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maja\Documents\Moji dokumenti\IZVJEŠTAJI 2021\"/>
    </mc:Choice>
  </mc:AlternateContent>
  <workbookProtection workbookAlgorithmName="SHA-512" workbookHashValue="qOnb//udeFxHOVTW8n5Da7IV8Zvl2CMm6mgDQpJ4ZuWAiZD+B/YuKkoh7AGawXhtYd6485P8EoLlcBnyc/DQFg==" workbookSaltValue="IRelSL3UKrmbXLoVa3BAUQ==" workbookSpinCount="100000" lockStructure="1"/>
  <bookViews>
    <workbookView xWindow="0" yWindow="0" windowWidth="28800" windowHeight="12000"/>
  </bookViews>
  <sheets>
    <sheet name="opći dio" sheetId="10" r:id="rId1"/>
    <sheet name="Plan za unos u SAP" sheetId="2" r:id="rId2"/>
    <sheet name="prihodi i primici" sheetId="9" r:id="rId3"/>
    <sheet name="rashodi i izdaci" sheetId="12" r:id="rId4"/>
    <sheet name="Pregled po sastavnicama" sheetId="8" r:id="rId5"/>
    <sheet name="plan 2021-2023 po sastavnicama" sheetId="13" r:id="rId6"/>
  </sheets>
  <externalReferences>
    <externalReference r:id="rId7"/>
  </externalReferences>
  <definedNames>
    <definedName name="_FiltarBaze" localSheetId="1" hidden="1">'Plan za unos u SAP'!$A$5:$AI$919</definedName>
    <definedName name="_xlnm._FilterDatabase" localSheetId="1" hidden="1">'Plan za unos u SAP'!$D$1:$D$1031</definedName>
  </definedNames>
  <calcPr calcId="162913"/>
  <fileRecoveryPr autoRecover="0"/>
</workbook>
</file>

<file path=xl/calcChain.xml><?xml version="1.0" encoding="utf-8"?>
<calcChain xmlns="http://schemas.openxmlformats.org/spreadsheetml/2006/main">
  <c r="H988" i="2" l="1"/>
  <c r="H987" i="2"/>
  <c r="G988" i="2"/>
  <c r="G987" i="2"/>
  <c r="L55" i="12"/>
  <c r="L54" i="12"/>
  <c r="L50" i="12"/>
  <c r="L48" i="12"/>
  <c r="L46" i="12"/>
  <c r="L45" i="12"/>
  <c r="E13" i="12"/>
  <c r="L44" i="12"/>
  <c r="L43" i="12"/>
  <c r="L41" i="12"/>
  <c r="L36" i="12"/>
  <c r="L34" i="12"/>
  <c r="L32" i="12"/>
  <c r="L21" i="12"/>
  <c r="L29" i="12"/>
  <c r="L18" i="12"/>
  <c r="L14" i="12"/>
  <c r="L13" i="12"/>
  <c r="L12" i="12"/>
  <c r="L11" i="12"/>
  <c r="L10" i="12"/>
  <c r="L8" i="12"/>
  <c r="L7" i="12"/>
  <c r="L6" i="12"/>
  <c r="K55" i="12"/>
  <c r="K54" i="12"/>
  <c r="K50" i="12"/>
  <c r="K48" i="12"/>
  <c r="K46" i="12"/>
  <c r="K45" i="12"/>
  <c r="K44" i="12"/>
  <c r="K43" i="12"/>
  <c r="K41" i="12"/>
  <c r="K36" i="12"/>
  <c r="K34" i="12"/>
  <c r="K32" i="12"/>
  <c r="K29" i="12"/>
  <c r="K21" i="12"/>
  <c r="K18" i="12"/>
  <c r="K14" i="12"/>
  <c r="K13" i="12"/>
  <c r="K12" i="12"/>
  <c r="K11" i="12"/>
  <c r="K10" i="12"/>
  <c r="K8" i="12"/>
  <c r="K7" i="12"/>
  <c r="K6" i="12"/>
  <c r="I55" i="12"/>
  <c r="I54" i="12"/>
  <c r="I50" i="12"/>
  <c r="I48" i="12"/>
  <c r="I46" i="12"/>
  <c r="I45" i="12"/>
  <c r="I44" i="12"/>
  <c r="I43" i="12"/>
  <c r="I41" i="12"/>
  <c r="I36" i="12"/>
  <c r="I34" i="12"/>
  <c r="I32" i="12"/>
  <c r="I29" i="12"/>
  <c r="I21" i="12"/>
  <c r="I18" i="12"/>
  <c r="I14" i="12"/>
  <c r="I13" i="12"/>
  <c r="I12" i="12"/>
  <c r="I11" i="12"/>
  <c r="I10" i="12"/>
  <c r="I8" i="12"/>
  <c r="I7" i="12"/>
  <c r="I6" i="12"/>
  <c r="H55" i="12"/>
  <c r="H54" i="12"/>
  <c r="H50" i="12"/>
  <c r="H48" i="12"/>
  <c r="H46" i="12"/>
  <c r="H45" i="12"/>
  <c r="H44" i="12"/>
  <c r="H43" i="12"/>
  <c r="H41" i="12"/>
  <c r="H36" i="12"/>
  <c r="H34" i="12"/>
  <c r="H32" i="12"/>
  <c r="H29" i="12"/>
  <c r="H21" i="12"/>
  <c r="H18" i="12"/>
  <c r="H14" i="12"/>
  <c r="H13" i="12"/>
  <c r="H12" i="12"/>
  <c r="H11" i="12"/>
  <c r="H10" i="12"/>
  <c r="H8" i="12"/>
  <c r="H7" i="12"/>
  <c r="H6" i="12"/>
  <c r="G55" i="12"/>
  <c r="G54" i="12"/>
  <c r="G50" i="12"/>
  <c r="G48" i="12"/>
  <c r="G46" i="12"/>
  <c r="G45" i="12"/>
  <c r="G44" i="12"/>
  <c r="G43" i="12"/>
  <c r="G41" i="12"/>
  <c r="G36" i="12"/>
  <c r="G34" i="12"/>
  <c r="G32" i="12"/>
  <c r="G29" i="12"/>
  <c r="G21" i="12"/>
  <c r="G18" i="12"/>
  <c r="G14" i="12"/>
  <c r="G13" i="12"/>
  <c r="G12" i="12"/>
  <c r="G11" i="12"/>
  <c r="G10" i="12"/>
  <c r="G8" i="12"/>
  <c r="G7" i="12"/>
  <c r="G6" i="12"/>
  <c r="F55" i="12"/>
  <c r="F54" i="12"/>
  <c r="F50" i="12"/>
  <c r="F48" i="12"/>
  <c r="F46" i="12"/>
  <c r="F45" i="12"/>
  <c r="F44" i="12"/>
  <c r="F43" i="12"/>
  <c r="F41" i="12"/>
  <c r="F36" i="12"/>
  <c r="F34" i="12"/>
  <c r="F32" i="12"/>
  <c r="F29" i="12"/>
  <c r="F21" i="12"/>
  <c r="F18" i="12"/>
  <c r="F14" i="12"/>
  <c r="F13" i="12"/>
  <c r="F12" i="12"/>
  <c r="F11" i="12"/>
  <c r="F10" i="12"/>
  <c r="F8" i="12"/>
  <c r="F7" i="12"/>
  <c r="F6" i="12"/>
  <c r="M48" i="12"/>
  <c r="M46" i="12"/>
  <c r="M44" i="12"/>
  <c r="M32" i="12"/>
  <c r="M18" i="12"/>
  <c r="M14" i="12"/>
  <c r="M13" i="12"/>
  <c r="M12" i="12"/>
  <c r="M11" i="12"/>
  <c r="M10" i="12"/>
  <c r="M8" i="12"/>
  <c r="M7" i="12"/>
  <c r="M6" i="12"/>
  <c r="N29" i="12"/>
  <c r="N18" i="12"/>
  <c r="O54" i="12"/>
  <c r="O46" i="12"/>
  <c r="O44" i="12"/>
  <c r="O11" i="12"/>
  <c r="E55" i="12"/>
  <c r="E54" i="12"/>
  <c r="E50" i="12"/>
  <c r="E48" i="12"/>
  <c r="E46" i="12"/>
  <c r="E45" i="12"/>
  <c r="E44" i="12"/>
  <c r="E43" i="12"/>
  <c r="E41" i="12"/>
  <c r="E36" i="12"/>
  <c r="E34" i="12"/>
  <c r="E32" i="12"/>
  <c r="E29" i="12"/>
  <c r="E21" i="12"/>
  <c r="E18" i="12"/>
  <c r="E14" i="12"/>
  <c r="E12" i="12"/>
  <c r="E11" i="12"/>
  <c r="E10" i="12"/>
  <c r="E8" i="12"/>
  <c r="E7" i="12"/>
  <c r="E6" i="12"/>
  <c r="D55" i="12"/>
  <c r="D54" i="12"/>
  <c r="D50" i="12"/>
  <c r="D48" i="12"/>
  <c r="D46" i="12"/>
  <c r="D45" i="12"/>
  <c r="D44" i="12"/>
  <c r="D43" i="12"/>
  <c r="D41" i="12"/>
  <c r="D36" i="12"/>
  <c r="D34" i="12"/>
  <c r="D32" i="12"/>
  <c r="D29" i="12"/>
  <c r="D21" i="12"/>
  <c r="D18" i="12"/>
  <c r="D14" i="12"/>
  <c r="D13" i="12"/>
  <c r="D12" i="12"/>
  <c r="D11" i="12"/>
  <c r="D10" i="12"/>
  <c r="D8" i="12"/>
  <c r="D7" i="12"/>
  <c r="D6" i="12"/>
  <c r="H917" i="2" l="1"/>
  <c r="I917" i="2"/>
  <c r="G917" i="2"/>
  <c r="R55" i="12"/>
  <c r="R54" i="12"/>
  <c r="R50" i="12"/>
  <c r="R48" i="12"/>
  <c r="R46" i="12"/>
  <c r="R45" i="12"/>
  <c r="R44" i="12"/>
  <c r="R43" i="12"/>
  <c r="R41" i="12"/>
  <c r="R36" i="12"/>
  <c r="R34" i="12"/>
  <c r="R32" i="12"/>
  <c r="R29" i="12"/>
  <c r="R21" i="12"/>
  <c r="R18" i="12"/>
  <c r="R14" i="12"/>
  <c r="R13" i="12"/>
  <c r="R12" i="12"/>
  <c r="R11" i="12"/>
  <c r="R10" i="12"/>
  <c r="R8" i="12"/>
  <c r="R7" i="12"/>
  <c r="R6" i="12"/>
  <c r="Q63" i="12"/>
  <c r="Q55" i="12"/>
  <c r="Q54" i="12"/>
  <c r="Q50" i="12"/>
  <c r="Q48" i="12"/>
  <c r="Q46" i="12"/>
  <c r="Q45" i="12"/>
  <c r="Q44" i="12"/>
  <c r="Q43" i="12"/>
  <c r="Q41" i="12"/>
  <c r="Q36" i="12"/>
  <c r="Q34" i="12"/>
  <c r="Q32" i="12"/>
  <c r="Q29" i="12"/>
  <c r="Q21" i="12"/>
  <c r="Q18" i="12"/>
  <c r="Q14" i="12"/>
  <c r="Q13" i="12"/>
  <c r="Q12" i="12"/>
  <c r="Q11" i="12"/>
  <c r="Q10" i="12"/>
  <c r="Q8" i="12"/>
  <c r="Q7" i="12"/>
  <c r="Q6" i="12"/>
  <c r="G370" i="2"/>
  <c r="H370" i="2"/>
  <c r="I370" i="2"/>
  <c r="G697" i="2" l="1"/>
  <c r="H697" i="2"/>
  <c r="I697" i="2"/>
  <c r="G703" i="2"/>
  <c r="H703" i="2"/>
  <c r="I703" i="2"/>
  <c r="G441" i="2"/>
  <c r="H441" i="2"/>
  <c r="I441" i="2"/>
  <c r="D18" i="10"/>
  <c r="D17" i="10"/>
  <c r="Q22" i="9"/>
  <c r="R22" i="9" l="1"/>
  <c r="R11" i="9"/>
  <c r="I82" i="2"/>
  <c r="H773" i="2" l="1"/>
  <c r="J5" i="12" l="1"/>
  <c r="J9" i="12"/>
  <c r="J15" i="12"/>
  <c r="J19" i="12"/>
  <c r="J23" i="12"/>
  <c r="J30" i="12"/>
  <c r="J33" i="12"/>
  <c r="J39" i="12"/>
  <c r="J42" i="12"/>
  <c r="J49" i="12"/>
  <c r="J51" i="12"/>
  <c r="J53" i="12"/>
  <c r="J59" i="12"/>
  <c r="J63" i="12"/>
  <c r="R35" i="9"/>
  <c r="R34" i="9"/>
  <c r="R32" i="9"/>
  <c r="R31" i="9"/>
  <c r="R29" i="9"/>
  <c r="R27" i="9"/>
  <c r="R25" i="9"/>
  <c r="R23" i="9"/>
  <c r="R21" i="9"/>
  <c r="R20" i="9"/>
  <c r="R17" i="9"/>
  <c r="R16" i="9"/>
  <c r="R15" i="9"/>
  <c r="R14" i="9"/>
  <c r="R13" i="9"/>
  <c r="R12" i="9"/>
  <c r="R63" i="12"/>
  <c r="R59" i="12"/>
  <c r="R51" i="12"/>
  <c r="R49" i="12"/>
  <c r="R39" i="12"/>
  <c r="R30" i="12"/>
  <c r="R23" i="12"/>
  <c r="R19" i="12"/>
  <c r="R15" i="12"/>
  <c r="R33" i="9" l="1"/>
  <c r="D10" i="10" s="1"/>
  <c r="R26" i="9"/>
  <c r="D9" i="10" s="1"/>
  <c r="R36" i="9"/>
  <c r="D21" i="10" s="1"/>
  <c r="J4" i="12"/>
  <c r="J38" i="12"/>
  <c r="J58" i="12"/>
  <c r="R33" i="12"/>
  <c r="R5" i="12"/>
  <c r="R53" i="12"/>
  <c r="R9" i="12"/>
  <c r="R42" i="12"/>
  <c r="R58" i="12"/>
  <c r="D22" i="10" s="1"/>
  <c r="R38" i="12" l="1"/>
  <c r="D13" i="10" s="1"/>
  <c r="R6" i="9"/>
  <c r="R8" i="9" s="1"/>
  <c r="R37" i="9"/>
  <c r="J3" i="12"/>
  <c r="R4" i="12"/>
  <c r="D12" i="10" s="1"/>
  <c r="O29" i="9"/>
  <c r="Q35" i="9"/>
  <c r="Q34" i="9"/>
  <c r="H971" i="2"/>
  <c r="I971" i="2"/>
  <c r="G971" i="2"/>
  <c r="C17" i="10" l="1"/>
  <c r="R3" i="12"/>
  <c r="R9" i="9" s="1"/>
  <c r="R10" i="9" s="1"/>
  <c r="Q32" i="9"/>
  <c r="Q31" i="9"/>
  <c r="Q29" i="9"/>
  <c r="Q27" i="9"/>
  <c r="Q25" i="9"/>
  <c r="Q21" i="9"/>
  <c r="Q20" i="9"/>
  <c r="Q17" i="9"/>
  <c r="Q16" i="9"/>
  <c r="Q15" i="9"/>
  <c r="Q14" i="9"/>
  <c r="Q13" i="9"/>
  <c r="Q12" i="9"/>
  <c r="Q11" i="9"/>
  <c r="P34" i="9"/>
  <c r="O32" i="9"/>
  <c r="O31" i="9"/>
  <c r="O27" i="9"/>
  <c r="N22" i="9"/>
  <c r="M22" i="9"/>
  <c r="L17" i="9"/>
  <c r="L12" i="9"/>
  <c r="K12" i="9"/>
  <c r="I17" i="9"/>
  <c r="I16" i="9"/>
  <c r="I15" i="9"/>
  <c r="I14" i="9"/>
  <c r="I13" i="9"/>
  <c r="I11" i="9"/>
  <c r="H12" i="9"/>
  <c r="G25" i="9"/>
  <c r="G17" i="9"/>
  <c r="G20" i="9"/>
  <c r="F25" i="9"/>
  <c r="F21" i="9"/>
  <c r="F17" i="9"/>
  <c r="Q23" i="9"/>
  <c r="E23" i="9"/>
  <c r="D23" i="9"/>
  <c r="H848" i="2" l="1"/>
  <c r="I848" i="2"/>
  <c r="G848" i="2"/>
  <c r="H779" i="2"/>
  <c r="I779" i="2"/>
  <c r="G779" i="2"/>
  <c r="H301" i="2"/>
  <c r="H371" i="2" s="1"/>
  <c r="I301" i="2"/>
  <c r="I371" i="2" s="1"/>
  <c r="I918" i="2" l="1"/>
  <c r="G918" i="2"/>
  <c r="H918" i="2"/>
  <c r="E9" i="8"/>
  <c r="H9" i="8" s="1"/>
  <c r="E10" i="8"/>
  <c r="H10" i="8" s="1"/>
  <c r="E11" i="8"/>
  <c r="H11" i="8" s="1"/>
  <c r="E12" i="8"/>
  <c r="H12" i="8" s="1"/>
  <c r="E13" i="8"/>
  <c r="H13" i="8" s="1"/>
  <c r="E14" i="8"/>
  <c r="H14" i="8" s="1"/>
  <c r="E15" i="8"/>
  <c r="H15" i="8" s="1"/>
  <c r="E16" i="8"/>
  <c r="H16" i="8" s="1"/>
  <c r="E17" i="8"/>
  <c r="H17" i="8" s="1"/>
  <c r="E18" i="8"/>
  <c r="H18" i="8" s="1"/>
  <c r="E19" i="8"/>
  <c r="H19" i="8" s="1"/>
  <c r="E20" i="8"/>
  <c r="H20" i="8" s="1"/>
  <c r="E21" i="8"/>
  <c r="H21" i="8" s="1"/>
  <c r="E22" i="8"/>
  <c r="H22" i="8" s="1"/>
  <c r="E23" i="8"/>
  <c r="H23" i="8" s="1"/>
  <c r="E24" i="8"/>
  <c r="H24" i="8" s="1"/>
  <c r="E25" i="8"/>
  <c r="H25" i="8" s="1"/>
  <c r="E26" i="8"/>
  <c r="H26" i="8" s="1"/>
  <c r="E27" i="8"/>
  <c r="H27" i="8" s="1"/>
  <c r="E8" i="8"/>
  <c r="H8" i="8" s="1"/>
  <c r="AB14" i="13" l="1"/>
  <c r="Z14" i="13"/>
  <c r="Y14" i="13"/>
  <c r="X14" i="13"/>
  <c r="W14" i="13"/>
  <c r="U14" i="13"/>
  <c r="S14" i="13"/>
  <c r="P14" i="13"/>
  <c r="N14" i="13"/>
  <c r="M14" i="13"/>
  <c r="K14" i="13"/>
  <c r="I14" i="13"/>
  <c r="L7" i="13"/>
  <c r="AA7" i="13" s="1"/>
  <c r="AC6" i="13"/>
  <c r="AC14" i="13" s="1"/>
  <c r="AA6" i="13"/>
  <c r="V6" i="13"/>
  <c r="V14" i="13" s="1"/>
  <c r="T6" i="13"/>
  <c r="T14" i="13" s="1"/>
  <c r="R6" i="13"/>
  <c r="R14" i="13" s="1"/>
  <c r="Q6" i="13"/>
  <c r="Q14" i="13" s="1"/>
  <c r="O6" i="13"/>
  <c r="O14" i="13" s="1"/>
  <c r="L6" i="13"/>
  <c r="J6" i="13"/>
  <c r="J14" i="13" s="1"/>
  <c r="H6" i="13"/>
  <c r="H14" i="13" s="1"/>
  <c r="G6" i="13"/>
  <c r="G14" i="13" s="1"/>
  <c r="AA14" i="13" l="1"/>
  <c r="H968" i="2" l="1"/>
  <c r="I968" i="2"/>
  <c r="I773" i="2"/>
  <c r="I559" i="2"/>
  <c r="H510" i="2"/>
  <c r="H511" i="2" s="1"/>
  <c r="I510" i="2"/>
  <c r="I511" i="2" s="1"/>
  <c r="I153" i="2"/>
  <c r="I980" i="2" l="1"/>
  <c r="H980" i="2"/>
  <c r="G980" i="2"/>
  <c r="I974" i="2"/>
  <c r="H974" i="2"/>
  <c r="G974" i="2"/>
  <c r="G968" i="2"/>
  <c r="I961" i="2"/>
  <c r="H961" i="2"/>
  <c r="G961" i="2"/>
  <c r="I953" i="2"/>
  <c r="H953" i="2"/>
  <c r="G953" i="2"/>
  <c r="I942" i="2"/>
  <c r="H942" i="2"/>
  <c r="G942" i="2"/>
  <c r="I939" i="2"/>
  <c r="H939" i="2"/>
  <c r="G939" i="2"/>
  <c r="I930" i="2"/>
  <c r="H930" i="2"/>
  <c r="G930" i="2"/>
  <c r="G773" i="2"/>
  <c r="I628" i="2"/>
  <c r="I704" i="2" s="1"/>
  <c r="H628" i="2"/>
  <c r="H704" i="2" s="1"/>
  <c r="G628" i="2"/>
  <c r="G704" i="2" s="1"/>
  <c r="H559" i="2"/>
  <c r="G559" i="2"/>
  <c r="I554" i="2"/>
  <c r="H554" i="2"/>
  <c r="G554" i="2"/>
  <c r="I549" i="2"/>
  <c r="H549" i="2"/>
  <c r="G549" i="2"/>
  <c r="I519" i="2"/>
  <c r="H519" i="2"/>
  <c r="G519" i="2"/>
  <c r="G510" i="2"/>
  <c r="G511" i="2" s="1"/>
  <c r="I290" i="2"/>
  <c r="H290" i="2"/>
  <c r="G290" i="2"/>
  <c r="I221" i="2"/>
  <c r="H221" i="2"/>
  <c r="G221" i="2"/>
  <c r="H153" i="2"/>
  <c r="G153" i="2"/>
  <c r="H82" i="2"/>
  <c r="G82" i="2"/>
  <c r="I14" i="2"/>
  <c r="I85" i="2" s="1"/>
  <c r="H14" i="2"/>
  <c r="G14" i="2"/>
  <c r="I291" i="2" l="1"/>
  <c r="H85" i="2"/>
  <c r="G550" i="2"/>
  <c r="G291" i="2"/>
  <c r="H550" i="2"/>
  <c r="G85" i="2"/>
  <c r="H291" i="2"/>
  <c r="I550" i="2"/>
  <c r="G301" i="2"/>
  <c r="G371" i="2" s="1"/>
  <c r="I981" i="2"/>
  <c r="I984" i="2" s="1"/>
  <c r="G981" i="2"/>
  <c r="G984" i="2" s="1"/>
  <c r="H981" i="2"/>
  <c r="H984" i="2" s="1"/>
  <c r="I919" i="2" l="1"/>
  <c r="I985" i="2" s="1"/>
  <c r="H919" i="2"/>
  <c r="H985" i="2" s="1"/>
  <c r="H986" i="2" s="1"/>
  <c r="H989" i="2" l="1"/>
  <c r="I986" i="2"/>
  <c r="Q49" i="12" l="1"/>
  <c r="C28" i="8" l="1"/>
  <c r="D28" i="8"/>
  <c r="E28" i="8" l="1"/>
  <c r="F28" i="8"/>
  <c r="G28" i="8"/>
  <c r="N27" i="8"/>
  <c r="I28" i="8"/>
  <c r="J28" i="8"/>
  <c r="L28" i="8"/>
  <c r="M28" i="8"/>
  <c r="H28" i="8" l="1"/>
  <c r="D49" i="12"/>
  <c r="E49" i="12"/>
  <c r="F49" i="12"/>
  <c r="G49" i="12"/>
  <c r="H49" i="12"/>
  <c r="I49" i="12"/>
  <c r="K49" i="12"/>
  <c r="L49" i="12"/>
  <c r="M49" i="12"/>
  <c r="N49" i="12"/>
  <c r="O49" i="12"/>
  <c r="P49" i="12"/>
  <c r="C50" i="12"/>
  <c r="S50" i="12" s="1"/>
  <c r="D51" i="12"/>
  <c r="E51" i="12"/>
  <c r="F51" i="12"/>
  <c r="G51" i="12"/>
  <c r="H51" i="12"/>
  <c r="I51" i="12"/>
  <c r="K51" i="12"/>
  <c r="L51" i="12"/>
  <c r="M51" i="12"/>
  <c r="N51" i="12"/>
  <c r="O51" i="12"/>
  <c r="P51" i="12"/>
  <c r="Q51" i="12"/>
  <c r="C52" i="12"/>
  <c r="S52" i="12" s="1"/>
  <c r="C47" i="12"/>
  <c r="S47" i="12" s="1"/>
  <c r="C31" i="12"/>
  <c r="S31" i="12" s="1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P8" i="8"/>
  <c r="O8" i="8"/>
  <c r="C51" i="12" l="1"/>
  <c r="S51" i="12" s="1"/>
  <c r="C49" i="12"/>
  <c r="S49" i="12" s="1"/>
  <c r="P28" i="8"/>
  <c r="O28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 l="1"/>
  <c r="N28" i="8" s="1"/>
  <c r="K28" i="8"/>
  <c r="C18" i="10"/>
  <c r="J9" i="9"/>
  <c r="P9" i="9"/>
  <c r="J26" i="9" l="1"/>
  <c r="J33" i="9"/>
  <c r="J36" i="9"/>
  <c r="J6" i="9" l="1"/>
  <c r="J37" i="9"/>
  <c r="J8" i="9"/>
  <c r="J10" i="9" s="1"/>
  <c r="Q59" i="12"/>
  <c r="Q53" i="12"/>
  <c r="G63" i="12"/>
  <c r="O63" i="12"/>
  <c r="C61" i="12"/>
  <c r="S61" i="12" s="1"/>
  <c r="P59" i="12"/>
  <c r="M59" i="12"/>
  <c r="I59" i="12"/>
  <c r="F59" i="12"/>
  <c r="D59" i="12"/>
  <c r="G59" i="12"/>
  <c r="H53" i="12"/>
  <c r="C55" i="12"/>
  <c r="S55" i="12" s="1"/>
  <c r="O39" i="12"/>
  <c r="K39" i="12"/>
  <c r="G39" i="12"/>
  <c r="P39" i="12"/>
  <c r="M39" i="12"/>
  <c r="L39" i="12"/>
  <c r="I39" i="12"/>
  <c r="H39" i="12"/>
  <c r="H33" i="12"/>
  <c r="P30" i="12"/>
  <c r="L30" i="12"/>
  <c r="H30" i="12"/>
  <c r="D30" i="12"/>
  <c r="C27" i="12"/>
  <c r="S27" i="12" s="1"/>
  <c r="C21" i="12"/>
  <c r="H19" i="12"/>
  <c r="N15" i="12"/>
  <c r="L15" i="12"/>
  <c r="F15" i="12"/>
  <c r="O9" i="12"/>
  <c r="K9" i="12"/>
  <c r="G9" i="12"/>
  <c r="P5" i="12"/>
  <c r="L5" i="12"/>
  <c r="H5" i="12"/>
  <c r="P19" i="12" l="1"/>
  <c r="K23" i="12"/>
  <c r="C36" i="12"/>
  <c r="K59" i="12"/>
  <c r="Q58" i="12"/>
  <c r="C22" i="10" s="1"/>
  <c r="G53" i="12"/>
  <c r="O53" i="12"/>
  <c r="H59" i="12"/>
  <c r="L59" i="12"/>
  <c r="F39" i="12"/>
  <c r="N39" i="12"/>
  <c r="D39" i="12"/>
  <c r="O59" i="12"/>
  <c r="O58" i="12" s="1"/>
  <c r="C65" i="12"/>
  <c r="S65" i="12" s="1"/>
  <c r="K63" i="12"/>
  <c r="C68" i="12"/>
  <c r="S68" i="12" s="1"/>
  <c r="F5" i="12"/>
  <c r="N5" i="12"/>
  <c r="H15" i="12"/>
  <c r="P15" i="12"/>
  <c r="G33" i="12"/>
  <c r="K33" i="12"/>
  <c r="O33" i="12"/>
  <c r="L53" i="12"/>
  <c r="P53" i="12"/>
  <c r="F63" i="12"/>
  <c r="F58" i="12" s="1"/>
  <c r="N63" i="12"/>
  <c r="L9" i="12"/>
  <c r="K15" i="12"/>
  <c r="G19" i="12"/>
  <c r="K19" i="12"/>
  <c r="O19" i="12"/>
  <c r="C25" i="12"/>
  <c r="S25" i="12" s="1"/>
  <c r="C26" i="12"/>
  <c r="S26" i="12" s="1"/>
  <c r="G30" i="12"/>
  <c r="K30" i="12"/>
  <c r="O30" i="12"/>
  <c r="F30" i="12"/>
  <c r="N30" i="12"/>
  <c r="D33" i="12"/>
  <c r="L33" i="12"/>
  <c r="P33" i="12"/>
  <c r="C41" i="12"/>
  <c r="F42" i="12"/>
  <c r="M42" i="12"/>
  <c r="N42" i="12"/>
  <c r="F53" i="12"/>
  <c r="N53" i="12"/>
  <c r="D63" i="12"/>
  <c r="H63" i="12"/>
  <c r="L63" i="12"/>
  <c r="P63" i="12"/>
  <c r="P58" i="12" s="1"/>
  <c r="C37" i="12"/>
  <c r="S37" i="12" s="1"/>
  <c r="C7" i="12"/>
  <c r="S7" i="12" s="1"/>
  <c r="D5" i="12"/>
  <c r="C11" i="12"/>
  <c r="S11" i="12" s="1"/>
  <c r="C48" i="12"/>
  <c r="C57" i="12"/>
  <c r="S57" i="12" s="1"/>
  <c r="D9" i="12"/>
  <c r="H9" i="12"/>
  <c r="P9" i="12"/>
  <c r="C29" i="12"/>
  <c r="C45" i="12"/>
  <c r="E42" i="12"/>
  <c r="K5" i="12"/>
  <c r="D42" i="12"/>
  <c r="C43" i="12"/>
  <c r="H42" i="12"/>
  <c r="H38" i="12" s="1"/>
  <c r="L42" i="12"/>
  <c r="P42" i="12"/>
  <c r="D53" i="12"/>
  <c r="C17" i="12"/>
  <c r="S17" i="12" s="1"/>
  <c r="D15" i="12"/>
  <c r="D19" i="12"/>
  <c r="L19" i="12"/>
  <c r="D23" i="12"/>
  <c r="H23" i="12"/>
  <c r="L23" i="12"/>
  <c r="P23" i="12"/>
  <c r="G23" i="12"/>
  <c r="O23" i="12"/>
  <c r="C35" i="12"/>
  <c r="S35" i="12" s="1"/>
  <c r="C46" i="12"/>
  <c r="I42" i="12"/>
  <c r="D58" i="12"/>
  <c r="N59" i="12"/>
  <c r="C67" i="12"/>
  <c r="S67" i="12" s="1"/>
  <c r="F9" i="12"/>
  <c r="N9" i="12"/>
  <c r="C14" i="12"/>
  <c r="C22" i="12"/>
  <c r="S22" i="12" s="1"/>
  <c r="C8" i="12"/>
  <c r="S8" i="12" s="1"/>
  <c r="C13" i="12"/>
  <c r="S13" i="12" s="1"/>
  <c r="F23" i="12"/>
  <c r="N23" i="12"/>
  <c r="F33" i="12"/>
  <c r="N33" i="12"/>
  <c r="C44" i="12"/>
  <c r="C56" i="12"/>
  <c r="S56" i="12" s="1"/>
  <c r="G58" i="12"/>
  <c r="C66" i="12"/>
  <c r="S66" i="12" s="1"/>
  <c r="G5" i="12"/>
  <c r="O5" i="12"/>
  <c r="G15" i="12"/>
  <c r="O15" i="12"/>
  <c r="F19" i="12"/>
  <c r="N19" i="12"/>
  <c r="C28" i="12"/>
  <c r="S28" i="12" s="1"/>
  <c r="C32" i="12"/>
  <c r="I30" i="12"/>
  <c r="M30" i="12"/>
  <c r="I53" i="12"/>
  <c r="M53" i="12"/>
  <c r="K53" i="12"/>
  <c r="C62" i="12"/>
  <c r="S62" i="12" s="1"/>
  <c r="I63" i="12"/>
  <c r="I58" i="12" s="1"/>
  <c r="M63" i="12"/>
  <c r="M58" i="12" s="1"/>
  <c r="C18" i="12"/>
  <c r="C12" i="12"/>
  <c r="S12" i="12" s="1"/>
  <c r="C6" i="12"/>
  <c r="S6" i="12" s="1"/>
  <c r="E5" i="12"/>
  <c r="I5" i="12"/>
  <c r="M5" i="12"/>
  <c r="C10" i="12"/>
  <c r="S10" i="12" s="1"/>
  <c r="E9" i="12"/>
  <c r="I9" i="12"/>
  <c r="M9" i="12"/>
  <c r="C34" i="12"/>
  <c r="E33" i="12"/>
  <c r="I33" i="12"/>
  <c r="M33" i="12"/>
  <c r="C40" i="12"/>
  <c r="S40" i="12" s="1"/>
  <c r="E39" i="12"/>
  <c r="G42" i="12"/>
  <c r="K42" i="12"/>
  <c r="O42" i="12"/>
  <c r="C54" i="12"/>
  <c r="S54" i="12" s="1"/>
  <c r="E53" i="12"/>
  <c r="C16" i="12"/>
  <c r="S16" i="12" s="1"/>
  <c r="E15" i="12"/>
  <c r="I15" i="12"/>
  <c r="M15" i="12"/>
  <c r="C20" i="12"/>
  <c r="S20" i="12" s="1"/>
  <c r="E19" i="12"/>
  <c r="I19" i="12"/>
  <c r="M19" i="12"/>
  <c r="C24" i="12"/>
  <c r="S24" i="12" s="1"/>
  <c r="E23" i="12"/>
  <c r="I23" i="12"/>
  <c r="M23" i="12"/>
  <c r="E30" i="12"/>
  <c r="C60" i="12"/>
  <c r="S60" i="12" s="1"/>
  <c r="E59" i="12"/>
  <c r="C64" i="12"/>
  <c r="S64" i="12" s="1"/>
  <c r="E63" i="12"/>
  <c r="Q36" i="9"/>
  <c r="C21" i="10" s="1"/>
  <c r="Q33" i="9"/>
  <c r="C10" i="10" s="1"/>
  <c r="Q26" i="9"/>
  <c r="C9" i="10" s="1"/>
  <c r="P36" i="9"/>
  <c r="O36" i="9"/>
  <c r="M36" i="9"/>
  <c r="L36" i="9"/>
  <c r="K36" i="9"/>
  <c r="I36" i="9"/>
  <c r="H36" i="9"/>
  <c r="G36" i="9"/>
  <c r="E36" i="9"/>
  <c r="D36" i="9"/>
  <c r="C29" i="9"/>
  <c r="S29" i="9" s="1"/>
  <c r="M33" i="9"/>
  <c r="I33" i="9"/>
  <c r="E33" i="9"/>
  <c r="C22" i="9"/>
  <c r="S22" i="9" s="1"/>
  <c r="C18" i="9"/>
  <c r="S18" i="9" s="1"/>
  <c r="C7" i="9"/>
  <c r="I988" i="2" s="1"/>
  <c r="C5" i="9"/>
  <c r="I987" i="2" s="1"/>
  <c r="I989" i="2" l="1"/>
  <c r="E18" i="10"/>
  <c r="S7" i="9"/>
  <c r="E17" i="10"/>
  <c r="S5" i="9"/>
  <c r="Q6" i="9"/>
  <c r="Q8" i="9" s="1"/>
  <c r="Q9" i="12"/>
  <c r="S14" i="12"/>
  <c r="H58" i="12"/>
  <c r="N38" i="12"/>
  <c r="G38" i="12"/>
  <c r="M38" i="12"/>
  <c r="K58" i="12"/>
  <c r="P38" i="12"/>
  <c r="K4" i="12"/>
  <c r="G4" i="12"/>
  <c r="F38" i="12"/>
  <c r="D38" i="12"/>
  <c r="C39" i="12"/>
  <c r="C13" i="9"/>
  <c r="S13" i="9" s="1"/>
  <c r="C11" i="9"/>
  <c r="S11" i="9" s="1"/>
  <c r="N58" i="12"/>
  <c r="L38" i="12"/>
  <c r="H4" i="12"/>
  <c r="N4" i="12"/>
  <c r="O38" i="12"/>
  <c r="L58" i="12"/>
  <c r="C53" i="12"/>
  <c r="S53" i="12" s="1"/>
  <c r="P4" i="12"/>
  <c r="L4" i="12"/>
  <c r="O4" i="12"/>
  <c r="C63" i="12"/>
  <c r="S63" i="12" s="1"/>
  <c r="F4" i="12"/>
  <c r="C23" i="12"/>
  <c r="C30" i="12"/>
  <c r="I38" i="12"/>
  <c r="D4" i="12"/>
  <c r="C19" i="12"/>
  <c r="C15" i="12"/>
  <c r="K38" i="12"/>
  <c r="E58" i="12"/>
  <c r="C59" i="12"/>
  <c r="S59" i="12" s="1"/>
  <c r="M4" i="12"/>
  <c r="C33" i="12"/>
  <c r="I4" i="12"/>
  <c r="C42" i="12"/>
  <c r="C9" i="12"/>
  <c r="C5" i="12"/>
  <c r="E4" i="12"/>
  <c r="E38" i="12"/>
  <c r="C14" i="9"/>
  <c r="S14" i="9" s="1"/>
  <c r="M26" i="9"/>
  <c r="C17" i="9"/>
  <c r="S17" i="9" s="1"/>
  <c r="C21" i="9"/>
  <c r="S21" i="9" s="1"/>
  <c r="C25" i="9"/>
  <c r="S25" i="9" s="1"/>
  <c r="F33" i="9"/>
  <c r="N33" i="9"/>
  <c r="C28" i="9"/>
  <c r="S28" i="9" s="1"/>
  <c r="C32" i="9"/>
  <c r="S32" i="9" s="1"/>
  <c r="C35" i="9"/>
  <c r="S35" i="9" s="1"/>
  <c r="Q37" i="9"/>
  <c r="E26" i="9"/>
  <c r="E6" i="9" s="1"/>
  <c r="E8" i="9" s="1"/>
  <c r="G26" i="9"/>
  <c r="K26" i="9"/>
  <c r="O26" i="9"/>
  <c r="F26" i="9"/>
  <c r="N26" i="9"/>
  <c r="N6" i="9" s="1"/>
  <c r="C16" i="9"/>
  <c r="S16" i="9" s="1"/>
  <c r="C20" i="9"/>
  <c r="S20" i="9" s="1"/>
  <c r="C24" i="9"/>
  <c r="S24" i="9" s="1"/>
  <c r="G33" i="9"/>
  <c r="K33" i="9"/>
  <c r="O33" i="9"/>
  <c r="O37" i="9" s="1"/>
  <c r="C31" i="9"/>
  <c r="S31" i="9" s="1"/>
  <c r="I26" i="9"/>
  <c r="D26" i="9"/>
  <c r="H26" i="9"/>
  <c r="L26" i="9"/>
  <c r="L6" i="9" s="1"/>
  <c r="P26" i="9"/>
  <c r="C15" i="9"/>
  <c r="S15" i="9" s="1"/>
  <c r="C19" i="9"/>
  <c r="S19" i="9" s="1"/>
  <c r="C23" i="9"/>
  <c r="S23" i="9" s="1"/>
  <c r="D33" i="9"/>
  <c r="H33" i="9"/>
  <c r="L33" i="9"/>
  <c r="P33" i="9"/>
  <c r="C30" i="9"/>
  <c r="S30" i="9" s="1"/>
  <c r="F36" i="9"/>
  <c r="N36" i="9"/>
  <c r="C12" i="9"/>
  <c r="S12" i="9" s="1"/>
  <c r="C34" i="9"/>
  <c r="S34" i="9" s="1"/>
  <c r="C27" i="9"/>
  <c r="S27" i="9" s="1"/>
  <c r="Q15" i="12" l="1"/>
  <c r="S15" i="12" s="1"/>
  <c r="S18" i="12"/>
  <c r="Q19" i="12"/>
  <c r="S19" i="12" s="1"/>
  <c r="S21" i="12"/>
  <c r="S9" i="12"/>
  <c r="S29" i="12"/>
  <c r="H6" i="9"/>
  <c r="H8" i="9" s="1"/>
  <c r="O6" i="9"/>
  <c r="O8" i="9" s="1"/>
  <c r="K6" i="9"/>
  <c r="K8" i="9" s="1"/>
  <c r="M37" i="9"/>
  <c r="M6" i="9"/>
  <c r="M8" i="9" s="1"/>
  <c r="P6" i="9"/>
  <c r="P8" i="9" s="1"/>
  <c r="P10" i="9" s="1"/>
  <c r="I6" i="9"/>
  <c r="I8" i="9" s="1"/>
  <c r="H3" i="12"/>
  <c r="H9" i="9" s="1"/>
  <c r="G3" i="12"/>
  <c r="G9" i="9" s="1"/>
  <c r="F3" i="12"/>
  <c r="F9" i="9" s="1"/>
  <c r="D3" i="12"/>
  <c r="D9" i="9" s="1"/>
  <c r="P3" i="12"/>
  <c r="C58" i="12"/>
  <c r="E22" i="10" s="1"/>
  <c r="M3" i="12"/>
  <c r="M9" i="9" s="1"/>
  <c r="C36" i="9"/>
  <c r="G37" i="9"/>
  <c r="L8" i="9"/>
  <c r="K3" i="12"/>
  <c r="K9" i="9" s="1"/>
  <c r="N3" i="12"/>
  <c r="N9" i="9" s="1"/>
  <c r="I37" i="9"/>
  <c r="C26" i="9"/>
  <c r="E9" i="10" s="1"/>
  <c r="O3" i="12"/>
  <c r="O9" i="9" s="1"/>
  <c r="L3" i="12"/>
  <c r="L9" i="9" s="1"/>
  <c r="F6" i="9"/>
  <c r="F8" i="9" s="1"/>
  <c r="C33" i="9"/>
  <c r="E10" i="10" s="1"/>
  <c r="K37" i="9"/>
  <c r="N37" i="9"/>
  <c r="P37" i="9"/>
  <c r="D37" i="9"/>
  <c r="E37" i="9"/>
  <c r="D6" i="9"/>
  <c r="D8" i="9" s="1"/>
  <c r="F37" i="9"/>
  <c r="I3" i="12"/>
  <c r="I9" i="9" s="1"/>
  <c r="C38" i="12"/>
  <c r="E13" i="10" s="1"/>
  <c r="E3" i="12"/>
  <c r="E9" i="9" s="1"/>
  <c r="E10" i="9" s="1"/>
  <c r="C4" i="12"/>
  <c r="E12" i="10" s="1"/>
  <c r="L37" i="9"/>
  <c r="N8" i="9"/>
  <c r="H37" i="9"/>
  <c r="G6" i="9"/>
  <c r="G8" i="9" s="1"/>
  <c r="S36" i="9" l="1"/>
  <c r="E21" i="10"/>
  <c r="S33" i="9"/>
  <c r="S26" i="9"/>
  <c r="N10" i="9"/>
  <c r="K10" i="9"/>
  <c r="S58" i="12"/>
  <c r="Q23" i="12"/>
  <c r="S23" i="12" s="1"/>
  <c r="S32" i="12"/>
  <c r="I10" i="9"/>
  <c r="H10" i="9"/>
  <c r="F10" i="9"/>
  <c r="G10" i="9"/>
  <c r="O10" i="9"/>
  <c r="M10" i="9"/>
  <c r="C9" i="9"/>
  <c r="L10" i="9"/>
  <c r="C3" i="12"/>
  <c r="C37" i="9"/>
  <c r="S37" i="9" s="1"/>
  <c r="C6" i="9"/>
  <c r="S6" i="9" s="1"/>
  <c r="D10" i="9"/>
  <c r="C8" i="9"/>
  <c r="S8" i="9" s="1"/>
  <c r="C10" i="9" l="1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E23" i="10"/>
  <c r="D23" i="10"/>
  <c r="C23" i="10"/>
  <c r="K20" i="10"/>
  <c r="K19" i="10"/>
  <c r="K18" i="10"/>
  <c r="K17" i="10"/>
  <c r="K16" i="10"/>
  <c r="K15" i="10"/>
  <c r="K14" i="10"/>
  <c r="K13" i="10"/>
  <c r="K12" i="10"/>
  <c r="K11" i="10"/>
  <c r="E11" i="10"/>
  <c r="K10" i="10"/>
  <c r="K9" i="10"/>
  <c r="K8" i="10"/>
  <c r="E8" i="10"/>
  <c r="D8" i="10"/>
  <c r="C8" i="10"/>
  <c r="K7" i="10"/>
  <c r="K6" i="10"/>
  <c r="K5" i="10"/>
  <c r="K4" i="10"/>
  <c r="K3" i="10"/>
  <c r="K2" i="10"/>
  <c r="S36" i="12" l="1"/>
  <c r="S34" i="12"/>
  <c r="Q30" i="12"/>
  <c r="S30" i="12" s="1"/>
  <c r="E14" i="10"/>
  <c r="E25" i="10" s="1"/>
  <c r="Q33" i="12" l="1"/>
  <c r="S33" i="12" s="1"/>
  <c r="Q5" i="12"/>
  <c r="S5" i="12" s="1"/>
  <c r="Q4" i="12" l="1"/>
  <c r="S4" i="12" l="1"/>
  <c r="C12" i="10"/>
  <c r="S41" i="12"/>
  <c r="Q39" i="12" l="1"/>
  <c r="S39" i="12" s="1"/>
  <c r="S43" i="12" l="1"/>
  <c r="S44" i="12" l="1"/>
  <c r="S46" i="12" l="1"/>
  <c r="S45" i="12"/>
  <c r="G919" i="2" l="1"/>
  <c r="G985" i="2" s="1"/>
  <c r="G986" i="2" l="1"/>
  <c r="G989" i="2" s="1"/>
  <c r="S48" i="12"/>
  <c r="Q42" i="12" l="1"/>
  <c r="S42" i="12" s="1"/>
  <c r="Q38" i="12" l="1"/>
  <c r="C13" i="10" s="1"/>
  <c r="C11" i="10" l="1"/>
  <c r="C14" i="10" s="1"/>
  <c r="C25" i="10" s="1"/>
  <c r="S38" i="12"/>
  <c r="D11" i="10" s="1"/>
  <c r="D14" i="10" s="1"/>
  <c r="D25" i="10" s="1"/>
  <c r="Q3" i="12"/>
  <c r="Q9" i="9" l="1"/>
  <c r="S3" i="12"/>
  <c r="S9" i="9" l="1"/>
  <c r="Q10" i="9"/>
  <c r="S10" i="9" s="1"/>
</calcChain>
</file>

<file path=xl/sharedStrings.xml><?xml version="1.0" encoding="utf-8"?>
<sst xmlns="http://schemas.openxmlformats.org/spreadsheetml/2006/main" count="6796" uniqueCount="840">
  <si>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</si>
  <si>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</si>
  <si>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</si>
  <si>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</si>
  <si>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</si>
  <si>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</si>
  <si>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</si>
  <si>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</si>
  <si>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</si>
  <si>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Ukupan donos neutrošenih prihoda iz prethodne/ih godina</t>
  </si>
  <si>
    <t>ODNOS</t>
  </si>
  <si>
    <t>PRIMICI OD FINANCIJSKE IMOVINE I ZADUŽIVANJA</t>
  </si>
  <si>
    <t>IZDACI ZA FINANCIJSKU IMOVINU I OTPLATE ZAJMOVA</t>
  </si>
  <si>
    <t>NETO FINANCIRANJE</t>
  </si>
  <si>
    <t>VIŠAK / MANJAK + DONOS + ODNOS + NETO FINANCIRANJE</t>
  </si>
  <si>
    <t>KONTROLA</t>
  </si>
  <si>
    <t>PRIHODI</t>
  </si>
  <si>
    <t>08006</t>
  </si>
  <si>
    <t>Sveučilišta i veleučilišta u Republici Hrvatskoj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</si>
  <si>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</si>
  <si>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</si>
  <si>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</si>
  <si>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</si>
  <si>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Kamate na oročena sredstva izvor 31</t>
  </si>
  <si>
    <t>Kamate na depozite po viđenju izvor 31</t>
  </si>
  <si>
    <t>Prihodi od prodaje proizvoda i robe</t>
  </si>
  <si>
    <t>Prihodi od pruženih usluga</t>
  </si>
  <si>
    <t>Ostali prihodi za posebne namjene</t>
  </si>
  <si>
    <t>Sufinanciranje cijene usluge, participacije i slično</t>
  </si>
  <si>
    <t>Ostali prihodi izvor 43</t>
  </si>
  <si>
    <t>Pomoći EU</t>
  </si>
  <si>
    <t>Tekuće pomoći od institucija i tijela EU - ostalo</t>
  </si>
  <si>
    <t>Ostale pomoći</t>
  </si>
  <si>
    <t>Tekuće pomoći od inozemnih vlada izvan EU</t>
  </si>
  <si>
    <t>Tekuće pomoći od ostalih subjekata unutar općeg proračuna</t>
  </si>
  <si>
    <t>Tekuće pomoći proračunskim korisnicima iz proračuna koji im nije nadležan</t>
  </si>
  <si>
    <t>Tekući prijenosi između proračunskih korisnika istog proračuna</t>
  </si>
  <si>
    <t>Tekući prijenosi između proračunskih korisnika istog proračuna temeljem prijenosa EU sredstava</t>
  </si>
  <si>
    <t>Europski socijalni fond (ESF)</t>
  </si>
  <si>
    <t>Europski fond za regionalni razvoj (ERDF)</t>
  </si>
  <si>
    <t>Donacije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</si>
  <si>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</si>
  <si>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</si>
  <si>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</si>
  <si>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</si>
  <si>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 od fizičkih osoba - ostale</t>
  </si>
  <si>
    <t>Kapitalne donacije od trgovačkih društava</t>
  </si>
  <si>
    <t>Prihodi od nefin. imovine i nadoknade štete s osnova osig.</t>
  </si>
  <si>
    <t>Stambeni objekti za zaposlene izvor 71</t>
  </si>
  <si>
    <t>RASHODI</t>
  </si>
  <si>
    <t>Plaće za redovan rad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</si>
  <si>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</si>
  <si>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</si>
  <si>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</si>
  <si>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</si>
  <si>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</si>
  <si>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</si>
  <si>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Ostali nespomenuti rashodi poslovanja</t>
  </si>
  <si>
    <t>Poslovni objekti</t>
  </si>
  <si>
    <t>Premije osiguranja</t>
  </si>
  <si>
    <t>Službena putovanja</t>
  </si>
  <si>
    <t>Materijal i dijelovi za tekuće i investicijsko održavanje</t>
  </si>
  <si>
    <t>Intelektualne i osobne usluge</t>
  </si>
  <si>
    <t>Uredska oprema i namještaj</t>
  </si>
  <si>
    <t>Stručno usavršavanje zaposlenika</t>
  </si>
  <si>
    <t>Uredski materijal i ostali materijalni rashodi</t>
  </si>
  <si>
    <t>Ostale usluge</t>
  </si>
  <si>
    <t>Naknade troškova osobama izvan radnog odnosa</t>
  </si>
  <si>
    <t>Reprezentacija</t>
  </si>
  <si>
    <t>Članarine i norme</t>
  </si>
  <si>
    <t>Bankarske usluge i usluge platnog prometa</t>
  </si>
  <si>
    <t>Negativne tečajne razlike i razlike zbog primjene valutne kl</t>
  </si>
  <si>
    <t>Komunikacijska oprema</t>
  </si>
  <si>
    <t>Medicinska i laboratorijska oprema</t>
  </si>
  <si>
    <t>Knjige</t>
  </si>
  <si>
    <t>Ostale naknade troškova zaposlenima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</si>
  <si>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</si>
  <si>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</si>
  <si>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</si>
  <si>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</si>
  <si>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</si>
  <si>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</si>
  <si>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Računalne usluge</t>
  </si>
  <si>
    <t>Tekući prijenosi između proračunskih korisnika istog proraču</t>
  </si>
  <si>
    <t>Naknade građanima i kućanstvima u novcu</t>
  </si>
  <si>
    <t>Instrumenti, uređaji i strojevi</t>
  </si>
  <si>
    <t>Ulaganja u računalne programe</t>
  </si>
  <si>
    <t>Komunalne usluge</t>
  </si>
  <si>
    <t>Zakupnine i najamnine</t>
  </si>
  <si>
    <t>Službena, radna i zaštitna odjeća i obuća</t>
  </si>
  <si>
    <t>Oprema za održavanje i zaštitu</t>
  </si>
  <si>
    <t>Dodatna ulaganja na građevinskim objektima</t>
  </si>
  <si>
    <t>Licence</t>
  </si>
  <si>
    <t>Uređaji, strojevi i oprema za ostale namjene</t>
  </si>
  <si>
    <t>Ostali nespomenuti financijski rashodi</t>
  </si>
  <si>
    <t>Dodatna ulaganja na postrojenjima i opremi</t>
  </si>
  <si>
    <t>Plaće u naravi</t>
  </si>
  <si>
    <t>Troškovi sudskih postupaka</t>
  </si>
  <si>
    <t>Prijevozna sredstva u cestovnom prometu</t>
  </si>
  <si>
    <t>Izvor prihoda i primitaka</t>
  </si>
  <si>
    <t>Stavka</t>
  </si>
  <si>
    <t>Naziv stavke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</si>
  <si>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</si>
  <si>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</si>
  <si>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</si>
  <si>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</si>
  <si>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</si>
  <si>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</si>
  <si>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</si>
  <si>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</si>
  <si>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</si>
  <si>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</si>
  <si>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</si>
  <si>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</si>
  <si>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PRIHODI (6+7)</t>
  </si>
  <si>
    <t>LIMIT ZA RASHODNU STRANU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</si>
  <si>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</si>
  <si>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</si>
  <si>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</si>
  <si>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</si>
  <si>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</si>
  <si>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</si>
  <si>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</si>
  <si>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</si>
  <si>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</si>
  <si>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</si>
  <si>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</si>
  <si>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</si>
  <si>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</si>
  <si>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</si>
  <si>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</si>
  <si>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</si>
  <si>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</si>
  <si>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</si>
  <si>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</si>
  <si>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</si>
  <si>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</si>
  <si>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</si>
  <si>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</si>
  <si>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</si>
  <si>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</si>
  <si>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</si>
  <si>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</si>
  <si>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</si>
  <si>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</si>
  <si>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</si>
  <si>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</si>
  <si>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</si>
  <si>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</si>
  <si>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</si>
  <si>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</si>
  <si>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</si>
  <si>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</si>
  <si>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</si>
  <si>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</si>
  <si>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</t>
  </si>
  <si>
    <t>Primljeni krediti i zajmovi od kreditnih i ostalih financijskih institucija u javnom sektoru</t>
  </si>
  <si>
    <t>8</t>
  </si>
  <si>
    <t>Ukupno (po izvorima)</t>
  </si>
  <si>
    <t>GISKO</t>
  </si>
  <si>
    <t>REKTORAT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</si>
  <si>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</si>
  <si>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</si>
  <si>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</si>
  <si>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</si>
  <si>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</si>
  <si>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</si>
  <si>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</si>
  <si>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</si>
  <si>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</si>
  <si>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</si>
  <si>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</si>
  <si>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</si>
  <si>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</si>
  <si>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</si>
  <si>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</si>
  <si>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</si>
  <si>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R.B.</t>
  </si>
  <si>
    <t>SASTAVNICA</t>
  </si>
  <si>
    <t>AKADEMIJA ZA UMJETNOST I KULTURU</t>
  </si>
  <si>
    <t>EKONOMSKI FAKULTET</t>
  </si>
  <si>
    <t>FAKULTET AGROBIOTEHNIČKIH ZNANOSTI</t>
  </si>
  <si>
    <t>FAKULTET ELEKTROTEHNIKE, RAČUNARSTVA I INFORMACIJSKIH TEHNOLOGIJA</t>
  </si>
  <si>
    <t>FILOZOFSKI FAKULTET</t>
  </si>
  <si>
    <t>FAKULTET ZA DENTALNU MEDICINU I ZDRAVSTVO</t>
  </si>
  <si>
    <t>FAKULTET ZA ODGOJNE I OBRAZOVNE ZNANOSTI</t>
  </si>
  <si>
    <t xml:space="preserve">GRAĐEVINSKI I ARHITEKTONSKI FAKULTET </t>
  </si>
  <si>
    <t>KATOLIČKI BOGOSLOVNI FAKULTET ĐAKOVO</t>
  </si>
  <si>
    <t>MEDICINSKI FAKULTET</t>
  </si>
  <si>
    <t>PRAVNI FAKULTET</t>
  </si>
  <si>
    <t>PREHRAMBENO TEHNOLOŠKI FAKULTET</t>
  </si>
  <si>
    <t>ODJEL ZA BIOLOGIJU</t>
  </si>
  <si>
    <t>ODJEL ZA FIZIKU</t>
  </si>
  <si>
    <t>16.</t>
  </si>
  <si>
    <t>ODJEL ZA KEMIJU</t>
  </si>
  <si>
    <t>17.</t>
  </si>
  <si>
    <t>ODJEL ZA MATEMATIKU</t>
  </si>
  <si>
    <t>18.</t>
  </si>
  <si>
    <t>STUC OSIJEK</t>
  </si>
  <si>
    <t>19.</t>
  </si>
  <si>
    <t>20.</t>
  </si>
  <si>
    <t>Sveučilište Josipa Jurja Strossmayera u Osijeku</t>
  </si>
  <si>
    <t>Opis izvora</t>
  </si>
  <si>
    <t>UKUPNI PRIHODI I PRIMICI</t>
  </si>
  <si>
    <t>UKUPNI RASHODI I IZDACI</t>
  </si>
  <si>
    <t>RAZLIKA  - VIŠAK / MANJAK</t>
  </si>
  <si>
    <t>08091</t>
  </si>
  <si>
    <t>SVEUČILIŠTE J.J STROSSMAYERA U OSIJEKU</t>
  </si>
  <si>
    <t>31000 OSIJEK</t>
  </si>
  <si>
    <t>SVEUČILIŠTE J.J STROSSMAYERA U OSIJEKU - EKONOMSKI FAKULTET</t>
  </si>
  <si>
    <t>TRG LJUDEVITA GAJA 7</t>
  </si>
  <si>
    <t>52778515544</t>
  </si>
  <si>
    <t xml:space="preserve">SVEUČILIŠTE J.J.STROSSMAYERA U OSIJEKU - ELEKTROTEHNIČKI FAKULTET </t>
  </si>
  <si>
    <t>KNEZA TRPIMIRA 2 B</t>
  </si>
  <si>
    <t>95494259952</t>
  </si>
  <si>
    <t>SVEUČILIŠTE J.J STROSSMAYERA U OSIJEKU - FILOZOFSKI FAKULTET</t>
  </si>
  <si>
    <t>LORENZA JAGERA 9</t>
  </si>
  <si>
    <t>58868871646</t>
  </si>
  <si>
    <t>SVEUČILIŠTE J.J.STROSSMAYERA U OSIJEKU - GRADSKA I SVEUČILIŠNA KNJIŽNICA</t>
  </si>
  <si>
    <t>EUROPSKA AVENIJA 24</t>
  </si>
  <si>
    <t>46627536930</t>
  </si>
  <si>
    <t>SVEUČILIŠTE J.J STROSSMAYERA U OSIJEKU - GRAĐEVINSKI FAKULTET</t>
  </si>
  <si>
    <t xml:space="preserve">DRINSKA 16 A </t>
  </si>
  <si>
    <t>04150850819</t>
  </si>
  <si>
    <t>SVEUČILIŠTE J.J STROSSMAYERA U OSIJEKU - MEDICINSKI FAKULTET</t>
  </si>
  <si>
    <t>HUTTLEROVA 4</t>
  </si>
  <si>
    <t>16214165873</t>
  </si>
  <si>
    <t>SVEUČILIŠTE J.J STROSSMAYERA U OSIJEKU - POLJOPRIVREDNI FAKULTET</t>
  </si>
  <si>
    <t>VLADIMIRA PRELOGA 1</t>
  </si>
  <si>
    <t>98816779821</t>
  </si>
  <si>
    <t>SVEUČILIŠTE J.J STROSSMAYERA U OSIJEKU - PRAVNI FAKULTET</t>
  </si>
  <si>
    <t>STJEPANA RADIĆA 13</t>
  </si>
  <si>
    <t xml:space="preserve"> 31000 OSIJEK</t>
  </si>
  <si>
    <t>26416570803</t>
  </si>
  <si>
    <t>SVEUČILIŠTE J.J STROSSMAYERA U OSIJEKU - PREHRAMBENO TEHNOLOŠKI FAKULTET</t>
  </si>
  <si>
    <t>FRANJE KUHAČA 20</t>
  </si>
  <si>
    <t>96371000697</t>
  </si>
  <si>
    <t>SVEUČILIŠTE J.J STROSSMAYERA U OSIJEKU - STROJARSKI FAKULTET U SLAVONSKOME BRODU</t>
  </si>
  <si>
    <t>TRG IVANE BRLIĆ MAŽURANIĆ 2</t>
  </si>
  <si>
    <t>35000 SLAVONSKI BROD</t>
  </si>
  <si>
    <t>65410788616</t>
  </si>
  <si>
    <t>SVEUČILIŠTE J.J STROSSMAYERA U OSIJEKU - FAKULTET ZA ODGOJNE I OBRAZOVNE ZNANOSTI</t>
  </si>
  <si>
    <t>CARA HADRIJANA 10</t>
  </si>
  <si>
    <t>28082679513</t>
  </si>
  <si>
    <t>SVEUČILIŠTE J.J.STROSSMAYERA U OSIJEKU - KATOLIČKI BOGOSLOVNI FAKULTET U ĐAKOVU</t>
  </si>
  <si>
    <t xml:space="preserve">PETRA PRERADOVIĆA 17 </t>
  </si>
  <si>
    <t>31400 ĐAKOVO</t>
  </si>
  <si>
    <t>05384220316</t>
  </si>
  <si>
    <t>SVEUČILIŠTE J.J.STROSSMAYERA U OSIJEKU - FAKULTET ZA DENTALNU MEDICINU I ZDRAVSTVO</t>
  </si>
  <si>
    <t>CRKVENA 21</t>
  </si>
  <si>
    <t>83830458507</t>
  </si>
  <si>
    <t>SVEUČILIŠTE J.J.STROSSMAYERA U OSIJEKU - AKADEMIJA ZA UMJETNOST I KULTURU U OSIJEKU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</si>
  <si>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</si>
  <si>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</si>
  <si>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</si>
  <si>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</si>
  <si>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</si>
  <si>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</si>
  <si>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TRG dr. ŽARKA DOLINARA 1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</si>
  <si>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</si>
  <si>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</si>
  <si>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</si>
  <si>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</si>
  <si>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</si>
  <si>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</si>
  <si>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</si>
  <si>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UL.M.PAVLINOVIĆA BB.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</si>
  <si>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</si>
  <si>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</si>
  <si>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</si>
  <si>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</si>
  <si>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</si>
  <si>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</si>
  <si>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</si>
  <si>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</si>
  <si>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</si>
  <si>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</si>
  <si>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</si>
  <si>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</si>
  <si>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</si>
  <si>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</si>
  <si>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</si>
  <si>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</si>
  <si>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</si>
  <si>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</si>
  <si>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</si>
  <si>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SVEUČILIŠTE U RIJECI - GRAĐEVINSKI FAKULTET U RIJECI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</si>
  <si>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</si>
  <si>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</si>
  <si>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</si>
  <si>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</si>
  <si>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</si>
  <si>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</si>
  <si>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</si>
  <si>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</si>
  <si>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</si>
  <si>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</si>
  <si>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</si>
  <si>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</si>
  <si>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</si>
  <si>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</si>
  <si>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</si>
  <si>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</si>
  <si>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</si>
  <si>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</si>
  <si>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</si>
  <si>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</si>
  <si>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</si>
  <si>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</si>
  <si>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</si>
  <si>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</si>
  <si>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</si>
  <si>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LIVANJSKA 5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</si>
  <si>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</si>
  <si>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</si>
  <si>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</si>
  <si>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</si>
  <si>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</si>
  <si>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</si>
  <si>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</si>
  <si>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</si>
  <si>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</si>
  <si>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</si>
  <si>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</si>
  <si>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</si>
  <si>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</si>
  <si>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</si>
  <si>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</si>
  <si>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TESLINA 10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</si>
  <si>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</si>
  <si>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</si>
  <si>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</si>
  <si>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</si>
  <si>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</si>
  <si>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</si>
  <si>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</si>
  <si>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</si>
  <si>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</si>
  <si>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</si>
  <si>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ZRINSKO-FRANKOPANSKA 38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</si>
  <si>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</si>
  <si>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</si>
  <si>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</si>
  <si>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</si>
  <si>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</si>
  <si>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NIKOLE TESLE 12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</si>
  <si>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</si>
  <si>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</si>
  <si>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</si>
  <si>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</si>
  <si>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</si>
  <si>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</si>
  <si>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</si>
  <si>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</si>
  <si>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TRG MARŠALA TITA 14</t>
  </si>
  <si>
    <t>10000 ZAGREB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</si>
  <si>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</si>
  <si>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</si>
  <si>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</si>
  <si>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</si>
  <si>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</si>
  <si>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</si>
  <si>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</si>
  <si>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</si>
  <si>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</si>
  <si>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</si>
  <si>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</si>
  <si>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</si>
  <si>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</si>
  <si>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</si>
  <si>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</si>
  <si>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</si>
  <si>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</si>
  <si>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TRG J.F.KENNEDEYA 6</t>
  </si>
  <si>
    <t>27208467122</t>
  </si>
  <si>
    <t>SVEUČILIŠTE U ZAGREBU - FAKULTET ELEKTROTEHNIKE I RAČUNARSTVA</t>
  </si>
  <si>
    <t>UNSKA 3</t>
  </si>
  <si>
    <t>57029260362</t>
  </si>
  <si>
    <t>SVEUČILIŠTA U ZAGREBU - FAKULTET FILOZOFIJE I RELIGIJSKIH ZNANOSTI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</si>
  <si>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</si>
  <si>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</si>
  <si>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</si>
  <si>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</si>
  <si>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</si>
  <si>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</si>
  <si>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</si>
  <si>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</si>
  <si>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</si>
  <si>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</si>
  <si>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</si>
  <si>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</si>
  <si>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</si>
  <si>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</si>
  <si>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</si>
  <si>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</si>
  <si>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</si>
  <si>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</si>
  <si>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</si>
  <si>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</si>
  <si>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</si>
  <si>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</si>
  <si>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</si>
  <si>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A.KAČIĆA-MIOŠIĆA 26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</si>
  <si>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</si>
  <si>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</si>
  <si>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</si>
  <si>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</si>
  <si>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</si>
  <si>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</si>
  <si>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</si>
  <si>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</si>
  <si>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</si>
  <si>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</si>
  <si>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</si>
  <si>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</si>
  <si>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</si>
  <si>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</si>
  <si>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</si>
  <si>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</si>
  <si>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</si>
  <si>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</si>
  <si>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</si>
  <si>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44103 SISAK</t>
  </si>
  <si>
    <t>48006703414</t>
  </si>
  <si>
    <t>SVEUČILIŠTE U ZAGREBU - MUZIČKA AKADEMIJA</t>
  </si>
  <si>
    <t>GUNDULIĆEVA 6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</si>
  <si>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</si>
  <si>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</si>
  <si>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</si>
  <si>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</si>
  <si>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</si>
  <si>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PIEROTTJEVA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</si>
  <si>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</si>
  <si>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</si>
  <si>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</si>
  <si>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</si>
  <si>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</si>
  <si>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</si>
  <si>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</si>
  <si>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</si>
  <si>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</si>
  <si>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</si>
  <si>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SVEUČILIŠTE U ZAGREBU - ŠUMARSKI FAKULTET</t>
  </si>
  <si>
    <t>SVETOŠIMUNSKA C.25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</si>
  <si>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</si>
  <si>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</si>
  <si>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</si>
  <si>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</si>
  <si>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</si>
  <si>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</si>
  <si>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</si>
  <si>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</si>
  <si>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</si>
  <si>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</si>
  <si>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</si>
  <si>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</si>
  <si>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</si>
  <si>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</si>
  <si>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</si>
  <si>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</si>
  <si>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</si>
  <si>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</si>
  <si>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</si>
  <si>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</si>
  <si>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</si>
  <si>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</si>
  <si>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</si>
  <si>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</si>
  <si>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</si>
  <si>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</si>
  <si>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</si>
  <si>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</si>
  <si>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</si>
  <si>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</si>
  <si>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</si>
  <si>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</si>
  <si>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</si>
  <si>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</si>
  <si>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</si>
  <si>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</si>
  <si>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</si>
  <si>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</si>
  <si>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</si>
  <si>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</si>
  <si>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</si>
  <si>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</si>
  <si>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</si>
  <si>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</si>
  <si>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SLAVONSKOM BRODU</t>
  </si>
  <si>
    <t>DR. MILE BUDAKA 1</t>
  </si>
  <si>
    <t>06972269479</t>
  </si>
  <si>
    <t>VELEUČILIŠTE U ŠIBENIKU</t>
  </si>
  <si>
    <t>TRG A. HEBRANGA BR. 11</t>
  </si>
  <si>
    <t>22000 ŠIBENIK</t>
  </si>
  <si>
    <t>61727512157</t>
  </si>
  <si>
    <t>VELEUČILIŠTE HRVATSKO ZAGORJE</t>
  </si>
  <si>
    <t>VISOKA ŠKOLA ZA MENEDŽMENT U TURIZMU I INFORMATICI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</si>
  <si>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</si>
  <si>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</si>
  <si>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</si>
  <si>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</si>
  <si>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</si>
  <si>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</si>
  <si>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</si>
  <si>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</si>
  <si>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</si>
  <si>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</si>
  <si>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EKONOMSKI INSTITUT ZAGREB</t>
  </si>
  <si>
    <t>TRG JOHNA KENNEDYA 7</t>
  </si>
  <si>
    <t>70925432731</t>
  </si>
  <si>
    <t>Javni instituti</t>
  </si>
  <si>
    <t>08008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</si>
  <si>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</si>
  <si>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</si>
  <si>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</si>
  <si>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</si>
  <si>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</si>
  <si>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</si>
  <si>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</si>
  <si>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</si>
  <si>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</si>
  <si>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</si>
  <si>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</si>
  <si>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</si>
  <si>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</si>
  <si>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</si>
  <si>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</si>
  <si>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</si>
  <si>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</si>
  <si>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</si>
  <si>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</si>
  <si>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</si>
  <si>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</si>
  <si>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</si>
  <si>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</si>
  <si>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</si>
  <si>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UL.GRADA VUKOVARA 54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</si>
  <si>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</si>
  <si>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</si>
  <si>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</si>
  <si>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</si>
  <si>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</si>
  <si>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</si>
  <si>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</si>
  <si>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</si>
  <si>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</si>
  <si>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</si>
  <si>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</si>
  <si>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</si>
  <si>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</si>
  <si>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</si>
  <si>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</si>
  <si>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</si>
  <si>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</si>
  <si>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</si>
  <si>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</si>
  <si>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LJ.F. VUKOTINOVIĆA 2</t>
  </si>
  <si>
    <t>31120185175</t>
  </si>
  <si>
    <t>INSTITUT ZA MIGRACIJE I NARODNOSTI</t>
  </si>
  <si>
    <t>TRG STJEPANA RADIĆA 3</t>
  </si>
  <si>
    <t>80265403319</t>
  </si>
  <si>
    <t>INSTITUT ZA OCEANOGRAFIJU I RIBARSTVO</t>
  </si>
  <si>
    <t>ŠETALIŠTE I.MEŠTROVIĆA 63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</si>
  <si>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</si>
  <si>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</si>
  <si>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</si>
  <si>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</si>
  <si>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</si>
  <si>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</si>
  <si>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</si>
  <si>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</si>
  <si>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</si>
  <si>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</si>
  <si>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</si>
  <si>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</si>
  <si>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</si>
  <si>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</si>
  <si>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</si>
  <si>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</si>
  <si>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</si>
  <si>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</si>
  <si>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Poljoprivredni institut, Osijek</t>
  </si>
  <si>
    <t>DRŽAVNI ZAVOD ZA INTELEKTUALNO VLASNIŠTVO</t>
  </si>
  <si>
    <t>ULICA GRADA VUKOVARA 78</t>
  </si>
  <si>
    <t>89755384389</t>
  </si>
  <si>
    <t>Agencije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</si>
  <si>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</si>
  <si>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</si>
  <si>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</si>
  <si>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</si>
  <si>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</si>
  <si>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</si>
  <si>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</si>
  <si>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</si>
  <si>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</si>
  <si>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</si>
  <si>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</si>
  <si>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</si>
  <si>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DONJE SVETICE 38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</si>
  <si>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</si>
  <si>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</si>
  <si>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</si>
  <si>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</si>
  <si>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</si>
  <si>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PETRAČIĆEVA 4</t>
  </si>
  <si>
    <t>94833993984</t>
  </si>
  <si>
    <t>AGENCIJA ZA MOBILNOST I PROGRAME EUROPSKE UNIJE</t>
  </si>
  <si>
    <t>25385906011</t>
  </si>
  <si>
    <t>AGENCIJA ZA STRUKOVNO OBRAZOVANJE I OBRAZOVANJE ODRASLIH</t>
  </si>
  <si>
    <t>RADNIČKA CESTA 37B</t>
  </si>
  <si>
    <t>40719411729</t>
  </si>
  <si>
    <t>IZVOR 81                Namjenski primici od zaduživanja</t>
  </si>
  <si>
    <t>651</t>
  </si>
  <si>
    <t xml:space="preserve">Upravne i administrativne pristojbe </t>
  </si>
  <si>
    <t>Indeks Izmjene i dopune/Plan *100</t>
  </si>
  <si>
    <t>Šifra</t>
  </si>
  <si>
    <t>Naziv</t>
  </si>
  <si>
    <t xml:space="preserve">IZVOR 11              Opći prihodi i primici </t>
  </si>
  <si>
    <t>IZVOR 71                          Prihodi od nefin. imovine i nadoknade šteta s osnova osig.</t>
  </si>
  <si>
    <t>UKUPNO RASHODI I IZDACI</t>
  </si>
  <si>
    <t>RASHODI POSLOVANJA</t>
  </si>
  <si>
    <t>Rashodi za zaposlene</t>
  </si>
  <si>
    <t>Plaće</t>
  </si>
  <si>
    <t>Doprinisi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</si>
  <si>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</si>
  <si>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</si>
  <si>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</si>
  <si>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</si>
  <si>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</si>
  <si>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</si>
  <si>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</si>
  <si>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</si>
  <si>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</si>
  <si>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</si>
  <si>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</si>
  <si>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</si>
  <si>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</si>
  <si>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</si>
  <si>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</si>
  <si>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</si>
  <si>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</si>
  <si>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</si>
  <si>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</si>
  <si>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</si>
  <si>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</si>
  <si>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</si>
  <si>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</si>
  <si>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</si>
  <si>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</si>
  <si>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</si>
  <si>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</si>
  <si>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</si>
  <si>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</si>
  <si>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</si>
  <si>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</si>
  <si>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</si>
  <si>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</si>
  <si>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</si>
  <si>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</si>
  <si>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</si>
  <si>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</si>
  <si>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</si>
  <si>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</si>
  <si>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</si>
  <si>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prijevoznim sredstvima</t>
  </si>
  <si>
    <t>Dodatna ulaganja za ostalu nefinancijsku imovinu</t>
  </si>
  <si>
    <t>Izdaci za dane zajmove i depozite</t>
  </si>
  <si>
    <t>Izdaci za dane zajmove neprofitnim organizacijama, građanima i kućanstvima</t>
  </si>
  <si>
    <t>Izdaci za dane zajmove trgovačkim društvima u javnom sektoru</t>
  </si>
  <si>
    <t xml:space="preserve">Izdaci za depozite i jamčevne pologe </t>
  </si>
  <si>
    <t>Izdaci za otplatu glavnice primljenih kredita i zajmova</t>
  </si>
  <si>
    <t>Otplata glavnice primljenih kredita i zajmova od kreditnih i ostalih financijskih institucija u javnom sektoru</t>
  </si>
  <si>
    <t>Otplata glavnice primljenih zajmova od trgovačkih društava u javnom sektoru</t>
  </si>
  <si>
    <t>Otplata glavnice primljenih kredita i zajmova od kreditnih i ostalih financijskih institucija izvan javnog sektora</t>
  </si>
  <si>
    <t>Otplata glavnice primljenih zajmova od trgovačkih društava i obrtnika izvan javnog sektora</t>
  </si>
  <si>
    <t>Otplata glavnice primljenih zajmova od drugih razina vlasti</t>
  </si>
  <si>
    <t>SVEUČILIŠTE JOSIPA JURJA STROSSMAYERA U OSIJEKU</t>
  </si>
  <si>
    <t>INDEKS IZMJENE I DOPUNE/PLAN*100</t>
  </si>
  <si>
    <t>PRIHODI I PRIMICI</t>
  </si>
  <si>
    <t>RASHODI I IZDACI</t>
  </si>
  <si>
    <t>NETO FINAN.</t>
  </si>
  <si>
    <t>A621003</t>
  </si>
  <si>
    <t>A622122</t>
  </si>
  <si>
    <t>A622123</t>
  </si>
  <si>
    <t>Pohranjene knjige, umjetnička djela i slične vrijednosti</t>
  </si>
  <si>
    <t>A621038</t>
  </si>
  <si>
    <t>A679090</t>
  </si>
  <si>
    <t>A679071</t>
  </si>
  <si>
    <t>SVEUKUPNO</t>
  </si>
  <si>
    <t>K679084</t>
  </si>
  <si>
    <t>K679106</t>
  </si>
  <si>
    <t>671 - izvor 11</t>
  </si>
  <si>
    <t xml:space="preserve">UKUPNO </t>
  </si>
  <si>
    <t>Tekuće pomoći od institucija i tijela EU - IPA</t>
  </si>
  <si>
    <t>Tekuće pomoći temeljem prijenosa EU sredstava</t>
  </si>
  <si>
    <t>Kapitalni prijenosi između proračunskih korisnika istog proračuna</t>
  </si>
  <si>
    <t>Kapitalne donacije od ostalih subjekata izvan opće države</t>
  </si>
  <si>
    <t>Ostali stambeni objekti izvor 71</t>
  </si>
  <si>
    <t>671 - izvor 12</t>
  </si>
  <si>
    <t>SVEUKUPNO PRIHODI</t>
  </si>
  <si>
    <t>SVEUKUPNO RASHODI</t>
  </si>
  <si>
    <t>RAZLIKA</t>
  </si>
  <si>
    <t>NETO</t>
  </si>
  <si>
    <t>Prihodi / rashodi</t>
  </si>
  <si>
    <t>Izvor</t>
  </si>
  <si>
    <t>Opis stavke</t>
  </si>
  <si>
    <t>Aktivnost</t>
  </si>
  <si>
    <t>2020.</t>
  </si>
  <si>
    <t xml:space="preserve">KINEZIOLOŠKI FAKULTET </t>
  </si>
  <si>
    <t>UKUPNO 11</t>
  </si>
  <si>
    <t>Negativne tečajne razlike</t>
  </si>
  <si>
    <t>A6211833</t>
  </si>
  <si>
    <t>Automobili izvor 71</t>
  </si>
  <si>
    <t>Prihodi s naslova osiguranja</t>
  </si>
  <si>
    <t>Naknadaza rad članovima upravnog vijeća</t>
  </si>
  <si>
    <t>Materijal i djelovi za tek. I inv.od.</t>
  </si>
  <si>
    <t>Ostale pomoćI</t>
  </si>
  <si>
    <t>Sportska oprema</t>
  </si>
  <si>
    <t>Prihodi od pozitivnih tečajnih razlika</t>
  </si>
  <si>
    <t>Primici od povrata depozita od kreditnih i ostalih financijskih institucija -tuzemni</t>
  </si>
  <si>
    <t>Ostali građevinski objekti</t>
  </si>
  <si>
    <t>k679084</t>
  </si>
  <si>
    <t>Ulaganje u tuđoj imovini radi prava korištenja</t>
  </si>
  <si>
    <t>Pomoći iz inozemstva i od subjekata unutar istog proračuna</t>
  </si>
  <si>
    <t>Kapitalni prijenosi između proračunskih korisnika istog proračuna temeljem prijenosa EU sredstava</t>
  </si>
  <si>
    <t xml:space="preserve"> RASHOD</t>
  </si>
  <si>
    <t>zatezne kamate iz poslovnih odnosa</t>
  </si>
  <si>
    <t>inozemne donacije</t>
  </si>
  <si>
    <t>Prihodi od prodaje knjiga, umjetničkih djela i ostalih izložbenih vrijednosti</t>
  </si>
  <si>
    <t>724</t>
  </si>
  <si>
    <t>Umjetnička djela (izložena u galerijama, muzejima i slično)</t>
  </si>
  <si>
    <t>Primici od povrata depozita i jamčevnih pologa</t>
  </si>
  <si>
    <r>
      <t xml:space="preserve">ODNOS </t>
    </r>
    <r>
      <rPr>
        <b/>
        <sz val="8"/>
        <rFont val="Calibri"/>
        <family val="2"/>
        <charset val="238"/>
        <scheme val="minor"/>
      </rPr>
      <t>(unosi se s negativnim predznakom)</t>
    </r>
  </si>
  <si>
    <t>Inozemne donacije</t>
  </si>
  <si>
    <t xml:space="preserve"> Namjenski primici od zaduživanja</t>
  </si>
  <si>
    <t>UKUPNO 43</t>
  </si>
  <si>
    <t>UKUPNO  51</t>
  </si>
  <si>
    <t>UKUPNO  52</t>
  </si>
  <si>
    <t>UKUPNO 61</t>
  </si>
  <si>
    <t>UKUPNO 63</t>
  </si>
  <si>
    <t>UKUPNO 71</t>
  </si>
  <si>
    <t>UKUPNO 12</t>
  </si>
  <si>
    <t>UKUPNO 561</t>
  </si>
  <si>
    <t>UKUPNO 563</t>
  </si>
  <si>
    <t>Tekuće pomoći od institucija i tijela EU - ERDF</t>
  </si>
  <si>
    <t>Kapitalne pomoći od institucija i tijela EU - ERDF</t>
  </si>
  <si>
    <t>Tekuće pomoći od institucija i tijela EU - ESF</t>
  </si>
  <si>
    <t>Kapitalne pomoći od institucija i tijela EU - ESF</t>
  </si>
  <si>
    <t>Građevinsko zemljište</t>
  </si>
  <si>
    <t>Kamate na depozitu po viđenju</t>
  </si>
  <si>
    <t>Usluge banaka i platnog prometa</t>
  </si>
  <si>
    <t>PLAN 2021.</t>
  </si>
  <si>
    <t>OSTVARENJE 31.10.2021.</t>
  </si>
  <si>
    <t>IZMJENE I DOPUNE 2021.</t>
  </si>
  <si>
    <t>Plaće za posebne uvjete rada</t>
  </si>
  <si>
    <t>IZMJENE I DOPUNE FINANCIJSKOG PLANA ZA  2021. GODINU</t>
  </si>
  <si>
    <t>Plaće za prekovremeni rad</t>
  </si>
  <si>
    <t>Doprinosi za mirovinsko osiguranje</t>
  </si>
  <si>
    <t>Doprinosi za obvezno osiguranje u slučaju nezaposlenosti</t>
  </si>
  <si>
    <t>Naknade za prijevoz, rad na terenu i odvojeni život</t>
  </si>
  <si>
    <t>Subvencije trgovačkim društvima</t>
  </si>
  <si>
    <t>Kazne, penali i naknade šteta</t>
  </si>
  <si>
    <t>Ostala nematerijalna imovina</t>
  </si>
  <si>
    <t>Ceste, željeznice i ostali prometni objekti</t>
  </si>
  <si>
    <t>Prijevozna sredstva u pomorskom i riječnom prometu</t>
  </si>
  <si>
    <t>Ostale nespomenute izložbene vrijednosti</t>
  </si>
  <si>
    <t>Ostala nematerijalna proizvedena imovina</t>
  </si>
  <si>
    <t>Prihodi na temelju refundacija rashoda iz prethodnih godina</t>
  </si>
  <si>
    <t>Ostali nespomenuti prihodi po posebnim propisima</t>
  </si>
  <si>
    <t>Kamate na oročena sredstva izvor 43</t>
  </si>
  <si>
    <t>Kamate na depozite po viđenju izvor 43</t>
  </si>
  <si>
    <t>KONSOLIDIRANI PREGLED PRIHODA I RASHODA, PRIMITAKA I IZDATAKA ZA 2021. GODINU</t>
  </si>
  <si>
    <t>IZMJENE I DOPUNE FINANCIJSKOG PLANA ZA 2021.</t>
  </si>
  <si>
    <t>FINANCIJSKI PLAN 2021.</t>
  </si>
  <si>
    <t>IZMJENE I DOPUNE PLANA UKUPNO za 2021.</t>
  </si>
  <si>
    <t>IZMJENE I DOPUNE FINANCIJSKOG PLANA RASHODA I IZDATAKA ZA 2021.  GODINU</t>
  </si>
  <si>
    <t>PLAN ZA 2021.</t>
  </si>
  <si>
    <t>IZMJENE I DOPUNE PLANA 
UKUPNO za 2021.</t>
  </si>
  <si>
    <t>Ostvarenje 31.10.2021.</t>
  </si>
  <si>
    <t>Plan
za 2021.</t>
  </si>
  <si>
    <t>Izmjene i dopune  plana 
za 2021.</t>
  </si>
  <si>
    <t>ODNOS (stavite negativan predznak)</t>
  </si>
  <si>
    <t>PLAN 2021. I PROJEKCIJE 2022. I 2023.</t>
  </si>
  <si>
    <t>Prihodi/rashodi</t>
  </si>
  <si>
    <t>IZVOR
(odaberite)</t>
  </si>
  <si>
    <t>OPIS IZVORA</t>
  </si>
  <si>
    <t>Stavka
(odaberite)</t>
  </si>
  <si>
    <t>OPIS STAVKE</t>
  </si>
  <si>
    <t>AKTIVNOST
(odaberite)</t>
  </si>
  <si>
    <t>REKTORAT I ODJELI</t>
  </si>
  <si>
    <t>AUK</t>
  </si>
  <si>
    <t>EFOS</t>
  </si>
  <si>
    <t>FAZOS</t>
  </si>
  <si>
    <t>FDMZOS</t>
  </si>
  <si>
    <t>FERIT</t>
  </si>
  <si>
    <t>FFOS</t>
  </si>
  <si>
    <t>FOOZOS</t>
  </si>
  <si>
    <t>GRAFOS</t>
  </si>
  <si>
    <t>KBF</t>
  </si>
  <si>
    <t>MEFOS</t>
  </si>
  <si>
    <t>PRAVOS</t>
  </si>
  <si>
    <t>PTFOS</t>
  </si>
  <si>
    <t>KIFOS</t>
  </si>
  <si>
    <t>SVEUKUPNO SA STUCOM</t>
  </si>
  <si>
    <t>Naknade za rad predstavničkih i izvršnih tijela, povjerensta</t>
  </si>
  <si>
    <t>Zatezne kamate</t>
  </si>
  <si>
    <t>SVEUKUPNO 11</t>
  </si>
  <si>
    <t>Ostala prava</t>
  </si>
  <si>
    <t>Sportska i glazbena oprema</t>
  </si>
  <si>
    <t>Tekuće donacije u naravi</t>
  </si>
  <si>
    <t>sveukupno 51</t>
  </si>
  <si>
    <t>Naknade građanima i kućanstvima iz EU sredstava</t>
  </si>
  <si>
    <t>Naknade građanima i kućanstvima u naravi</t>
  </si>
  <si>
    <t>sveukupno 52</t>
  </si>
  <si>
    <t>sveukupno 61</t>
  </si>
  <si>
    <t>K622128.002</t>
  </si>
  <si>
    <t>sveukupno 12</t>
  </si>
  <si>
    <t>NOVI PROJEKT</t>
  </si>
  <si>
    <t>SVEUKUPNO 563</t>
  </si>
  <si>
    <t>Prihodi od pozitivnih tečajnih razlika izvor 31</t>
  </si>
  <si>
    <t>Ostali prihodi izvor 31</t>
  </si>
  <si>
    <t>Kapitalne pomoći proračunskim korisnicima iz proračuna JLP(R)S koji im nije nadležan</t>
  </si>
  <si>
    <t>UKUPNO DONOS</t>
  </si>
  <si>
    <t>UKUPNO ODNOS</t>
  </si>
  <si>
    <t>NETO REZULTAT</t>
  </si>
  <si>
    <t>Naknade građanima i kućanstvima u novcu Iz EU sredstava</t>
  </si>
  <si>
    <t>tekuće donacije od subjekata izvan opće države</t>
  </si>
  <si>
    <t>Primici od financijske imovine i zaduživanja</t>
  </si>
  <si>
    <t>Primici od zaduživanja</t>
  </si>
  <si>
    <t xml:space="preserve">NAPOMENA: Molim vas nemojte niti dodavati,a  ni brisati redove i stupce, već ako imate nešto novo dodajte ispod napomene, hvala vam. </t>
  </si>
  <si>
    <t xml:space="preserve">NAPOMENA: Molim vas nemojte niti dodavati,a ni brisati redove i stupce, već ako imate nešto novo dodajte ispod napomene, hvala vam. </t>
  </si>
  <si>
    <t>IZMJENE I DOPUNE FINANCIJSKOG PLANA ZA 2021. GODINU</t>
  </si>
  <si>
    <t>IZMJENE PLANA  PRIHODA I PRIMITAKA ZA 2021. GODINU</t>
  </si>
  <si>
    <t>u kunama,bez lipa</t>
  </si>
  <si>
    <t>u kunama, bez lipa</t>
  </si>
  <si>
    <t>Ukupan odnos neutrošenih prihoda u sljedeću godinu (kod odnosa stavite negativan predznak)</t>
  </si>
  <si>
    <t>kapitalne pomoći proračunskim korisnicima iz proračuna koji im nije nadležan</t>
  </si>
  <si>
    <t>SASTAVNICA: PREHRAMBENO-TEHNOLOŠKI FAKULTET OSIJEK</t>
  </si>
  <si>
    <t>6331?</t>
  </si>
  <si>
    <t>U Osijeku, listopad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</si>
</sst>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n&quot;;[Red]\-#,##0.00\ &quot;kn&quot;"/>
    <numFmt numFmtId="43" formatCode="_-* #,##0.00_-;\-* #,##0.00_-;_-* &quot;-&quot;??_-;_-@_-"/>
    <numFmt numFmtId="164" formatCode="#,##0_ ;\-#,##0\ "/>
    <numFmt numFmtId="165" formatCode="#&quot;.&quot;"/>
    <numFmt numFmtId="166" formatCode="00000000"/>
  </numFmts>
  <fonts count="88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sz val="8"/>
      <color rgb="FF000000"/>
      <name val="Calibri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Open Sans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sz val="8"/>
      <name val="Arial"/>
      <family val="2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Open Sans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indexed="8"/>
      <name val="Arial"/>
      <family val="2"/>
      <charset val="238"/>
    </font>
    <font>
      <sz val="9"/>
      <color rgb="FF000000"/>
      <name val="Calibri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0"/>
      <color indexed="8"/>
      <name val="Open Sans"/>
      <family val="2"/>
      <charset val="238"/>
    </font>
    <font>
      <sz val="9"/>
      <color rgb="FFFF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9"/>
      <name val="Calibri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0">
    <fill>
      <patternFill patternType="none"/>
    </fill>
    <fill>
      <patternFill patternType="gray125"/>
    </fill>
    <fill>
      <patternFill patternType="none"/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thin">
        <color theme="0"/>
      </right>
      <top style="medium">
        <color indexed="64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</borders>
  <cellStyleXfs count="112">
    <xf numFmtId="0" fontId="0" fillId="0" borderId="0"/>
    <xf numFmtId="4" fontId="8" fillId="3" borderId="4" applyNumberFormat="0" applyProtection="0">
      <alignment horizontal="left" vertical="center" indent="1" justifyLastLine="1"/>
    </xf>
    <xf numFmtId="4" fontId="8" fillId="3" borderId="4" applyNumberFormat="0" applyProtection="0">
      <alignment horizontal="left" vertical="center" indent="1" justifyLastLine="1"/>
    </xf>
    <xf numFmtId="0" fontId="5" fillId="2" borderId="0"/>
    <xf numFmtId="4" fontId="8" fillId="2" borderId="4" applyNumberFormat="0" applyProtection="0">
      <alignment horizontal="right" vertical="center"/>
    </xf>
    <xf numFmtId="0" fontId="11" fillId="2" borderId="0"/>
    <xf numFmtId="0" fontId="12" fillId="2" borderId="0"/>
    <xf numFmtId="0" fontId="14" fillId="2" borderId="0"/>
    <xf numFmtId="0" fontId="4" fillId="2" borderId="0"/>
    <xf numFmtId="43" fontId="23" fillId="2" borderId="0" applyFont="0" applyFill="0" applyBorder="0" applyAlignment="0" applyProtection="0"/>
    <xf numFmtId="0" fontId="22" fillId="2" borderId="0"/>
    <xf numFmtId="0" fontId="6" fillId="2" borderId="0"/>
    <xf numFmtId="4" fontId="8" fillId="6" borderId="4" applyNumberFormat="0" applyProtection="0">
      <alignment vertical="center"/>
    </xf>
    <xf numFmtId="4" fontId="8" fillId="7" borderId="4" applyNumberFormat="0" applyProtection="0">
      <alignment horizontal="left" vertical="center" indent="1" justifyLastLine="1"/>
    </xf>
    <xf numFmtId="4" fontId="8" fillId="8" borderId="4" applyNumberFormat="0" applyProtection="0">
      <alignment horizontal="right" vertical="center"/>
    </xf>
    <xf numFmtId="0" fontId="8" fillId="5" borderId="4" applyNumberFormat="0" applyProtection="0">
      <alignment horizontal="left" vertical="center" indent="1" justifyLastLine="1"/>
    </xf>
    <xf numFmtId="0" fontId="8" fillId="9" borderId="4" applyNumberFormat="0" applyProtection="0">
      <alignment horizontal="left" vertical="center" indent="1" justifyLastLine="1"/>
    </xf>
    <xf numFmtId="0" fontId="8" fillId="4" borderId="4" applyNumberFormat="0" applyProtection="0">
      <alignment horizontal="left" vertical="center" indent="1" justifyLastLine="1"/>
    </xf>
    <xf numFmtId="0" fontId="8" fillId="10" borderId="4" applyNumberFormat="0" applyProtection="0">
      <alignment horizontal="left" vertical="center" indent="1" justifyLastLine="1"/>
    </xf>
    <xf numFmtId="0" fontId="24" fillId="11" borderId="27" applyBorder="0"/>
    <xf numFmtId="0" fontId="6" fillId="2" borderId="0"/>
    <xf numFmtId="4" fontId="9" fillId="13" borderId="4" applyNumberFormat="0" applyProtection="0">
      <alignment horizontal="left" vertical="center" indent="1"/>
    </xf>
    <xf numFmtId="4" fontId="9" fillId="13" borderId="4" applyNumberFormat="0" applyProtection="0">
      <alignment horizontal="left" vertical="center" indent="1"/>
    </xf>
    <xf numFmtId="0" fontId="4" fillId="2" borderId="0">
      <alignment vertical="center"/>
    </xf>
    <xf numFmtId="4" fontId="9" fillId="2" borderId="4" applyNumberFormat="0" applyProtection="0">
      <alignment horizontal="right" vertical="center"/>
    </xf>
    <xf numFmtId="4" fontId="8" fillId="6" borderId="31" applyNumberFormat="0" applyProtection="0">
      <alignment vertical="center"/>
    </xf>
    <xf numFmtId="4" fontId="8" fillId="7" borderId="31" applyNumberFormat="0" applyProtection="0">
      <alignment horizontal="left" vertical="center" indent="1" justifyLastLine="1"/>
    </xf>
    <xf numFmtId="4" fontId="8" fillId="3" borderId="31" applyNumberFormat="0" applyProtection="0">
      <alignment horizontal="left" vertical="center" indent="1" justifyLastLine="1"/>
    </xf>
    <xf numFmtId="4" fontId="8" fillId="8" borderId="31" applyNumberFormat="0" applyProtection="0">
      <alignment horizontal="right" vertical="center"/>
    </xf>
    <xf numFmtId="0" fontId="8" fillId="5" borderId="31" applyNumberFormat="0" applyProtection="0">
      <alignment horizontal="left" vertical="center" indent="1" justifyLastLine="1"/>
    </xf>
    <xf numFmtId="0" fontId="8" fillId="9" borderId="31" applyNumberFormat="0" applyProtection="0">
      <alignment horizontal="left" vertical="center" indent="1" justifyLastLine="1"/>
    </xf>
    <xf numFmtId="0" fontId="8" fillId="4" borderId="31" applyNumberFormat="0" applyProtection="0">
      <alignment horizontal="left" vertical="center" indent="1" justifyLastLine="1"/>
    </xf>
    <xf numFmtId="0" fontId="8" fillId="10" borderId="31" applyNumberFormat="0" applyProtection="0">
      <alignment horizontal="left" vertical="center" indent="1" justifyLastLine="1"/>
    </xf>
    <xf numFmtId="4" fontId="8" fillId="2" borderId="31" applyNumberFormat="0" applyProtection="0">
      <alignment horizontal="right" vertical="center"/>
    </xf>
    <xf numFmtId="4" fontId="8" fillId="3" borderId="31" applyNumberFormat="0" applyProtection="0">
      <alignment horizontal="left" vertical="center" indent="1" justifyLastLine="1"/>
    </xf>
    <xf numFmtId="4" fontId="9" fillId="13" borderId="31" applyNumberFormat="0" applyProtection="0">
      <alignment horizontal="left" vertical="center" indent="1"/>
    </xf>
    <xf numFmtId="4" fontId="9" fillId="13" borderId="31" applyNumberFormat="0" applyProtection="0">
      <alignment horizontal="left" vertical="center" indent="1"/>
    </xf>
    <xf numFmtId="4" fontId="9" fillId="2" borderId="31" applyNumberFormat="0" applyProtection="0">
      <alignment horizontal="right" vertical="center"/>
    </xf>
    <xf numFmtId="0" fontId="21" fillId="2" borderId="0"/>
    <xf numFmtId="0" fontId="21" fillId="2" borderId="0"/>
    <xf numFmtId="0" fontId="21" fillId="2" borderId="0"/>
    <xf numFmtId="0" fontId="32" fillId="2" borderId="0"/>
    <xf numFmtId="0" fontId="32" fillId="2" borderId="0"/>
    <xf numFmtId="0" fontId="21" fillId="2" borderId="0"/>
    <xf numFmtId="0" fontId="3" fillId="2" borderId="0"/>
    <xf numFmtId="0" fontId="3" fillId="2" borderId="0"/>
    <xf numFmtId="0" fontId="3" fillId="2" borderId="0">
      <alignment vertical="center"/>
    </xf>
    <xf numFmtId="0" fontId="2" fillId="2" borderId="0"/>
    <xf numFmtId="0" fontId="2" fillId="2" borderId="0"/>
    <xf numFmtId="0" fontId="2" fillId="2" borderId="0">
      <alignment vertical="center"/>
    </xf>
    <xf numFmtId="0" fontId="1" fillId="2" borderId="0"/>
    <xf numFmtId="0" fontId="50" fillId="2" borderId="0"/>
    <xf numFmtId="0" fontId="1" fillId="2" borderId="0"/>
    <xf numFmtId="0" fontId="1" fillId="2" borderId="0">
      <alignment vertical="center"/>
    </xf>
    <xf numFmtId="0" fontId="1" fillId="2" borderId="0"/>
    <xf numFmtId="0" fontId="1" fillId="2" borderId="0"/>
    <xf numFmtId="0" fontId="1" fillId="2" borderId="0">
      <alignment vertical="center"/>
    </xf>
    <xf numFmtId="0" fontId="1" fillId="2" borderId="0"/>
    <xf numFmtId="0" fontId="9" fillId="27" borderId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4" borderId="0" applyNumberFormat="0" applyBorder="0" applyAlignment="0" applyProtection="0"/>
    <xf numFmtId="0" fontId="57" fillId="40" borderId="0" applyNumberFormat="0" applyBorder="0" applyAlignment="0" applyProtection="0"/>
    <xf numFmtId="0" fontId="56" fillId="35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6" fillId="33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4" fontId="60" fillId="7" borderId="31" applyNumberFormat="0" applyProtection="0">
      <alignment vertical="center"/>
    </xf>
    <xf numFmtId="0" fontId="53" fillId="6" borderId="73" applyNumberFormat="0" applyProtection="0">
      <alignment horizontal="left" vertical="top" indent="1"/>
    </xf>
    <xf numFmtId="4" fontId="8" fillId="48" borderId="31" applyNumberFormat="0" applyProtection="0">
      <alignment horizontal="right" vertical="center"/>
    </xf>
    <xf numFmtId="4" fontId="8" fillId="49" borderId="31" applyNumberFormat="0" applyProtection="0">
      <alignment horizontal="right" vertical="center"/>
    </xf>
    <xf numFmtId="4" fontId="8" fillId="50" borderId="36" applyNumberFormat="0" applyProtection="0">
      <alignment horizontal="right" vertical="center"/>
    </xf>
    <xf numFmtId="4" fontId="8" fillId="30" borderId="31" applyNumberFormat="0" applyProtection="0">
      <alignment horizontal="right" vertical="center"/>
    </xf>
    <xf numFmtId="4" fontId="8" fillId="51" borderId="31" applyNumberFormat="0" applyProtection="0">
      <alignment horizontal="right" vertical="center"/>
    </xf>
    <xf numFmtId="4" fontId="8" fillId="52" borderId="31" applyNumberFormat="0" applyProtection="0">
      <alignment horizontal="right" vertical="center"/>
    </xf>
    <xf numFmtId="4" fontId="8" fillId="29" borderId="31" applyNumberFormat="0" applyProtection="0">
      <alignment horizontal="right" vertical="center"/>
    </xf>
    <xf numFmtId="4" fontId="8" fillId="28" borderId="31" applyNumberFormat="0" applyProtection="0">
      <alignment horizontal="right" vertical="center"/>
    </xf>
    <xf numFmtId="4" fontId="8" fillId="53" borderId="31" applyNumberFormat="0" applyProtection="0">
      <alignment horizontal="right" vertical="center"/>
    </xf>
    <xf numFmtId="4" fontId="8" fillId="54" borderId="36" applyNumberFormat="0" applyProtection="0">
      <alignment horizontal="left" vertical="center" indent="1" justifyLastLine="1"/>
    </xf>
    <xf numFmtId="4" fontId="52" fillId="11" borderId="36" applyNumberFormat="0" applyProtection="0">
      <alignment horizontal="left" vertical="center" indent="1" justifyLastLine="1"/>
    </xf>
    <xf numFmtId="4" fontId="52" fillId="11" borderId="36" applyNumberFormat="0" applyProtection="0">
      <alignment horizontal="left" vertical="center" indent="1" justifyLastLine="1"/>
    </xf>
    <xf numFmtId="4" fontId="8" fillId="10" borderId="36" applyNumberFormat="0" applyProtection="0">
      <alignment horizontal="left" vertical="center" indent="1" justifyLastLine="1"/>
    </xf>
    <xf numFmtId="4" fontId="8" fillId="8" borderId="36" applyNumberFormat="0" applyProtection="0">
      <alignment horizontal="left" vertical="center" indent="1" justifyLastLine="1"/>
    </xf>
    <xf numFmtId="0" fontId="8" fillId="11" borderId="73" applyNumberFormat="0" applyProtection="0">
      <alignment horizontal="left" vertical="top" indent="1"/>
    </xf>
    <xf numFmtId="0" fontId="8" fillId="8" borderId="73" applyNumberFormat="0" applyProtection="0">
      <alignment horizontal="left" vertical="top" indent="1"/>
    </xf>
    <xf numFmtId="0" fontId="8" fillId="4" borderId="73" applyNumberFormat="0" applyProtection="0">
      <alignment horizontal="left" vertical="top" indent="1"/>
    </xf>
    <xf numFmtId="0" fontId="8" fillId="10" borderId="73" applyNumberFormat="0" applyProtection="0">
      <alignment horizontal="left" vertical="top" indent="1"/>
    </xf>
    <xf numFmtId="0" fontId="8" fillId="55" borderId="74" applyNumberFormat="0">
      <protection locked="0"/>
    </xf>
    <xf numFmtId="4" fontId="51" fillId="56" borderId="73" applyNumberFormat="0" applyProtection="0">
      <alignment vertical="center"/>
    </xf>
    <xf numFmtId="4" fontId="61" fillId="2" borderId="3" applyNumberFormat="0" applyProtection="0">
      <alignment vertical="center"/>
    </xf>
    <xf numFmtId="4" fontId="51" fillId="5" borderId="73" applyNumberFormat="0" applyProtection="0">
      <alignment horizontal="left" vertical="center" indent="1"/>
    </xf>
    <xf numFmtId="0" fontId="51" fillId="56" borderId="73" applyNumberFormat="0" applyProtection="0">
      <alignment horizontal="left" vertical="top" indent="1"/>
    </xf>
    <xf numFmtId="4" fontId="60" fillId="15" borderId="31" applyNumberFormat="0" applyProtection="0">
      <alignment horizontal="right" vertical="center"/>
    </xf>
    <xf numFmtId="0" fontId="51" fillId="8" borderId="73" applyNumberFormat="0" applyProtection="0">
      <alignment horizontal="left" vertical="top" indent="1"/>
    </xf>
    <xf numFmtId="4" fontId="54" fillId="57" borderId="36" applyNumberFormat="0" applyProtection="0">
      <alignment horizontal="left" vertical="center" indent="1" justifyLastLine="1"/>
    </xf>
    <xf numFmtId="0" fontId="61" fillId="2" borderId="3"/>
    <xf numFmtId="4" fontId="55" fillId="55" borderId="31" applyNumberFormat="0" applyProtection="0">
      <alignment horizontal="right" vertical="center"/>
    </xf>
    <xf numFmtId="0" fontId="59" fillId="2" borderId="0" applyNumberFormat="0" applyFill="0" applyBorder="0" applyAlignment="0" applyProtection="0"/>
    <xf numFmtId="0" fontId="21" fillId="2" borderId="0"/>
  </cellStyleXfs>
  <cellXfs count="840">
    <xf numFmtId="0" fontId="0" fillId="2" borderId="0" xfId="0" applyFill="1"/>
    <xf numFmtId="3" fontId="15" fillId="0" borderId="0" xfId="7" applyNumberFormat="1" applyFont="1" applyFill="1" applyAlignment="1">
      <alignment vertical="center"/>
    </xf>
    <xf numFmtId="3" fontId="15" fillId="0" borderId="3" xfId="7" applyNumberFormat="1" applyFont="1" applyFill="1" applyBorder="1" applyAlignment="1">
      <alignment vertical="center"/>
    </xf>
    <xf numFmtId="3" fontId="17" fillId="0" borderId="8" xfId="7" applyNumberFormat="1" applyFont="1" applyFill="1" applyBorder="1" applyAlignment="1">
      <alignment vertical="center"/>
    </xf>
    <xf numFmtId="3" fontId="17" fillId="0" borderId="11" xfId="7" applyNumberFormat="1" applyFont="1" applyFill="1" applyBorder="1" applyAlignment="1">
      <alignment vertical="center"/>
    </xf>
    <xf numFmtId="3" fontId="15" fillId="0" borderId="2" xfId="7" applyNumberFormat="1" applyFont="1" applyFill="1" applyBorder="1" applyAlignment="1">
      <alignment vertical="center"/>
    </xf>
    <xf numFmtId="3" fontId="17" fillId="0" borderId="18" xfId="7" applyNumberFormat="1" applyFont="1" applyFill="1" applyBorder="1" applyAlignment="1">
      <alignment vertical="center"/>
    </xf>
    <xf numFmtId="3" fontId="17" fillId="0" borderId="2" xfId="7" applyNumberFormat="1" applyFont="1" applyFill="1" applyBorder="1" applyAlignment="1">
      <alignment vertical="center"/>
    </xf>
    <xf numFmtId="0" fontId="0" fillId="0" borderId="0" xfId="0"/>
    <xf numFmtId="0" fontId="26" fillId="2" borderId="0" xfId="0" applyNumberFormat="1" applyFont="1" applyFill="1" applyBorder="1" applyAlignment="1" applyProtection="1"/>
    <xf numFmtId="0" fontId="25" fillId="2" borderId="0" xfId="0" applyNumberFormat="1" applyFont="1" applyFill="1" applyBorder="1" applyAlignment="1" applyProtection="1">
      <alignment horizontal="center"/>
    </xf>
    <xf numFmtId="0" fontId="26" fillId="2" borderId="0" xfId="0" applyNumberFormat="1" applyFont="1" applyFill="1" applyBorder="1" applyAlignment="1" applyProtection="1">
      <alignment wrapText="1"/>
    </xf>
    <xf numFmtId="0" fontId="25" fillId="15" borderId="0" xfId="0" applyNumberFormat="1" applyFont="1" applyFill="1" applyBorder="1" applyAlignment="1" applyProtection="1">
      <alignment horizontal="center"/>
    </xf>
    <xf numFmtId="0" fontId="26" fillId="15" borderId="0" xfId="0" applyNumberFormat="1" applyFont="1" applyFill="1" applyBorder="1" applyAlignment="1" applyProtection="1">
      <alignment wrapText="1"/>
    </xf>
    <xf numFmtId="0" fontId="26" fillId="15" borderId="0" xfId="0" applyNumberFormat="1" applyFont="1" applyFill="1" applyBorder="1" applyAlignment="1" applyProtection="1"/>
    <xf numFmtId="0" fontId="30" fillId="2" borderId="0" xfId="20" applyFont="1" applyAlignment="1" applyProtection="1"/>
    <xf numFmtId="0" fontId="31" fillId="2" borderId="0" xfId="20" applyFont="1" applyAlignment="1" applyProtection="1">
      <alignment vertical="center"/>
    </xf>
    <xf numFmtId="0" fontId="33" fillId="2" borderId="0" xfId="20" applyFont="1" applyAlignment="1" applyProtection="1">
      <alignment vertical="center"/>
    </xf>
    <xf numFmtId="165" fontId="10" fillId="14" borderId="1" xfId="5" applyNumberFormat="1" applyFont="1" applyFill="1" applyBorder="1" applyAlignment="1" applyProtection="1">
      <alignment horizontal="center" vertical="center"/>
    </xf>
    <xf numFmtId="1" fontId="10" fillId="14" borderId="1" xfId="5" applyNumberFormat="1" applyFont="1" applyFill="1" applyBorder="1" applyAlignment="1" applyProtection="1">
      <alignment horizontal="right" vertical="center"/>
    </xf>
    <xf numFmtId="0" fontId="10" fillId="14" borderId="1" xfId="5" applyFont="1" applyFill="1" applyBorder="1" applyAlignment="1" applyProtection="1">
      <alignment horizontal="left" vertical="center"/>
    </xf>
    <xf numFmtId="166" fontId="10" fillId="14" borderId="1" xfId="5" applyNumberFormat="1" applyFont="1" applyFill="1" applyBorder="1" applyAlignment="1" applyProtection="1">
      <alignment horizontal="center" vertical="center"/>
    </xf>
    <xf numFmtId="49" fontId="10" fillId="14" borderId="1" xfId="5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0" fillId="14" borderId="1" xfId="42" applyFont="1" applyFill="1" applyBorder="1" applyAlignment="1" applyProtection="1">
      <alignment horizontal="left" vertical="center"/>
    </xf>
    <xf numFmtId="166" fontId="10" fillId="14" borderId="1" xfId="42" applyNumberFormat="1" applyFont="1" applyFill="1" applyBorder="1" applyAlignment="1" applyProtection="1">
      <alignment horizontal="center" vertical="center"/>
    </xf>
    <xf numFmtId="0" fontId="34" fillId="2" borderId="0" xfId="20" applyFont="1" applyAlignment="1" applyProtection="1">
      <alignment horizontal="left" vertical="center" wrapText="1"/>
    </xf>
    <xf numFmtId="0" fontId="27" fillId="2" borderId="36" xfId="20" applyFont="1" applyBorder="1" applyAlignment="1" applyProtection="1">
      <alignment horizontal="left" vertical="center" wrapText="1"/>
    </xf>
    <xf numFmtId="3" fontId="34" fillId="17" borderId="36" xfId="20" applyNumberFormat="1" applyFont="1" applyFill="1" applyBorder="1" applyAlignment="1" applyProtection="1">
      <alignment horizontal="right" vertical="center" wrapText="1"/>
    </xf>
    <xf numFmtId="3" fontId="34" fillId="2" borderId="36" xfId="20" applyNumberFormat="1" applyFont="1" applyFill="1" applyBorder="1" applyAlignment="1" applyProtection="1">
      <alignment horizontal="right" vertical="center"/>
    </xf>
    <xf numFmtId="0" fontId="27" fillId="2" borderId="36" xfId="20" applyFont="1" applyBorder="1" applyAlignment="1" applyProtection="1">
      <alignment horizontal="left" vertical="center"/>
    </xf>
    <xf numFmtId="3" fontId="31" fillId="2" borderId="0" xfId="20" applyNumberFormat="1" applyFont="1" applyAlignment="1" applyProtection="1">
      <alignment vertical="center"/>
    </xf>
    <xf numFmtId="3" fontId="34" fillId="17" borderId="36" xfId="20" applyNumberFormat="1" applyFont="1" applyFill="1" applyBorder="1" applyAlignment="1" applyProtection="1">
      <alignment horizontal="right" vertical="center"/>
    </xf>
    <xf numFmtId="3" fontId="34" fillId="2" borderId="36" xfId="20" applyNumberFormat="1" applyFont="1" applyFill="1" applyBorder="1" applyAlignment="1" applyProtection="1">
      <alignment horizontal="right" vertical="center" wrapText="1"/>
    </xf>
    <xf numFmtId="3" fontId="27" fillId="2" borderId="36" xfId="20" applyNumberFormat="1" applyFont="1" applyFill="1" applyBorder="1" applyAlignment="1" applyProtection="1">
      <alignment horizontal="right" vertical="center" wrapText="1"/>
    </xf>
    <xf numFmtId="0" fontId="34" fillId="2" borderId="36" xfId="20" applyFont="1" applyBorder="1" applyAlignment="1" applyProtection="1">
      <alignment horizontal="left" vertical="center" wrapText="1"/>
    </xf>
    <xf numFmtId="3" fontId="34" fillId="2" borderId="0" xfId="20" applyNumberFormat="1" applyFont="1" applyAlignment="1" applyProtection="1">
      <alignment horizontal="right" vertical="center"/>
    </xf>
    <xf numFmtId="3" fontId="28" fillId="2" borderId="0" xfId="20" applyNumberFormat="1" applyFont="1" applyAlignment="1" applyProtection="1">
      <alignment vertical="center"/>
    </xf>
    <xf numFmtId="8" fontId="31" fillId="2" borderId="0" xfId="20" applyNumberFormat="1" applyFont="1" applyAlignment="1" applyProtection="1">
      <alignment vertical="center"/>
    </xf>
    <xf numFmtId="0" fontId="29" fillId="2" borderId="0" xfId="20" applyFont="1" applyProtection="1"/>
    <xf numFmtId="0" fontId="29" fillId="2" borderId="0" xfId="20" applyFont="1" applyAlignment="1" applyProtection="1">
      <alignment vertical="center"/>
    </xf>
    <xf numFmtId="166" fontId="10" fillId="14" borderId="1" xfId="5" quotePrefix="1" applyNumberFormat="1" applyFont="1" applyFill="1" applyBorder="1" applyAlignment="1" applyProtection="1">
      <alignment horizontal="center" vertical="center"/>
    </xf>
    <xf numFmtId="0" fontId="10" fillId="14" borderId="1" xfId="5" applyFont="1" applyFill="1" applyBorder="1" applyAlignment="1" applyProtection="1"/>
    <xf numFmtId="166" fontId="10" fillId="14" borderId="1" xfId="5" applyNumberFormat="1" applyFont="1" applyFill="1" applyBorder="1" applyAlignment="1" applyProtection="1">
      <alignment horizontal="left" vertical="center"/>
    </xf>
    <xf numFmtId="165" fontId="10" fillId="19" borderId="1" xfId="5" applyNumberFormat="1" applyFont="1" applyFill="1" applyBorder="1" applyAlignment="1" applyProtection="1">
      <alignment horizontal="center" vertical="center"/>
    </xf>
    <xf numFmtId="1" fontId="10" fillId="19" borderId="1" xfId="5" applyNumberFormat="1" applyFont="1" applyFill="1" applyBorder="1" applyAlignment="1" applyProtection="1">
      <alignment horizontal="right" vertical="center"/>
    </xf>
    <xf numFmtId="0" fontId="10" fillId="19" borderId="1" xfId="5" applyFont="1" applyFill="1" applyBorder="1" applyAlignment="1" applyProtection="1">
      <alignment horizontal="left" vertical="center"/>
    </xf>
    <xf numFmtId="166" fontId="10" fillId="19" borderId="1" xfId="5" applyNumberFormat="1" applyFont="1" applyFill="1" applyBorder="1" applyAlignment="1" applyProtection="1">
      <alignment horizontal="center" vertical="center"/>
    </xf>
    <xf numFmtId="49" fontId="10" fillId="19" borderId="1" xfId="5" applyNumberFormat="1" applyFont="1" applyFill="1" applyBorder="1" applyAlignment="1" applyProtection="1">
      <alignment horizontal="center" vertical="center"/>
    </xf>
    <xf numFmtId="49" fontId="0" fillId="19" borderId="0" xfId="0" applyNumberFormat="1" applyFill="1" applyProtection="1"/>
    <xf numFmtId="166" fontId="10" fillId="19" borderId="1" xfId="5" applyNumberFormat="1" applyFont="1" applyFill="1" applyBorder="1" applyAlignment="1" applyProtection="1">
      <alignment horizontal="left" vertical="center"/>
    </xf>
    <xf numFmtId="0" fontId="0" fillId="19" borderId="0" xfId="0" applyFill="1" applyProtection="1"/>
    <xf numFmtId="0" fontId="41" fillId="12" borderId="35" xfId="5" applyFont="1" applyFill="1" applyBorder="1" applyAlignment="1" applyProtection="1">
      <alignment horizontal="center" vertical="center" wrapText="1"/>
    </xf>
    <xf numFmtId="0" fontId="41" fillId="12" borderId="35" xfId="5" applyNumberFormat="1" applyFont="1" applyFill="1" applyBorder="1" applyAlignment="1" applyProtection="1">
      <alignment horizontal="center" vertical="center" wrapText="1"/>
    </xf>
    <xf numFmtId="0" fontId="42" fillId="21" borderId="1" xfId="5" applyFont="1" applyFill="1" applyBorder="1" applyAlignment="1" applyProtection="1">
      <alignment vertical="center" wrapText="1"/>
    </xf>
    <xf numFmtId="3" fontId="42" fillId="21" borderId="1" xfId="5" applyNumberFormat="1" applyFont="1" applyFill="1" applyBorder="1" applyAlignment="1" applyProtection="1">
      <alignment vertical="center"/>
    </xf>
    <xf numFmtId="3" fontId="42" fillId="21" borderId="1" xfId="5" applyNumberFormat="1" applyFont="1" applyFill="1" applyBorder="1" applyAlignment="1" applyProtection="1">
      <alignment vertical="center" wrapText="1"/>
    </xf>
    <xf numFmtId="3" fontId="43" fillId="22" borderId="1" xfId="5" applyNumberFormat="1" applyFont="1" applyFill="1" applyBorder="1" applyAlignment="1" applyProtection="1">
      <alignment horizontal="left" vertical="center"/>
    </xf>
    <xf numFmtId="3" fontId="43" fillId="22" borderId="1" xfId="5" applyNumberFormat="1" applyFont="1" applyFill="1" applyBorder="1" applyAlignment="1" applyProtection="1">
      <alignment vertical="center" wrapText="1"/>
    </xf>
    <xf numFmtId="3" fontId="44" fillId="22" borderId="1" xfId="5" applyNumberFormat="1" applyFont="1" applyFill="1" applyBorder="1" applyProtection="1"/>
    <xf numFmtId="3" fontId="43" fillId="22" borderId="1" xfId="5" applyNumberFormat="1" applyFont="1" applyFill="1" applyBorder="1" applyAlignment="1" applyProtection="1">
      <alignment vertical="center"/>
    </xf>
    <xf numFmtId="3" fontId="45" fillId="15" borderId="1" xfId="5" applyNumberFormat="1" applyFont="1" applyFill="1" applyBorder="1" applyAlignment="1" applyProtection="1">
      <alignment horizontal="center" vertical="center"/>
    </xf>
    <xf numFmtId="3" fontId="45" fillId="15" borderId="1" xfId="5" applyNumberFormat="1" applyFont="1" applyFill="1" applyBorder="1" applyAlignment="1" applyProtection="1">
      <alignment vertical="center" wrapText="1"/>
    </xf>
    <xf numFmtId="3" fontId="46" fillId="20" borderId="1" xfId="5" applyNumberFormat="1" applyFont="1" applyFill="1" applyBorder="1" applyProtection="1"/>
    <xf numFmtId="3" fontId="45" fillId="20" borderId="1" xfId="5" applyNumberFormat="1" applyFont="1" applyFill="1" applyBorder="1" applyAlignment="1" applyProtection="1">
      <alignment vertical="center"/>
    </xf>
    <xf numFmtId="0" fontId="44" fillId="2" borderId="1" xfId="5" applyFont="1" applyBorder="1" applyProtection="1"/>
    <xf numFmtId="3" fontId="44" fillId="20" borderId="1" xfId="5" applyNumberFormat="1" applyFont="1" applyFill="1" applyBorder="1" applyProtection="1"/>
    <xf numFmtId="3" fontId="28" fillId="15" borderId="1" xfId="5" applyNumberFormat="1" applyFont="1" applyFill="1" applyBorder="1" applyAlignment="1" applyProtection="1">
      <alignment vertical="center"/>
    </xf>
    <xf numFmtId="0" fontId="43" fillId="2" borderId="1" xfId="5" applyFont="1" applyBorder="1" applyAlignment="1" applyProtection="1">
      <alignment vertical="center"/>
    </xf>
    <xf numFmtId="0" fontId="44" fillId="2" borderId="1" xfId="5" applyNumberFormat="1" applyFont="1" applyFill="1" applyBorder="1" applyAlignment="1" applyProtection="1">
      <alignment vertical="center"/>
    </xf>
    <xf numFmtId="3" fontId="44" fillId="20" borderId="1" xfId="5" applyNumberFormat="1" applyFont="1" applyFill="1" applyBorder="1" applyAlignment="1" applyProtection="1">
      <alignment vertical="center"/>
    </xf>
    <xf numFmtId="0" fontId="43" fillId="2" borderId="1" xfId="5" applyFont="1" applyFill="1" applyBorder="1" applyAlignment="1" applyProtection="1">
      <alignment vertical="center"/>
    </xf>
    <xf numFmtId="0" fontId="45" fillId="2" borderId="1" xfId="5" applyFont="1" applyFill="1" applyBorder="1" applyAlignment="1" applyProtection="1">
      <alignment horizontal="center" vertical="center"/>
    </xf>
    <xf numFmtId="0" fontId="46" fillId="2" borderId="1" xfId="5" applyNumberFormat="1" applyFont="1" applyFill="1" applyBorder="1" applyAlignment="1" applyProtection="1">
      <alignment vertical="center"/>
    </xf>
    <xf numFmtId="3" fontId="46" fillId="20" borderId="1" xfId="5" applyNumberFormat="1" applyFont="1" applyFill="1" applyBorder="1" applyAlignment="1" applyProtection="1">
      <alignment vertical="center"/>
    </xf>
    <xf numFmtId="0" fontId="43" fillId="2" borderId="1" xfId="43" applyFont="1" applyFill="1" applyBorder="1" applyAlignment="1" applyProtection="1">
      <alignment horizontal="left" vertical="center" wrapText="1"/>
    </xf>
    <xf numFmtId="0" fontId="43" fillId="2" borderId="1" xfId="5" applyFont="1" applyFill="1" applyBorder="1" applyAlignment="1" applyProtection="1">
      <alignment horizontal="right" vertical="center"/>
    </xf>
    <xf numFmtId="0" fontId="45" fillId="2" borderId="1" xfId="5" applyNumberFormat="1" applyFont="1" applyFill="1" applyBorder="1" applyAlignment="1" applyProtection="1">
      <alignment vertical="center"/>
    </xf>
    <xf numFmtId="0" fontId="43" fillId="2" borderId="1" xfId="5" applyNumberFormat="1" applyFont="1" applyFill="1" applyBorder="1" applyAlignment="1" applyProtection="1">
      <alignment vertical="center"/>
    </xf>
    <xf numFmtId="0" fontId="43" fillId="22" borderId="1" xfId="5" applyFont="1" applyFill="1" applyBorder="1" applyAlignment="1" applyProtection="1">
      <alignment horizontal="left" vertical="center"/>
    </xf>
    <xf numFmtId="0" fontId="44" fillId="22" borderId="1" xfId="5" applyFont="1" applyFill="1" applyBorder="1" applyAlignment="1" applyProtection="1">
      <alignment vertical="center"/>
    </xf>
    <xf numFmtId="3" fontId="44" fillId="22" borderId="1" xfId="5" applyNumberFormat="1" applyFont="1" applyFill="1" applyBorder="1" applyAlignment="1" applyProtection="1">
      <alignment vertical="center"/>
    </xf>
    <xf numFmtId="0" fontId="44" fillId="2" borderId="1" xfId="5" applyFont="1" applyBorder="1" applyAlignment="1" applyProtection="1">
      <alignment horizontal="right"/>
    </xf>
    <xf numFmtId="1" fontId="39" fillId="12" borderId="47" xfId="5" applyNumberFormat="1" applyFont="1" applyFill="1" applyBorder="1" applyAlignment="1" applyProtection="1">
      <alignment horizontal="center" vertical="center" wrapText="1"/>
    </xf>
    <xf numFmtId="3" fontId="43" fillId="23" borderId="1" xfId="5" applyNumberFormat="1" applyFont="1" applyFill="1" applyBorder="1" applyAlignment="1" applyProtection="1">
      <alignment vertical="center"/>
    </xf>
    <xf numFmtId="3" fontId="45" fillId="24" borderId="1" xfId="5" applyNumberFormat="1" applyFont="1" applyFill="1" applyBorder="1" applyAlignment="1" applyProtection="1">
      <alignment vertical="center"/>
    </xf>
    <xf numFmtId="3" fontId="42" fillId="26" borderId="1" xfId="5" applyNumberFormat="1" applyFont="1" applyFill="1" applyBorder="1" applyAlignment="1" applyProtection="1">
      <alignment vertical="center" wrapText="1"/>
    </xf>
    <xf numFmtId="3" fontId="39" fillId="12" borderId="47" xfId="5" applyNumberFormat="1" applyFont="1" applyFill="1" applyBorder="1" applyAlignment="1" applyProtection="1">
      <alignment horizontal="center" vertical="center" wrapText="1"/>
    </xf>
    <xf numFmtId="3" fontId="26" fillId="2" borderId="0" xfId="0" applyNumberFormat="1" applyFont="1" applyFill="1" applyBorder="1" applyAlignment="1" applyProtection="1"/>
    <xf numFmtId="3" fontId="26" fillId="2" borderId="1" xfId="0" applyNumberFormat="1" applyFont="1" applyFill="1" applyBorder="1" applyAlignment="1" applyProtection="1"/>
    <xf numFmtId="0" fontId="26" fillId="2" borderId="0" xfId="0" applyNumberFormat="1" applyFont="1" applyFill="1" applyBorder="1" applyAlignment="1" applyProtection="1">
      <alignment horizontal="center"/>
    </xf>
    <xf numFmtId="3" fontId="42" fillId="23" borderId="1" xfId="5" applyNumberFormat="1" applyFont="1" applyFill="1" applyBorder="1" applyAlignment="1" applyProtection="1">
      <alignment horizontal="center" vertical="center" wrapText="1"/>
    </xf>
    <xf numFmtId="3" fontId="42" fillId="24" borderId="1" xfId="5" applyNumberFormat="1" applyFont="1" applyFill="1" applyBorder="1" applyAlignment="1" applyProtection="1">
      <alignment horizontal="center" vertical="center" wrapText="1"/>
    </xf>
    <xf numFmtId="3" fontId="42" fillId="0" borderId="1" xfId="5" applyNumberFormat="1" applyFont="1" applyFill="1" applyBorder="1" applyAlignment="1" applyProtection="1">
      <alignment horizontal="center" vertical="center" wrapText="1"/>
    </xf>
    <xf numFmtId="3" fontId="17" fillId="0" borderId="15" xfId="7" applyNumberFormat="1" applyFont="1" applyFill="1" applyBorder="1" applyAlignment="1">
      <alignment vertical="center"/>
    </xf>
    <xf numFmtId="3" fontId="17" fillId="0" borderId="12" xfId="7" applyNumberFormat="1" applyFont="1" applyFill="1" applyBorder="1" applyAlignment="1">
      <alignment vertical="center"/>
    </xf>
    <xf numFmtId="3" fontId="15" fillId="0" borderId="13" xfId="7" applyNumberFormat="1" applyFont="1" applyFill="1" applyBorder="1" applyAlignment="1">
      <alignment vertical="center"/>
    </xf>
    <xf numFmtId="3" fontId="15" fillId="0" borderId="15" xfId="7" applyNumberFormat="1" applyFont="1" applyFill="1" applyBorder="1" applyAlignment="1">
      <alignment vertical="center"/>
    </xf>
    <xf numFmtId="3" fontId="38" fillId="0" borderId="0" xfId="7" applyNumberFormat="1" applyFont="1" applyFill="1" applyAlignment="1">
      <alignment vertical="center"/>
    </xf>
    <xf numFmtId="3" fontId="40" fillId="0" borderId="0" xfId="7" applyNumberFormat="1" applyFont="1" applyFill="1" applyAlignment="1">
      <alignment vertical="center"/>
    </xf>
    <xf numFmtId="0" fontId="7" fillId="0" borderId="0" xfId="0" applyFont="1" applyFill="1"/>
    <xf numFmtId="2" fontId="7" fillId="0" borderId="0" xfId="0" applyNumberFormat="1" applyFont="1" applyFill="1" applyAlignment="1">
      <alignment horizontal="center" vertical="center"/>
    </xf>
    <xf numFmtId="0" fontId="20" fillId="0" borderId="0" xfId="0" applyFont="1" applyFill="1"/>
    <xf numFmtId="3" fontId="48" fillId="0" borderId="0" xfId="0" applyNumberFormat="1" applyFont="1" applyFill="1" applyBorder="1" applyAlignment="1">
      <alignment horizontal="center" wrapText="1"/>
    </xf>
    <xf numFmtId="3" fontId="38" fillId="0" borderId="0" xfId="7" applyNumberFormat="1" applyFont="1" applyFill="1" applyBorder="1" applyAlignment="1">
      <alignment vertical="center"/>
    </xf>
    <xf numFmtId="3" fontId="20" fillId="0" borderId="0" xfId="0" applyNumberFormat="1" applyFont="1" applyFill="1"/>
    <xf numFmtId="2" fontId="20" fillId="0" borderId="0" xfId="0" applyNumberFormat="1" applyFont="1" applyFill="1" applyAlignment="1">
      <alignment horizontal="center" vertical="center"/>
    </xf>
    <xf numFmtId="3" fontId="44" fillId="0" borderId="0" xfId="7" applyNumberFormat="1" applyFont="1" applyFill="1" applyAlignment="1">
      <alignment vertical="center"/>
    </xf>
    <xf numFmtId="2" fontId="49" fillId="0" borderId="16" xfId="0" applyNumberFormat="1" applyFont="1" applyFill="1" applyBorder="1" applyAlignment="1">
      <alignment horizontal="center" vertical="center"/>
    </xf>
    <xf numFmtId="2" fontId="49" fillId="0" borderId="17" xfId="0" applyNumberFormat="1" applyFont="1" applyFill="1" applyBorder="1" applyAlignment="1">
      <alignment horizontal="center" vertical="center"/>
    </xf>
    <xf numFmtId="2" fontId="47" fillId="0" borderId="7" xfId="0" applyNumberFormat="1" applyFont="1" applyFill="1" applyBorder="1" applyAlignment="1">
      <alignment horizontal="center" vertical="center"/>
    </xf>
    <xf numFmtId="2" fontId="47" fillId="0" borderId="55" xfId="0" applyNumberFormat="1" applyFont="1" applyFill="1" applyBorder="1" applyAlignment="1">
      <alignment horizontal="center" vertical="center"/>
    </xf>
    <xf numFmtId="3" fontId="17" fillId="0" borderId="28" xfId="7" applyNumberFormat="1" applyFont="1" applyFill="1" applyBorder="1" applyAlignment="1">
      <alignment vertical="center"/>
    </xf>
    <xf numFmtId="3" fontId="17" fillId="0" borderId="23" xfId="7" applyNumberFormat="1" applyFont="1" applyFill="1" applyBorder="1" applyAlignment="1">
      <alignment vertical="center"/>
    </xf>
    <xf numFmtId="3" fontId="15" fillId="0" borderId="66" xfId="7" applyNumberFormat="1" applyFont="1" applyFill="1" applyBorder="1" applyAlignment="1">
      <alignment vertical="center"/>
    </xf>
    <xf numFmtId="3" fontId="17" fillId="0" borderId="16" xfId="7" applyNumberFormat="1" applyFont="1" applyFill="1" applyBorder="1" applyAlignment="1">
      <alignment vertical="center"/>
    </xf>
    <xf numFmtId="2" fontId="49" fillId="0" borderId="21" xfId="0" applyNumberFormat="1" applyFont="1" applyFill="1" applyBorder="1" applyAlignment="1">
      <alignment horizontal="center" vertical="center"/>
    </xf>
    <xf numFmtId="2" fontId="49" fillId="0" borderId="22" xfId="0" applyNumberFormat="1" applyFont="1" applyFill="1" applyBorder="1" applyAlignment="1">
      <alignment horizontal="center" vertical="center"/>
    </xf>
    <xf numFmtId="2" fontId="49" fillId="0" borderId="28" xfId="0" applyNumberFormat="1" applyFont="1" applyFill="1" applyBorder="1" applyAlignment="1">
      <alignment horizontal="center" vertical="center"/>
    </xf>
    <xf numFmtId="2" fontId="49" fillId="0" borderId="29" xfId="0" applyNumberFormat="1" applyFont="1" applyFill="1" applyBorder="1" applyAlignment="1">
      <alignment horizontal="center" vertical="center"/>
    </xf>
    <xf numFmtId="0" fontId="18" fillId="2" borderId="69" xfId="6" applyNumberFormat="1" applyFont="1" applyFill="1" applyBorder="1" applyAlignment="1" applyProtection="1">
      <alignment wrapText="1"/>
    </xf>
    <xf numFmtId="0" fontId="36" fillId="2" borderId="69" xfId="6" applyNumberFormat="1" applyFont="1" applyFill="1" applyBorder="1" applyAlignment="1" applyProtection="1">
      <alignment horizontal="left" vertical="center" wrapText="1"/>
    </xf>
    <xf numFmtId="3" fontId="15" fillId="0" borderId="63" xfId="7" applyNumberFormat="1" applyFont="1" applyFill="1" applyBorder="1" applyAlignment="1">
      <alignment vertical="center"/>
    </xf>
    <xf numFmtId="3" fontId="15" fillId="2" borderId="15" xfId="20" applyNumberFormat="1" applyFont="1" applyFill="1" applyBorder="1" applyAlignment="1">
      <alignment vertical="center"/>
    </xf>
    <xf numFmtId="3" fontId="17" fillId="0" borderId="72" xfId="7" applyNumberFormat="1" applyFont="1" applyFill="1" applyBorder="1" applyAlignment="1">
      <alignment vertical="center"/>
    </xf>
    <xf numFmtId="3" fontId="15" fillId="2" borderId="12" xfId="20" applyNumberFormat="1" applyFont="1" applyFill="1" applyBorder="1" applyAlignment="1">
      <alignment vertical="center"/>
    </xf>
    <xf numFmtId="3" fontId="15" fillId="2" borderId="67" xfId="20" applyNumberFormat="1" applyFont="1" applyFill="1" applyBorder="1" applyAlignment="1">
      <alignment vertical="center"/>
    </xf>
    <xf numFmtId="0" fontId="36" fillId="2" borderId="68" xfId="6" quotePrefix="1" applyFont="1" applyFill="1" applyBorder="1" applyAlignment="1">
      <alignment horizontal="left" vertical="center" wrapText="1"/>
    </xf>
    <xf numFmtId="0" fontId="36" fillId="2" borderId="69" xfId="6" applyFont="1" applyFill="1" applyBorder="1" applyAlignment="1">
      <alignment horizontal="left" vertical="center" wrapText="1"/>
    </xf>
    <xf numFmtId="0" fontId="36" fillId="2" borderId="69" xfId="6" quotePrefix="1" applyNumberFormat="1" applyFont="1" applyFill="1" applyBorder="1" applyAlignment="1" applyProtection="1">
      <alignment horizontal="left" vertical="center" wrapText="1"/>
    </xf>
    <xf numFmtId="3" fontId="15" fillId="2" borderId="28" xfId="20" applyNumberFormat="1" applyFont="1" applyFill="1" applyBorder="1" applyAlignment="1">
      <alignment vertical="center"/>
    </xf>
    <xf numFmtId="0" fontId="36" fillId="2" borderId="69" xfId="6" quotePrefix="1" applyFont="1" applyFill="1" applyBorder="1" applyAlignment="1">
      <alignment horizontal="left" vertical="center" wrapText="1"/>
    </xf>
    <xf numFmtId="3" fontId="15" fillId="2" borderId="29" xfId="2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wrapText="1"/>
    </xf>
    <xf numFmtId="3" fontId="17" fillId="0" borderId="7" xfId="7" applyNumberFormat="1" applyFont="1" applyFill="1" applyBorder="1" applyAlignment="1">
      <alignment vertical="center"/>
    </xf>
    <xf numFmtId="3" fontId="17" fillId="0" borderId="75" xfId="7" applyNumberFormat="1" applyFont="1" applyFill="1" applyBorder="1" applyAlignment="1">
      <alignment vertical="center"/>
    </xf>
    <xf numFmtId="3" fontId="17" fillId="0" borderId="64" xfId="7" applyNumberFormat="1" applyFont="1" applyFill="1" applyBorder="1" applyAlignment="1">
      <alignment vertical="center"/>
    </xf>
    <xf numFmtId="3" fontId="15" fillId="0" borderId="64" xfId="7" applyNumberFormat="1" applyFont="1" applyFill="1" applyBorder="1" applyAlignment="1">
      <alignment vertical="center"/>
    </xf>
    <xf numFmtId="3" fontId="15" fillId="2" borderId="17" xfId="20" applyNumberFormat="1" applyFont="1" applyFill="1" applyBorder="1" applyAlignment="1">
      <alignment vertical="center"/>
    </xf>
    <xf numFmtId="3" fontId="15" fillId="2" borderId="16" xfId="20" applyNumberFormat="1" applyFont="1" applyFill="1" applyBorder="1" applyAlignment="1">
      <alignment vertical="center"/>
    </xf>
    <xf numFmtId="3" fontId="15" fillId="0" borderId="33" xfId="7" applyNumberFormat="1" applyFont="1" applyFill="1" applyBorder="1" applyAlignment="1">
      <alignment vertical="center"/>
    </xf>
    <xf numFmtId="3" fontId="15" fillId="2" borderId="2" xfId="20" applyNumberFormat="1" applyFont="1" applyFill="1" applyBorder="1" applyAlignment="1">
      <alignment vertical="center"/>
    </xf>
    <xf numFmtId="0" fontId="18" fillId="2" borderId="12" xfId="6" applyNumberFormat="1" applyFont="1" applyFill="1" applyBorder="1" applyAlignment="1" applyProtection="1">
      <alignment horizontal="right" vertical="center" wrapText="1"/>
    </xf>
    <xf numFmtId="3" fontId="37" fillId="0" borderId="2" xfId="0" applyNumberFormat="1" applyFont="1" applyFill="1" applyBorder="1" applyAlignment="1">
      <alignment vertical="center"/>
    </xf>
    <xf numFmtId="3" fontId="64" fillId="2" borderId="0" xfId="0" applyNumberFormat="1" applyFont="1" applyFill="1"/>
    <xf numFmtId="1" fontId="64" fillId="2" borderId="0" xfId="0" applyNumberFormat="1" applyFont="1" applyFill="1" applyAlignment="1">
      <alignment horizontal="center" vertical="center"/>
    </xf>
    <xf numFmtId="0" fontId="64" fillId="2" borderId="0" xfId="0" applyFont="1" applyFill="1"/>
    <xf numFmtId="1" fontId="62" fillId="2" borderId="0" xfId="5" applyNumberFormat="1" applyFont="1" applyAlignment="1" applyProtection="1">
      <alignment vertical="center" wrapText="1"/>
    </xf>
    <xf numFmtId="0" fontId="62" fillId="2" borderId="0" xfId="5" applyFont="1" applyAlignment="1" applyProtection="1">
      <alignment vertical="center"/>
    </xf>
    <xf numFmtId="0" fontId="62" fillId="2" borderId="0" xfId="5" applyFont="1" applyAlignment="1" applyProtection="1">
      <alignment horizontal="right" vertical="center"/>
    </xf>
    <xf numFmtId="1" fontId="65" fillId="12" borderId="50" xfId="5" applyNumberFormat="1" applyFont="1" applyFill="1" applyBorder="1" applyAlignment="1" applyProtection="1">
      <alignment horizontal="left" vertical="center" wrapText="1"/>
    </xf>
    <xf numFmtId="0" fontId="65" fillId="12" borderId="35" xfId="5" applyFont="1" applyFill="1" applyBorder="1" applyAlignment="1" applyProtection="1">
      <alignment horizontal="center" vertical="center" wrapText="1"/>
    </xf>
    <xf numFmtId="0" fontId="64" fillId="2" borderId="58" xfId="0" applyFont="1" applyFill="1" applyBorder="1"/>
    <xf numFmtId="49" fontId="66" fillId="2" borderId="28" xfId="5" applyNumberFormat="1" applyFont="1" applyFill="1" applyBorder="1" applyAlignment="1" applyProtection="1">
      <alignment horizontal="left"/>
    </xf>
    <xf numFmtId="3" fontId="66" fillId="2" borderId="1" xfId="5" applyNumberFormat="1" applyFont="1" applyFill="1" applyBorder="1" applyAlignment="1" applyProtection="1">
      <alignment vertical="center"/>
      <protection locked="0"/>
    </xf>
    <xf numFmtId="3" fontId="66" fillId="2" borderId="2" xfId="5" applyNumberFormat="1" applyFont="1" applyFill="1" applyBorder="1" applyAlignment="1" applyProtection="1">
      <alignment vertical="center"/>
      <protection locked="0"/>
    </xf>
    <xf numFmtId="49" fontId="63" fillId="20" borderId="28" xfId="5" applyNumberFormat="1" applyFont="1" applyFill="1" applyBorder="1" applyAlignment="1" applyProtection="1">
      <alignment horizontal="left"/>
    </xf>
    <xf numFmtId="3" fontId="63" fillId="20" borderId="1" xfId="5" applyNumberFormat="1" applyFont="1" applyFill="1" applyBorder="1" applyAlignment="1" applyProtection="1">
      <alignment vertical="center"/>
    </xf>
    <xf numFmtId="3" fontId="63" fillId="20" borderId="2" xfId="5" applyNumberFormat="1" applyFont="1" applyFill="1" applyBorder="1" applyAlignment="1" applyProtection="1">
      <alignment vertical="center"/>
    </xf>
    <xf numFmtId="0" fontId="68" fillId="2" borderId="0" xfId="0" applyFont="1" applyFill="1"/>
    <xf numFmtId="3" fontId="68" fillId="2" borderId="0" xfId="0" applyNumberFormat="1" applyFont="1" applyFill="1"/>
    <xf numFmtId="164" fontId="66" fillId="2" borderId="1" xfId="5" applyNumberFormat="1" applyFont="1" applyFill="1" applyBorder="1" applyAlignment="1" applyProtection="1">
      <alignment vertical="center"/>
      <protection locked="0"/>
    </xf>
    <xf numFmtId="164" fontId="66" fillId="2" borderId="2" xfId="5" applyNumberFormat="1" applyFont="1" applyFill="1" applyBorder="1" applyAlignment="1" applyProtection="1">
      <alignment vertical="center"/>
      <protection locked="0"/>
    </xf>
    <xf numFmtId="0" fontId="68" fillId="2" borderId="58" xfId="0" applyFont="1" applyFill="1" applyBorder="1"/>
    <xf numFmtId="49" fontId="66" fillId="2" borderId="52" xfId="5" applyNumberFormat="1" applyFont="1" applyFill="1" applyBorder="1" applyAlignment="1" applyProtection="1">
      <alignment horizontal="left"/>
    </xf>
    <xf numFmtId="3" fontId="66" fillId="20" borderId="34" xfId="5" applyNumberFormat="1" applyFont="1" applyFill="1" applyBorder="1" applyAlignment="1" applyProtection="1">
      <alignment vertical="center"/>
    </xf>
    <xf numFmtId="3" fontId="66" fillId="20" borderId="46" xfId="5" applyNumberFormat="1" applyFont="1" applyFill="1" applyBorder="1" applyAlignment="1" applyProtection="1">
      <alignment vertical="center"/>
    </xf>
    <xf numFmtId="49" fontId="63" fillId="20" borderId="7" xfId="5" applyNumberFormat="1" applyFont="1" applyFill="1" applyBorder="1" applyAlignment="1" applyProtection="1">
      <alignment horizontal="left"/>
    </xf>
    <xf numFmtId="3" fontId="63" fillId="20" borderId="9" xfId="5" applyNumberFormat="1" applyFont="1" applyFill="1" applyBorder="1" applyAlignment="1" applyProtection="1">
      <alignment vertical="center"/>
    </xf>
    <xf numFmtId="3" fontId="63" fillId="20" borderId="10" xfId="5" applyNumberFormat="1" applyFont="1" applyFill="1" applyBorder="1" applyAlignment="1" applyProtection="1">
      <alignment vertical="center"/>
    </xf>
    <xf numFmtId="49" fontId="66" fillId="2" borderId="16" xfId="5" applyNumberFormat="1" applyFont="1" applyFill="1" applyBorder="1" applyAlignment="1" applyProtection="1">
      <alignment horizontal="left"/>
    </xf>
    <xf numFmtId="3" fontId="66" fillId="2" borderId="14" xfId="5" applyNumberFormat="1" applyFont="1" applyFill="1" applyBorder="1" applyAlignment="1" applyProtection="1">
      <alignment vertical="center"/>
    </xf>
    <xf numFmtId="3" fontId="66" fillId="2" borderId="15" xfId="5" applyNumberFormat="1" applyFont="1" applyFill="1" applyBorder="1" applyAlignment="1" applyProtection="1">
      <alignment vertical="center"/>
    </xf>
    <xf numFmtId="49" fontId="62" fillId="2" borderId="28" xfId="5" applyNumberFormat="1" applyFont="1" applyFill="1" applyBorder="1" applyAlignment="1" applyProtection="1">
      <alignment horizontal="left"/>
    </xf>
    <xf numFmtId="49" fontId="69" fillId="20" borderId="28" xfId="5" applyNumberFormat="1" applyFont="1" applyFill="1" applyBorder="1" applyAlignment="1" applyProtection="1">
      <alignment horizontal="left"/>
    </xf>
    <xf numFmtId="3" fontId="69" fillId="20" borderId="1" xfId="5" applyNumberFormat="1" applyFont="1" applyFill="1" applyBorder="1" applyAlignment="1" applyProtection="1">
      <alignment vertical="center"/>
    </xf>
    <xf numFmtId="3" fontId="69" fillId="20" borderId="2" xfId="5" applyNumberFormat="1" applyFont="1" applyFill="1" applyBorder="1" applyAlignment="1" applyProtection="1">
      <alignment vertical="center"/>
    </xf>
    <xf numFmtId="1" fontId="62" fillId="2" borderId="28" xfId="5" applyNumberFormat="1" applyFont="1" applyBorder="1" applyAlignment="1" applyProtection="1">
      <alignment horizontal="left" vertical="center" wrapText="1"/>
    </xf>
    <xf numFmtId="3" fontId="65" fillId="12" borderId="45" xfId="5" applyNumberFormat="1" applyFont="1" applyFill="1" applyBorder="1" applyAlignment="1" applyProtection="1">
      <alignment vertical="center"/>
    </xf>
    <xf numFmtId="3" fontId="65" fillId="12" borderId="54" xfId="5" applyNumberFormat="1" applyFont="1" applyFill="1" applyBorder="1" applyAlignment="1" applyProtection="1">
      <alignment vertical="center"/>
    </xf>
    <xf numFmtId="3" fontId="66" fillId="2" borderId="1" xfId="5" applyNumberFormat="1" applyFont="1" applyFill="1" applyBorder="1" applyAlignment="1" applyProtection="1">
      <alignment vertical="center"/>
    </xf>
    <xf numFmtId="3" fontId="62" fillId="0" borderId="1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/>
    <xf numFmtId="0" fontId="30" fillId="2" borderId="0" xfId="20" applyFont="1" applyAlignment="1" applyProtection="1"/>
    <xf numFmtId="0" fontId="49" fillId="2" borderId="0" xfId="5" applyFont="1" applyFill="1" applyBorder="1" applyAlignment="1">
      <alignment horizontal="right" vertical="center" wrapText="1"/>
    </xf>
    <xf numFmtId="3" fontId="49" fillId="2" borderId="0" xfId="5" applyNumberFormat="1" applyFont="1" applyFill="1" applyBorder="1" applyAlignment="1">
      <alignment horizontal="right" vertical="center"/>
    </xf>
    <xf numFmtId="3" fontId="10" fillId="2" borderId="0" xfId="33" applyNumberFormat="1" applyFont="1" applyFill="1" applyBorder="1" applyAlignment="1" applyProtection="1">
      <alignment horizontal="right" vertical="center"/>
      <protection locked="0"/>
    </xf>
    <xf numFmtId="3" fontId="72" fillId="2" borderId="0" xfId="5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49" fillId="2" borderId="0" xfId="5" applyFont="1" applyFill="1" applyBorder="1" applyAlignment="1">
      <alignment horizontal="center" vertical="center" wrapText="1"/>
    </xf>
    <xf numFmtId="1" fontId="49" fillId="2" borderId="0" xfId="5" applyNumberFormat="1" applyFont="1" applyFill="1" applyBorder="1" applyAlignment="1">
      <alignment horizontal="center" vertical="center"/>
    </xf>
    <xf numFmtId="3" fontId="49" fillId="2" borderId="0" xfId="5" applyNumberFormat="1" applyFont="1" applyFill="1" applyBorder="1" applyAlignment="1">
      <alignment horizontal="right" vertical="center" wrapText="1"/>
    </xf>
    <xf numFmtId="0" fontId="47" fillId="2" borderId="0" xfId="5" applyFont="1" applyFill="1" applyBorder="1" applyAlignment="1">
      <alignment horizontal="center" vertical="center" wrapText="1"/>
    </xf>
    <xf numFmtId="3" fontId="47" fillId="2" borderId="0" xfId="5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 horizontal="center" vertical="center"/>
    </xf>
    <xf numFmtId="3" fontId="19" fillId="62" borderId="63" xfId="5" applyNumberFormat="1" applyFont="1" applyFill="1" applyBorder="1" applyAlignment="1">
      <alignment horizontal="center" vertical="center" wrapText="1"/>
    </xf>
    <xf numFmtId="3" fontId="19" fillId="62" borderId="24" xfId="5" applyNumberFormat="1" applyFont="1" applyFill="1" applyBorder="1" applyAlignment="1">
      <alignment horizontal="center" vertical="center" wrapText="1"/>
    </xf>
    <xf numFmtId="3" fontId="19" fillId="62" borderId="8" xfId="5" applyNumberFormat="1" applyFont="1" applyFill="1" applyBorder="1" applyAlignment="1">
      <alignment horizontal="center" vertical="center" wrapText="1"/>
    </xf>
    <xf numFmtId="3" fontId="19" fillId="62" borderId="7" xfId="5" applyNumberFormat="1" applyFont="1" applyFill="1" applyBorder="1" applyAlignment="1">
      <alignment horizontal="center" vertical="center" wrapText="1"/>
    </xf>
    <xf numFmtId="0" fontId="75" fillId="62" borderId="16" xfId="34" quotePrefix="1" applyNumberFormat="1" applyFont="1" applyFill="1" applyBorder="1" applyAlignment="1">
      <alignment horizontal="center" vertical="center" wrapText="1" justifyLastLine="1"/>
    </xf>
    <xf numFmtId="0" fontId="75" fillId="62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2" borderId="14" xfId="34" quotePrefix="1" applyNumberFormat="1" applyFont="1" applyFill="1" applyBorder="1" applyAlignment="1" applyProtection="1">
      <alignment horizontal="center" vertical="center" justifyLastLine="1"/>
    </xf>
    <xf numFmtId="0" fontId="75" fillId="62" borderId="14" xfId="5" applyFont="1" applyFill="1" applyBorder="1" applyAlignment="1">
      <alignment horizontal="center" vertical="center"/>
    </xf>
    <xf numFmtId="0" fontId="75" fillId="62" borderId="15" xfId="5" applyFont="1" applyFill="1" applyBorder="1" applyAlignment="1">
      <alignment horizontal="center" vertical="center" wrapText="1"/>
    </xf>
    <xf numFmtId="0" fontId="75" fillId="62" borderId="12" xfId="5" applyFont="1" applyFill="1" applyBorder="1" applyAlignment="1">
      <alignment horizontal="center" vertical="center" wrapText="1"/>
    </xf>
    <xf numFmtId="3" fontId="75" fillId="2" borderId="13" xfId="5" applyNumberFormat="1" applyFont="1" applyFill="1" applyBorder="1" applyAlignment="1">
      <alignment horizontal="right" vertical="center"/>
    </xf>
    <xf numFmtId="3" fontId="75" fillId="2" borderId="14" xfId="5" applyNumberFormat="1" applyFont="1" applyFill="1" applyBorder="1" applyAlignment="1">
      <alignment horizontal="right" vertical="center"/>
    </xf>
    <xf numFmtId="3" fontId="75" fillId="62" borderId="16" xfId="5" applyNumberFormat="1" applyFont="1" applyFill="1" applyBorder="1" applyAlignment="1">
      <alignment horizontal="right" vertical="center"/>
    </xf>
    <xf numFmtId="3" fontId="75" fillId="62" borderId="14" xfId="5" applyNumberFormat="1" applyFont="1" applyFill="1" applyBorder="1" applyAlignment="1">
      <alignment horizontal="right" vertical="center"/>
    </xf>
    <xf numFmtId="3" fontId="75" fillId="2" borderId="13" xfId="5" applyNumberFormat="1" applyFont="1" applyFill="1" applyBorder="1" applyAlignment="1">
      <alignment horizontal="right" vertical="center" wrapText="1"/>
    </xf>
    <xf numFmtId="3" fontId="75" fillId="2" borderId="14" xfId="5" applyNumberFormat="1" applyFont="1" applyFill="1" applyBorder="1" applyAlignment="1">
      <alignment horizontal="right" vertical="center" wrapText="1"/>
    </xf>
    <xf numFmtId="3" fontId="19" fillId="62" borderId="16" xfId="5" applyNumberFormat="1" applyFont="1" applyFill="1" applyBorder="1" applyAlignment="1">
      <alignment horizontal="right" vertical="center"/>
    </xf>
    <xf numFmtId="3" fontId="75" fillId="63" borderId="14" xfId="5" applyNumberFormat="1" applyFont="1" applyFill="1" applyBorder="1" applyAlignment="1">
      <alignment horizontal="right" vertical="center"/>
    </xf>
    <xf numFmtId="0" fontId="75" fillId="62" borderId="28" xfId="34" quotePrefix="1" applyNumberFormat="1" applyFont="1" applyFill="1" applyBorder="1" applyAlignment="1">
      <alignment horizontal="center" vertical="center" wrapText="1" justifyLastLine="1"/>
    </xf>
    <xf numFmtId="0" fontId="75" fillId="62" borderId="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2" borderId="1" xfId="34" quotePrefix="1" applyNumberFormat="1" applyFont="1" applyFill="1" applyBorder="1" applyAlignment="1" applyProtection="1">
      <alignment horizontal="center" vertical="center" justifyLastLine="1"/>
    </xf>
    <xf numFmtId="0" fontId="75" fillId="62" borderId="1" xfId="5" applyFont="1" applyFill="1" applyBorder="1" applyAlignment="1">
      <alignment horizontal="center" vertical="center"/>
    </xf>
    <xf numFmtId="0" fontId="75" fillId="62" borderId="2" xfId="5" applyFont="1" applyFill="1" applyBorder="1" applyAlignment="1">
      <alignment horizontal="center" vertical="center" wrapText="1"/>
    </xf>
    <xf numFmtId="0" fontId="75" fillId="62" borderId="18" xfId="5" applyFont="1" applyFill="1" applyBorder="1" applyAlignment="1">
      <alignment horizontal="center" vertical="center" wrapText="1"/>
    </xf>
    <xf numFmtId="3" fontId="75" fillId="2" borderId="3" xfId="5" applyNumberFormat="1" applyFont="1" applyFill="1" applyBorder="1" applyAlignment="1">
      <alignment horizontal="right" vertical="center"/>
    </xf>
    <xf numFmtId="3" fontId="75" fillId="2" borderId="1" xfId="5" applyNumberFormat="1" applyFont="1" applyFill="1" applyBorder="1" applyAlignment="1">
      <alignment horizontal="right" vertical="center"/>
    </xf>
    <xf numFmtId="3" fontId="75" fillId="2" borderId="3" xfId="5" applyNumberFormat="1" applyFont="1" applyFill="1" applyBorder="1" applyAlignment="1">
      <alignment horizontal="right" vertical="center" wrapText="1"/>
    </xf>
    <xf numFmtId="3" fontId="75" fillId="2" borderId="1" xfId="5" applyNumberFormat="1" applyFont="1" applyFill="1" applyBorder="1" applyAlignment="1">
      <alignment horizontal="right" vertical="center" wrapText="1"/>
    </xf>
    <xf numFmtId="0" fontId="75" fillId="62" borderId="33" xfId="34" quotePrefix="1" applyNumberFormat="1" applyFont="1" applyFill="1" applyBorder="1" applyAlignment="1">
      <alignment horizontal="center" vertical="center" wrapText="1" justifyLastLine="1"/>
    </xf>
    <xf numFmtId="0" fontId="75" fillId="62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2" borderId="5" xfId="34" quotePrefix="1" applyNumberFormat="1" applyFont="1" applyFill="1" applyBorder="1" applyAlignment="1" applyProtection="1">
      <alignment horizontal="center" vertical="center" justifyLastLine="1"/>
    </xf>
    <xf numFmtId="0" fontId="75" fillId="62" borderId="5" xfId="5" applyFont="1" applyFill="1" applyBorder="1" applyAlignment="1">
      <alignment horizontal="center" vertical="center"/>
    </xf>
    <xf numFmtId="0" fontId="75" fillId="62" borderId="6" xfId="5" applyFont="1" applyFill="1" applyBorder="1" applyAlignment="1">
      <alignment horizontal="center" vertical="center" wrapText="1"/>
    </xf>
    <xf numFmtId="0" fontId="75" fillId="62" borderId="83" xfId="5" applyFont="1" applyFill="1" applyBorder="1" applyAlignment="1">
      <alignment horizontal="center" vertical="center" wrapText="1"/>
    </xf>
    <xf numFmtId="3" fontId="75" fillId="2" borderId="84" xfId="5" applyNumberFormat="1" applyFont="1" applyFill="1" applyBorder="1" applyAlignment="1">
      <alignment horizontal="right" vertical="center"/>
    </xf>
    <xf numFmtId="3" fontId="75" fillId="2" borderId="5" xfId="5" applyNumberFormat="1" applyFont="1" applyFill="1" applyBorder="1" applyAlignment="1">
      <alignment horizontal="right" vertical="center"/>
    </xf>
    <xf numFmtId="3" fontId="75" fillId="2" borderId="84" xfId="5" applyNumberFormat="1" applyFont="1" applyFill="1" applyBorder="1" applyAlignment="1">
      <alignment horizontal="right" vertical="center" wrapText="1"/>
    </xf>
    <xf numFmtId="3" fontId="75" fillId="2" borderId="5" xfId="5" applyNumberFormat="1" applyFont="1" applyFill="1" applyBorder="1" applyAlignment="1">
      <alignment horizontal="right" vertical="center" wrapText="1"/>
    </xf>
    <xf numFmtId="0" fontId="19" fillId="63" borderId="7" xfId="34" quotePrefix="1" applyNumberFormat="1" applyFont="1" applyFill="1" applyBorder="1" applyAlignment="1">
      <alignment horizontal="center" vertical="center" wrapText="1" justifyLastLine="1"/>
    </xf>
    <xf numFmtId="0" fontId="19" fillId="63" borderId="9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63" borderId="9" xfId="34" quotePrefix="1" applyNumberFormat="1" applyFont="1" applyFill="1" applyBorder="1" applyAlignment="1" applyProtection="1">
      <alignment horizontal="center" vertical="center" justifyLastLine="1"/>
    </xf>
    <xf numFmtId="0" fontId="19" fillId="63" borderId="9" xfId="5" applyFont="1" applyFill="1" applyBorder="1" applyAlignment="1">
      <alignment horizontal="center" vertical="center"/>
    </xf>
    <xf numFmtId="0" fontId="19" fillId="63" borderId="10" xfId="5" applyFont="1" applyFill="1" applyBorder="1" applyAlignment="1">
      <alignment horizontal="center" vertical="center" wrapText="1"/>
    </xf>
    <xf numFmtId="0" fontId="19" fillId="63" borderId="11" xfId="5" applyFont="1" applyFill="1" applyBorder="1" applyAlignment="1">
      <alignment horizontal="center" vertical="center" wrapText="1"/>
    </xf>
    <xf numFmtId="3" fontId="19" fillId="63" borderId="8" xfId="5" applyNumberFormat="1" applyFont="1" applyFill="1" applyBorder="1" applyAlignment="1">
      <alignment horizontal="right" vertical="center"/>
    </xf>
    <xf numFmtId="3" fontId="19" fillId="63" borderId="7" xfId="5" applyNumberFormat="1" applyFont="1" applyFill="1" applyBorder="1" applyAlignment="1">
      <alignment horizontal="right" vertical="center"/>
    </xf>
    <xf numFmtId="3" fontId="19" fillId="63" borderId="75" xfId="5" applyNumberFormat="1" applyFont="1" applyFill="1" applyBorder="1" applyAlignment="1">
      <alignment horizontal="right" vertical="center"/>
    </xf>
    <xf numFmtId="3" fontId="49" fillId="2" borderId="13" xfId="5" applyNumberFormat="1" applyFont="1" applyFill="1" applyBorder="1" applyAlignment="1">
      <alignment horizontal="right" vertical="center"/>
    </xf>
    <xf numFmtId="0" fontId="75" fillId="2" borderId="14" xfId="5" applyFont="1" applyFill="1" applyBorder="1" applyAlignment="1">
      <alignment horizontal="right" vertical="center"/>
    </xf>
    <xf numFmtId="0" fontId="75" fillId="2" borderId="15" xfId="5" applyFont="1" applyFill="1" applyBorder="1" applyAlignment="1">
      <alignment horizontal="right" vertical="center"/>
    </xf>
    <xf numFmtId="4" fontId="49" fillId="2" borderId="14" xfId="5" applyNumberFormat="1" applyFont="1" applyBorder="1" applyAlignment="1">
      <alignment horizontal="right" vertical="center"/>
    </xf>
    <xf numFmtId="3" fontId="75" fillId="2" borderId="14" xfId="6" applyNumberFormat="1" applyFont="1" applyFill="1" applyBorder="1" applyAlignment="1">
      <alignment horizontal="right" vertical="center"/>
    </xf>
    <xf numFmtId="3" fontId="75" fillId="2" borderId="14" xfId="6" applyNumberFormat="1" applyFont="1" applyFill="1" applyBorder="1" applyAlignment="1">
      <alignment horizontal="right" vertical="center" wrapText="1"/>
    </xf>
    <xf numFmtId="0" fontId="49" fillId="62" borderId="0" xfId="5" applyFont="1" applyFill="1" applyBorder="1" applyAlignment="1">
      <alignment horizontal="center" vertical="center"/>
    </xf>
    <xf numFmtId="0" fontId="49" fillId="62" borderId="0" xfId="5" applyFont="1" applyFill="1" applyBorder="1" applyAlignment="1">
      <alignment horizontal="center" vertical="center" wrapText="1"/>
    </xf>
    <xf numFmtId="3" fontId="49" fillId="2" borderId="3" xfId="5" applyNumberFormat="1" applyFont="1" applyFill="1" applyBorder="1" applyAlignment="1">
      <alignment horizontal="right" vertical="center"/>
    </xf>
    <xf numFmtId="3" fontId="75" fillId="62" borderId="28" xfId="5" applyNumberFormat="1" applyFont="1" applyFill="1" applyBorder="1" applyAlignment="1">
      <alignment horizontal="right" vertical="center"/>
    </xf>
    <xf numFmtId="4" fontId="49" fillId="2" borderId="1" xfId="5" applyNumberFormat="1" applyFont="1" applyBorder="1" applyAlignment="1">
      <alignment horizontal="right" vertical="center"/>
    </xf>
    <xf numFmtId="3" fontId="75" fillId="2" borderId="1" xfId="6" applyNumberFormat="1" applyFont="1" applyFill="1" applyBorder="1" applyAlignment="1">
      <alignment horizontal="right" vertical="center"/>
    </xf>
    <xf numFmtId="3" fontId="75" fillId="2" borderId="1" xfId="6" applyNumberFormat="1" applyFont="1" applyFill="1" applyBorder="1" applyAlignment="1">
      <alignment horizontal="right" vertical="center" wrapText="1"/>
    </xf>
    <xf numFmtId="3" fontId="19" fillId="62" borderId="28" xfId="5" applyNumberFormat="1" applyFont="1" applyFill="1" applyBorder="1" applyAlignment="1">
      <alignment horizontal="right" vertical="center"/>
    </xf>
    <xf numFmtId="3" fontId="75" fillId="2" borderId="1" xfId="33" applyNumberFormat="1" applyFont="1" applyFill="1" applyBorder="1" applyAlignment="1" applyProtection="1">
      <alignment horizontal="right" vertical="center"/>
      <protection locked="0"/>
    </xf>
    <xf numFmtId="49" fontId="75" fillId="62" borderId="1" xfId="5" applyNumberFormat="1" applyFont="1" applyFill="1" applyBorder="1" applyAlignment="1">
      <alignment horizontal="center" vertical="center"/>
    </xf>
    <xf numFmtId="4" fontId="49" fillId="2" borderId="3" xfId="5" applyNumberFormat="1" applyFont="1" applyBorder="1" applyAlignment="1">
      <alignment horizontal="right" vertical="center"/>
    </xf>
    <xf numFmtId="0" fontId="75" fillId="62" borderId="2" xfId="34" quotePrefix="1" applyNumberFormat="1" applyFont="1" applyFill="1" applyBorder="1" applyAlignment="1" applyProtection="1">
      <alignment horizontal="center" vertical="center" wrapText="1" justifyLastLine="1"/>
    </xf>
    <xf numFmtId="4" fontId="75" fillId="2" borderId="1" xfId="5" applyNumberFormat="1" applyFont="1" applyFill="1" applyBorder="1" applyAlignment="1">
      <alignment horizontal="right" vertical="center"/>
    </xf>
    <xf numFmtId="4" fontId="72" fillId="2" borderId="1" xfId="5" applyNumberFormat="1" applyFont="1" applyFill="1" applyBorder="1" applyAlignment="1">
      <alignment horizontal="right" vertical="center"/>
    </xf>
    <xf numFmtId="4" fontId="49" fillId="2" borderId="1" xfId="5" applyNumberFormat="1" applyFont="1" applyFill="1" applyBorder="1" applyAlignment="1">
      <alignment horizontal="right" vertical="center"/>
    </xf>
    <xf numFmtId="0" fontId="49" fillId="62" borderId="1" xfId="5" applyFont="1" applyFill="1" applyBorder="1" applyAlignment="1">
      <alignment horizontal="center" vertical="center"/>
    </xf>
    <xf numFmtId="3" fontId="49" fillId="2" borderId="84" xfId="5" applyNumberFormat="1" applyFont="1" applyFill="1" applyBorder="1" applyAlignment="1">
      <alignment horizontal="right" vertical="center"/>
    </xf>
    <xf numFmtId="3" fontId="75" fillId="62" borderId="33" xfId="5" applyNumberFormat="1" applyFont="1" applyFill="1" applyBorder="1" applyAlignment="1">
      <alignment horizontal="right" vertical="center"/>
    </xf>
    <xf numFmtId="3" fontId="75" fillId="2" borderId="5" xfId="20" applyNumberFormat="1" applyFont="1" applyFill="1" applyBorder="1" applyAlignment="1">
      <alignment horizontal="right" vertical="center"/>
    </xf>
    <xf numFmtId="4" fontId="49" fillId="2" borderId="5" xfId="5" applyNumberFormat="1" applyFont="1" applyBorder="1" applyAlignment="1">
      <alignment horizontal="right" vertical="center"/>
    </xf>
    <xf numFmtId="3" fontId="75" fillId="2" borderId="5" xfId="6" applyNumberFormat="1" applyFont="1" applyFill="1" applyBorder="1" applyAlignment="1">
      <alignment horizontal="right" vertical="center" wrapText="1"/>
    </xf>
    <xf numFmtId="3" fontId="19" fillId="62" borderId="33" xfId="5" applyNumberFormat="1" applyFont="1" applyFill="1" applyBorder="1" applyAlignment="1">
      <alignment horizontal="right" vertical="center"/>
    </xf>
    <xf numFmtId="3" fontId="19" fillId="63" borderId="9" xfId="5" applyNumberFormat="1" applyFont="1" applyFill="1" applyBorder="1" applyAlignment="1">
      <alignment horizontal="right" vertical="center"/>
    </xf>
    <xf numFmtId="3" fontId="19" fillId="63" borderId="11" xfId="5" applyNumberFormat="1" applyFont="1" applyFill="1" applyBorder="1" applyAlignment="1">
      <alignment horizontal="right" vertical="center"/>
    </xf>
    <xf numFmtId="3" fontId="19" fillId="63" borderId="8" xfId="5" applyNumberFormat="1" applyFont="1" applyFill="1" applyBorder="1" applyAlignment="1">
      <alignment horizontal="right" vertical="center" wrapText="1"/>
    </xf>
    <xf numFmtId="3" fontId="19" fillId="63" borderId="52" xfId="5" applyNumberFormat="1" applyFont="1" applyFill="1" applyBorder="1" applyAlignment="1">
      <alignment horizontal="right" vertical="center"/>
    </xf>
    <xf numFmtId="3" fontId="19" fillId="63" borderId="9" xfId="5" applyNumberFormat="1" applyFont="1" applyFill="1" applyBorder="1" applyAlignment="1">
      <alignment horizontal="right" vertical="center" wrapText="1"/>
    </xf>
    <xf numFmtId="3" fontId="19" fillId="63" borderId="62" xfId="5" applyNumberFormat="1" applyFont="1" applyFill="1" applyBorder="1" applyAlignment="1">
      <alignment horizontal="right" vertical="center"/>
    </xf>
    <xf numFmtId="0" fontId="19" fillId="19" borderId="7" xfId="34" quotePrefix="1" applyNumberFormat="1" applyFont="1" applyFill="1" applyBorder="1" applyAlignment="1">
      <alignment horizontal="center" vertical="center" wrapText="1" justifyLastLine="1"/>
    </xf>
    <xf numFmtId="0" fontId="19" fillId="19" borderId="9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19" borderId="9" xfId="34" quotePrefix="1" applyNumberFormat="1" applyFont="1" applyFill="1" applyBorder="1" applyAlignment="1" applyProtection="1">
      <alignment horizontal="center" vertical="center" justifyLastLine="1"/>
    </xf>
    <xf numFmtId="0" fontId="19" fillId="19" borderId="9" xfId="5" applyFont="1" applyFill="1" applyBorder="1" applyAlignment="1">
      <alignment horizontal="center" vertical="center"/>
    </xf>
    <xf numFmtId="0" fontId="19" fillId="19" borderId="10" xfId="5" applyFont="1" applyFill="1" applyBorder="1" applyAlignment="1">
      <alignment horizontal="center" vertical="center" wrapText="1"/>
    </xf>
    <xf numFmtId="0" fontId="19" fillId="19" borderId="11" xfId="5" applyFont="1" applyFill="1" applyBorder="1" applyAlignment="1">
      <alignment horizontal="center" vertical="center" wrapText="1"/>
    </xf>
    <xf numFmtId="3" fontId="19" fillId="19" borderId="85" xfId="5" applyNumberFormat="1" applyFont="1" applyFill="1" applyBorder="1" applyAlignment="1">
      <alignment horizontal="right" vertical="center" wrapText="1"/>
    </xf>
    <xf numFmtId="3" fontId="19" fillId="19" borderId="7" xfId="5" applyNumberFormat="1" applyFont="1" applyFill="1" applyBorder="1" applyAlignment="1">
      <alignment horizontal="right" vertical="center" wrapText="1"/>
    </xf>
    <xf numFmtId="3" fontId="19" fillId="19" borderId="8" xfId="5" applyNumberFormat="1" applyFont="1" applyFill="1" applyBorder="1" applyAlignment="1">
      <alignment horizontal="right" vertical="center" wrapText="1"/>
    </xf>
    <xf numFmtId="3" fontId="19" fillId="19" borderId="75" xfId="5" applyNumberFormat="1" applyFont="1" applyFill="1" applyBorder="1" applyAlignment="1">
      <alignment horizontal="right" vertical="center" wrapText="1"/>
    </xf>
    <xf numFmtId="3" fontId="19" fillId="19" borderId="78" xfId="5" applyNumberFormat="1" applyFont="1" applyFill="1" applyBorder="1" applyAlignment="1">
      <alignment horizontal="right" vertical="center" wrapText="1"/>
    </xf>
    <xf numFmtId="3" fontId="19" fillId="19" borderId="9" xfId="5" applyNumberFormat="1" applyFont="1" applyFill="1" applyBorder="1" applyAlignment="1">
      <alignment horizontal="right" vertical="center" wrapText="1"/>
    </xf>
    <xf numFmtId="3" fontId="19" fillId="19" borderId="62" xfId="5" applyNumberFormat="1" applyFont="1" applyFill="1" applyBorder="1" applyAlignment="1">
      <alignment horizontal="right" vertical="center" wrapText="1"/>
    </xf>
    <xf numFmtId="0" fontId="75" fillId="62" borderId="15" xfId="34" quotePrefix="1" applyNumberFormat="1" applyFont="1" applyFill="1" applyBorder="1" applyAlignment="1" applyProtection="1">
      <alignment horizontal="center" vertical="center" wrapText="1" justifyLastLine="1"/>
    </xf>
    <xf numFmtId="0" fontId="75" fillId="62" borderId="12" xfId="33" applyNumberFormat="1" applyFont="1" applyFill="1" applyBorder="1" applyAlignment="1" applyProtection="1">
      <alignment horizontal="center" vertical="center" wrapText="1"/>
      <protection locked="0"/>
    </xf>
    <xf numFmtId="3" fontId="10" fillId="2" borderId="31" xfId="33" applyNumberFormat="1" applyFont="1" applyFill="1" applyBorder="1" applyAlignment="1" applyProtection="1">
      <alignment horizontal="right" vertical="center"/>
      <protection locked="0"/>
    </xf>
    <xf numFmtId="0" fontId="75" fillId="62" borderId="18" xfId="33" applyNumberFormat="1" applyFont="1" applyFill="1" applyBorder="1" applyAlignment="1" applyProtection="1">
      <alignment horizontal="center" vertical="center" wrapText="1"/>
      <protection locked="0"/>
    </xf>
    <xf numFmtId="3" fontId="10" fillId="2" borderId="86" xfId="33" applyNumberFormat="1" applyFont="1" applyFill="1" applyBorder="1" applyAlignment="1" applyProtection="1">
      <alignment horizontal="right" vertical="center"/>
      <protection locked="0"/>
    </xf>
    <xf numFmtId="3" fontId="10" fillId="2" borderId="1" xfId="33" applyNumberFormat="1" applyFont="1" applyFill="1" applyBorder="1" applyAlignment="1" applyProtection="1">
      <alignment horizontal="right" vertical="center"/>
      <protection locked="0"/>
    </xf>
    <xf numFmtId="3" fontId="77" fillId="63" borderId="31" xfId="33" applyNumberFormat="1" applyFont="1" applyFill="1" applyBorder="1" applyAlignment="1" applyProtection="1">
      <alignment horizontal="right" vertical="center"/>
      <protection locked="0"/>
    </xf>
    <xf numFmtId="3" fontId="72" fillId="63" borderId="14" xfId="5" applyNumberFormat="1" applyFont="1" applyFill="1" applyBorder="1" applyAlignment="1">
      <alignment horizontal="right" vertical="center"/>
    </xf>
    <xf numFmtId="3" fontId="72" fillId="63" borderId="3" xfId="5" applyNumberFormat="1" applyFont="1" applyFill="1" applyBorder="1" applyAlignment="1">
      <alignment horizontal="right" vertical="center"/>
    </xf>
    <xf numFmtId="3" fontId="75" fillId="2" borderId="0" xfId="5" applyNumberFormat="1" applyFont="1" applyFill="1" applyBorder="1" applyAlignment="1">
      <alignment horizontal="right" vertical="center"/>
    </xf>
    <xf numFmtId="3" fontId="75" fillId="2" borderId="0" xfId="5" applyNumberFormat="1" applyFont="1" applyFill="1" applyBorder="1" applyAlignment="1">
      <alignment horizontal="right" vertical="center" wrapText="1"/>
    </xf>
    <xf numFmtId="3" fontId="75" fillId="2" borderId="1" xfId="33" applyNumberFormat="1" applyFont="1" applyFill="1" applyBorder="1" applyAlignment="1">
      <alignment horizontal="right" vertical="center"/>
    </xf>
    <xf numFmtId="0" fontId="75" fillId="62" borderId="6" xfId="34" quotePrefix="1" applyNumberFormat="1" applyFont="1" applyFill="1" applyBorder="1" applyAlignment="1" applyProtection="1">
      <alignment horizontal="center" vertical="center" wrapText="1" justifyLastLine="1"/>
    </xf>
    <xf numFmtId="0" fontId="75" fillId="62" borderId="83" xfId="33" applyNumberFormat="1" applyFont="1" applyFill="1" applyBorder="1" applyAlignment="1" applyProtection="1">
      <alignment horizontal="center" vertical="center" wrapText="1"/>
      <protection locked="0"/>
    </xf>
    <xf numFmtId="3" fontId="75" fillId="2" borderId="5" xfId="33" applyNumberFormat="1" applyFont="1" applyFill="1" applyBorder="1" applyAlignment="1">
      <alignment horizontal="right" vertical="center"/>
    </xf>
    <xf numFmtId="0" fontId="19" fillId="19" borderId="11" xfId="33" applyNumberFormat="1" applyFont="1" applyFill="1" applyBorder="1" applyAlignment="1" applyProtection="1">
      <alignment horizontal="center" vertical="center" wrapText="1"/>
      <protection locked="0"/>
    </xf>
    <xf numFmtId="3" fontId="77" fillId="63" borderId="86" xfId="33" applyNumberFormat="1" applyFont="1" applyFill="1" applyBorder="1" applyAlignment="1" applyProtection="1">
      <alignment horizontal="right" vertical="center"/>
      <protection locked="0"/>
    </xf>
    <xf numFmtId="0" fontId="75" fillId="2" borderId="3" xfId="33" applyNumberFormat="1" applyFont="1" applyFill="1" applyBorder="1" applyAlignment="1" applyProtection="1">
      <alignment horizontal="right" vertical="center"/>
      <protection locked="0"/>
    </xf>
    <xf numFmtId="0" fontId="75" fillId="2" borderId="1" xfId="33" applyNumberFormat="1" applyFont="1" applyFill="1" applyBorder="1" applyAlignment="1" applyProtection="1">
      <alignment horizontal="right" vertical="center"/>
      <protection locked="0"/>
    </xf>
    <xf numFmtId="3" fontId="75" fillId="2" borderId="34" xfId="5" applyNumberFormat="1" applyFont="1" applyFill="1" applyBorder="1" applyAlignment="1">
      <alignment horizontal="right" vertical="center" wrapText="1"/>
    </xf>
    <xf numFmtId="3" fontId="75" fillId="2" borderId="34" xfId="33" applyNumberFormat="1" applyFont="1" applyFill="1" applyBorder="1" applyAlignment="1">
      <alignment horizontal="right" vertical="center"/>
    </xf>
    <xf numFmtId="3" fontId="10" fillId="2" borderId="87" xfId="33" applyNumberFormat="1" applyFont="1" applyFill="1" applyBorder="1" applyAlignment="1" applyProtection="1">
      <alignment horizontal="right" vertical="center"/>
      <protection locked="0"/>
    </xf>
    <xf numFmtId="3" fontId="75" fillId="2" borderId="34" xfId="5" applyNumberFormat="1" applyFont="1" applyFill="1" applyBorder="1" applyAlignment="1">
      <alignment horizontal="right" vertical="center"/>
    </xf>
    <xf numFmtId="3" fontId="75" fillId="2" borderId="34" xfId="6" applyNumberFormat="1" applyFont="1" applyFill="1" applyBorder="1" applyAlignment="1">
      <alignment horizontal="right" vertical="center" wrapText="1"/>
    </xf>
    <xf numFmtId="0" fontId="19" fillId="63" borderId="11" xfId="33" applyNumberFormat="1" applyFont="1" applyFill="1" applyBorder="1" applyAlignment="1" applyProtection="1">
      <alignment horizontal="center" vertical="center" wrapText="1"/>
      <protection locked="0"/>
    </xf>
    <xf numFmtId="3" fontId="10" fillId="64" borderId="31" xfId="33" applyNumberFormat="1" applyFont="1" applyFill="1" applyBorder="1" applyAlignment="1" applyProtection="1">
      <alignment horizontal="right" vertical="center"/>
      <protection locked="0"/>
    </xf>
    <xf numFmtId="0" fontId="19" fillId="63" borderId="20" xfId="34" quotePrefix="1" applyNumberFormat="1" applyFont="1" applyFill="1" applyBorder="1" applyAlignment="1">
      <alignment horizontal="center" vertical="center" wrapText="1" justifyLastLine="1"/>
    </xf>
    <xf numFmtId="0" fontId="19" fillId="63" borderId="80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63" borderId="80" xfId="34" quotePrefix="1" applyNumberFormat="1" applyFont="1" applyFill="1" applyBorder="1" applyAlignment="1" applyProtection="1">
      <alignment horizontal="center" vertical="center" justifyLastLine="1"/>
    </xf>
    <xf numFmtId="0" fontId="19" fillId="63" borderId="80" xfId="5" applyFont="1" applyFill="1" applyBorder="1" applyAlignment="1">
      <alignment horizontal="center" vertical="center"/>
    </xf>
    <xf numFmtId="0" fontId="19" fillId="63" borderId="76" xfId="5" applyFont="1" applyFill="1" applyBorder="1" applyAlignment="1">
      <alignment horizontal="center" vertical="center" wrapText="1"/>
    </xf>
    <xf numFmtId="0" fontId="19" fillId="63" borderId="32" xfId="33" applyNumberFormat="1" applyFont="1" applyFill="1" applyBorder="1" applyAlignment="1" applyProtection="1">
      <alignment horizontal="center" vertical="center" wrapText="1"/>
      <protection locked="0"/>
    </xf>
    <xf numFmtId="3" fontId="19" fillId="63" borderId="82" xfId="5" applyNumberFormat="1" applyFont="1" applyFill="1" applyBorder="1" applyAlignment="1">
      <alignment horizontal="right" vertical="center" wrapText="1"/>
    </xf>
    <xf numFmtId="3" fontId="19" fillId="63" borderId="80" xfId="5" applyNumberFormat="1" applyFont="1" applyFill="1" applyBorder="1" applyAlignment="1">
      <alignment horizontal="right" vertical="center" wrapText="1"/>
    </xf>
    <xf numFmtId="3" fontId="10" fillId="64" borderId="86" xfId="33" applyNumberFormat="1" applyFont="1" applyFill="1" applyBorder="1" applyAlignment="1" applyProtection="1">
      <alignment horizontal="right" vertical="center"/>
      <protection locked="0"/>
    </xf>
    <xf numFmtId="3" fontId="72" fillId="63" borderId="1" xfId="5" applyNumberFormat="1" applyFont="1" applyFill="1" applyBorder="1" applyAlignment="1">
      <alignment horizontal="right" vertical="center" wrapText="1"/>
    </xf>
    <xf numFmtId="0" fontId="75" fillId="62" borderId="26" xfId="33" applyNumberFormat="1" applyFont="1" applyFill="1" applyBorder="1" applyAlignment="1" applyProtection="1">
      <alignment horizontal="center" vertical="center" wrapText="1"/>
      <protection locked="0"/>
    </xf>
    <xf numFmtId="3" fontId="78" fillId="64" borderId="1" xfId="5" applyNumberFormat="1" applyFont="1" applyFill="1" applyBorder="1" applyAlignment="1" applyProtection="1">
      <alignment horizontal="right" vertical="center"/>
      <protection locked="0"/>
    </xf>
    <xf numFmtId="0" fontId="75" fillId="62" borderId="19" xfId="33" applyNumberFormat="1" applyFont="1" applyFill="1" applyBorder="1" applyAlignment="1" applyProtection="1">
      <alignment horizontal="center" vertical="center" wrapText="1"/>
      <protection locked="0"/>
    </xf>
    <xf numFmtId="0" fontId="19" fillId="63" borderId="32" xfId="5" applyFont="1" applyFill="1" applyBorder="1" applyAlignment="1">
      <alignment horizontal="center" vertical="center" wrapText="1"/>
    </xf>
    <xf numFmtId="49" fontId="10" fillId="62" borderId="18" xfId="33" applyNumberFormat="1" applyFont="1" applyFill="1" applyBorder="1" applyAlignment="1" applyProtection="1">
      <alignment horizontal="center" vertical="center" wrapText="1"/>
      <protection locked="0"/>
    </xf>
    <xf numFmtId="0" fontId="75" fillId="62" borderId="52" xfId="34" quotePrefix="1" applyNumberFormat="1" applyFont="1" applyFill="1" applyBorder="1" applyAlignment="1">
      <alignment horizontal="center" vertical="center" wrapText="1" justifyLastLine="1"/>
    </xf>
    <xf numFmtId="0" fontId="75" fillId="62" borderId="34" xfId="5" applyFont="1" applyFill="1" applyBorder="1" applyAlignment="1">
      <alignment horizontal="center" vertical="center"/>
    </xf>
    <xf numFmtId="49" fontId="10" fillId="62" borderId="83" xfId="33" applyNumberFormat="1" applyFont="1" applyFill="1" applyBorder="1" applyAlignment="1" applyProtection="1">
      <alignment horizontal="center" vertical="center" wrapText="1"/>
      <protection locked="0"/>
    </xf>
    <xf numFmtId="3" fontId="10" fillId="64" borderId="88" xfId="33" applyNumberFormat="1" applyFont="1" applyFill="1" applyBorder="1" applyAlignment="1" applyProtection="1">
      <alignment horizontal="right" vertical="center"/>
      <protection locked="0"/>
    </xf>
    <xf numFmtId="3" fontId="75" fillId="62" borderId="34" xfId="5" applyNumberFormat="1" applyFont="1" applyFill="1" applyBorder="1" applyAlignment="1">
      <alignment horizontal="right" vertical="center"/>
    </xf>
    <xf numFmtId="49" fontId="79" fillId="63" borderId="11" xfId="33" applyNumberFormat="1" applyFont="1" applyFill="1" applyBorder="1" applyAlignment="1" applyProtection="1">
      <alignment horizontal="center" vertical="center" wrapText="1"/>
      <protection locked="0"/>
    </xf>
    <xf numFmtId="3" fontId="10" fillId="64" borderId="89" xfId="33" applyNumberFormat="1" applyFont="1" applyFill="1" applyBorder="1" applyAlignment="1" applyProtection="1">
      <alignment horizontal="right" vertical="center"/>
      <protection locked="0"/>
    </xf>
    <xf numFmtId="3" fontId="10" fillId="64" borderId="87" xfId="33" applyNumberFormat="1" applyFont="1" applyFill="1" applyBorder="1" applyAlignment="1" applyProtection="1">
      <alignment horizontal="right" vertical="center"/>
      <protection locked="0"/>
    </xf>
    <xf numFmtId="3" fontId="75" fillId="2" borderId="5" xfId="6" applyNumberFormat="1" applyFont="1" applyFill="1" applyBorder="1" applyAlignment="1">
      <alignment horizontal="right" vertical="center"/>
    </xf>
    <xf numFmtId="0" fontId="75" fillId="2" borderId="68" xfId="5" applyFont="1" applyFill="1" applyBorder="1" applyAlignment="1">
      <alignment horizontal="right" vertical="center"/>
    </xf>
    <xf numFmtId="0" fontId="75" fillId="62" borderId="15" xfId="5" applyFont="1" applyFill="1" applyBorder="1" applyAlignment="1">
      <alignment horizontal="right" vertical="center"/>
    </xf>
    <xf numFmtId="0" fontId="75" fillId="2" borderId="3" xfId="5" applyFont="1" applyFill="1" applyBorder="1" applyAlignment="1">
      <alignment horizontal="right" vertical="center"/>
    </xf>
    <xf numFmtId="0" fontId="75" fillId="2" borderId="2" xfId="5" applyFont="1" applyFill="1" applyBorder="1" applyAlignment="1">
      <alignment horizontal="right" vertical="center"/>
    </xf>
    <xf numFmtId="0" fontId="75" fillId="2" borderId="1" xfId="5" applyFont="1" applyFill="1" applyBorder="1" applyAlignment="1">
      <alignment horizontal="right" vertical="center"/>
    </xf>
    <xf numFmtId="0" fontId="19" fillId="63" borderId="9" xfId="5" applyFont="1" applyFill="1" applyBorder="1" applyAlignment="1">
      <alignment horizontal="center" vertical="center" wrapText="1"/>
    </xf>
    <xf numFmtId="1" fontId="19" fillId="63" borderId="9" xfId="5" applyNumberFormat="1" applyFont="1" applyFill="1" applyBorder="1" applyAlignment="1">
      <alignment horizontal="center" vertical="center"/>
    </xf>
    <xf numFmtId="3" fontId="75" fillId="63" borderId="8" xfId="5" applyNumberFormat="1" applyFont="1" applyFill="1" applyBorder="1" applyAlignment="1">
      <alignment horizontal="right" vertical="center"/>
    </xf>
    <xf numFmtId="0" fontId="75" fillId="64" borderId="3" xfId="5" applyFont="1" applyFill="1" applyBorder="1" applyAlignment="1">
      <alignment horizontal="right" vertical="center"/>
    </xf>
    <xf numFmtId="0" fontId="75" fillId="62" borderId="59" xfId="5" applyFont="1" applyFill="1" applyBorder="1" applyAlignment="1">
      <alignment horizontal="center" vertical="center" wrapText="1"/>
    </xf>
    <xf numFmtId="3" fontId="19" fillId="2" borderId="13" xfId="5" applyNumberFormat="1" applyFont="1" applyFill="1" applyBorder="1" applyAlignment="1">
      <alignment horizontal="right" vertical="center" wrapText="1"/>
    </xf>
    <xf numFmtId="3" fontId="19" fillId="2" borderId="14" xfId="5" applyNumberFormat="1" applyFont="1" applyFill="1" applyBorder="1" applyAlignment="1">
      <alignment horizontal="right" vertical="center" wrapText="1"/>
    </xf>
    <xf numFmtId="3" fontId="19" fillId="2" borderId="3" xfId="5" applyNumberFormat="1" applyFont="1" applyFill="1" applyBorder="1" applyAlignment="1">
      <alignment horizontal="right" vertical="center" wrapText="1"/>
    </xf>
    <xf numFmtId="3" fontId="19" fillId="2" borderId="1" xfId="5" applyNumberFormat="1" applyFont="1" applyFill="1" applyBorder="1" applyAlignment="1">
      <alignment horizontal="right" vertical="center" wrapText="1"/>
    </xf>
    <xf numFmtId="3" fontId="19" fillId="2" borderId="84" xfId="5" applyNumberFormat="1" applyFont="1" applyFill="1" applyBorder="1" applyAlignment="1">
      <alignment horizontal="right" vertical="center" wrapText="1"/>
    </xf>
    <xf numFmtId="0" fontId="19" fillId="63" borderId="80" xfId="5" applyFont="1" applyFill="1" applyBorder="1" applyAlignment="1">
      <alignment horizontal="center" vertical="center" wrapText="1"/>
    </xf>
    <xf numFmtId="1" fontId="19" fillId="63" borderId="80" xfId="5" applyNumberFormat="1" applyFont="1" applyFill="1" applyBorder="1" applyAlignment="1">
      <alignment horizontal="center" vertical="center"/>
    </xf>
    <xf numFmtId="3" fontId="19" fillId="63" borderId="39" xfId="5" applyNumberFormat="1" applyFont="1" applyFill="1" applyBorder="1" applyAlignment="1">
      <alignment horizontal="right" vertical="center" wrapText="1"/>
    </xf>
    <xf numFmtId="3" fontId="19" fillId="63" borderId="32" xfId="5" applyNumberFormat="1" applyFont="1" applyFill="1" applyBorder="1" applyAlignment="1">
      <alignment horizontal="right" vertical="center" wrapText="1"/>
    </xf>
    <xf numFmtId="0" fontId="19" fillId="19" borderId="7" xfId="34" applyNumberFormat="1" applyFont="1" applyFill="1" applyBorder="1" applyAlignment="1">
      <alignment horizontal="center" vertical="center" wrapText="1" justifyLastLine="1"/>
    </xf>
    <xf numFmtId="0" fontId="19" fillId="19" borderId="9" xfId="5" applyFont="1" applyFill="1" applyBorder="1" applyAlignment="1">
      <alignment horizontal="center" vertical="center" wrapText="1"/>
    </xf>
    <xf numFmtId="1" fontId="19" fillId="19" borderId="9" xfId="5" applyNumberFormat="1" applyFont="1" applyFill="1" applyBorder="1" applyAlignment="1">
      <alignment horizontal="center" vertical="center"/>
    </xf>
    <xf numFmtId="0" fontId="19" fillId="65" borderId="7" xfId="34" quotePrefix="1" applyNumberFormat="1" applyFont="1" applyFill="1" applyBorder="1" applyAlignment="1">
      <alignment horizontal="center" vertical="center" wrapText="1" justifyLastLine="1"/>
    </xf>
    <xf numFmtId="0" fontId="19" fillId="65" borderId="9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65" borderId="9" xfId="34" quotePrefix="1" applyNumberFormat="1" applyFont="1" applyFill="1" applyBorder="1" applyAlignment="1" applyProtection="1">
      <alignment horizontal="center" vertical="center" justifyLastLine="1"/>
    </xf>
    <xf numFmtId="0" fontId="19" fillId="65" borderId="10" xfId="34" quotePrefix="1" applyNumberFormat="1" applyFont="1" applyFill="1" applyBorder="1" applyAlignment="1" applyProtection="1">
      <alignment horizontal="center" vertical="center" wrapText="1" justifyLastLine="1"/>
    </xf>
    <xf numFmtId="0" fontId="19" fillId="65" borderId="11" xfId="33" applyNumberFormat="1" applyFont="1" applyFill="1" applyBorder="1" applyAlignment="1" applyProtection="1">
      <alignment horizontal="center" vertical="center" wrapText="1"/>
      <protection locked="0"/>
    </xf>
    <xf numFmtId="3" fontId="19" fillId="65" borderId="75" xfId="5" applyNumberFormat="1" applyFont="1" applyFill="1" applyBorder="1" applyAlignment="1">
      <alignment horizontal="right" vertical="center" wrapText="1"/>
    </xf>
    <xf numFmtId="0" fontId="19" fillId="2" borderId="33" xfId="34" quotePrefix="1" applyNumberFormat="1" applyFont="1" applyFill="1" applyBorder="1" applyAlignment="1">
      <alignment horizontal="center" vertical="center" wrapText="1" justifyLastLine="1"/>
    </xf>
    <xf numFmtId="1" fontId="19" fillId="2" borderId="34" xfId="5" applyNumberFormat="1" applyFont="1" applyFill="1" applyBorder="1" applyAlignment="1">
      <alignment horizontal="center" vertical="center"/>
    </xf>
    <xf numFmtId="0" fontId="19" fillId="2" borderId="34" xfId="5" applyFont="1" applyFill="1" applyBorder="1" applyAlignment="1">
      <alignment horizontal="center" vertical="center" wrapText="1"/>
    </xf>
    <xf numFmtId="0" fontId="19" fillId="2" borderId="46" xfId="5" applyFont="1" applyFill="1" applyBorder="1" applyAlignment="1">
      <alignment horizontal="center" vertical="center" wrapText="1"/>
    </xf>
    <xf numFmtId="0" fontId="19" fillId="2" borderId="18" xfId="33" applyNumberFormat="1" applyFont="1" applyFill="1" applyBorder="1" applyAlignment="1" applyProtection="1">
      <alignment horizontal="center" vertical="center" wrapText="1"/>
      <protection locked="0"/>
    </xf>
    <xf numFmtId="3" fontId="19" fillId="2" borderId="90" xfId="5" applyNumberFormat="1" applyFont="1" applyFill="1" applyBorder="1" applyAlignment="1">
      <alignment horizontal="right" vertical="center" wrapText="1"/>
    </xf>
    <xf numFmtId="0" fontId="19" fillId="19" borderId="7" xfId="5" applyFont="1" applyFill="1" applyBorder="1" applyAlignment="1">
      <alignment horizontal="center" vertical="center" wrapText="1"/>
    </xf>
    <xf numFmtId="0" fontId="19" fillId="19" borderId="32" xfId="5" applyFont="1" applyFill="1" applyBorder="1" applyAlignment="1">
      <alignment horizontal="center" vertical="center" wrapText="1"/>
    </xf>
    <xf numFmtId="3" fontId="19" fillId="19" borderId="9" xfId="5" applyNumberFormat="1" applyFont="1" applyFill="1" applyBorder="1" applyAlignment="1">
      <alignment horizontal="right" vertical="center"/>
    </xf>
    <xf numFmtId="0" fontId="75" fillId="62" borderId="16" xfId="5" applyFont="1" applyFill="1" applyBorder="1" applyAlignment="1">
      <alignment horizontal="center" vertical="center" wrapText="1"/>
    </xf>
    <xf numFmtId="1" fontId="75" fillId="62" borderId="14" xfId="5" applyNumberFormat="1" applyFont="1" applyFill="1" applyBorder="1" applyAlignment="1">
      <alignment horizontal="center" vertical="center"/>
    </xf>
    <xf numFmtId="0" fontId="75" fillId="62" borderId="14" xfId="5" applyFont="1" applyFill="1" applyBorder="1" applyAlignment="1">
      <alignment horizontal="center" vertical="center" wrapText="1"/>
    </xf>
    <xf numFmtId="0" fontId="75" fillId="62" borderId="26" xfId="5" applyFont="1" applyFill="1" applyBorder="1" applyAlignment="1">
      <alignment horizontal="center" vertical="center" wrapText="1"/>
    </xf>
    <xf numFmtId="3" fontId="75" fillId="2" borderId="14" xfId="33" applyNumberFormat="1" applyFont="1" applyFill="1" applyBorder="1" applyAlignment="1" applyProtection="1">
      <alignment horizontal="right" vertical="center"/>
      <protection locked="0"/>
    </xf>
    <xf numFmtId="3" fontId="75" fillId="2" borderId="14" xfId="51" applyNumberFormat="1" applyFont="1" applyFill="1" applyBorder="1" applyAlignment="1" applyProtection="1">
      <alignment horizontal="right" vertical="center"/>
    </xf>
    <xf numFmtId="0" fontId="10" fillId="66" borderId="3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0" fillId="66" borderId="91" xfId="5" applyFont="1" applyFill="1" applyBorder="1" applyAlignment="1">
      <alignment horizontal="center" vertical="center" wrapText="1"/>
    </xf>
    <xf numFmtId="0" fontId="75" fillId="62" borderId="28" xfId="5" applyFont="1" applyFill="1" applyBorder="1" applyAlignment="1">
      <alignment horizontal="center" vertical="center" wrapText="1"/>
    </xf>
    <xf numFmtId="1" fontId="75" fillId="62" borderId="1" xfId="5" applyNumberFormat="1" applyFont="1" applyFill="1" applyBorder="1" applyAlignment="1">
      <alignment horizontal="center" vertical="center"/>
    </xf>
    <xf numFmtId="0" fontId="75" fillId="62" borderId="1" xfId="5" applyFont="1" applyFill="1" applyBorder="1" applyAlignment="1">
      <alignment horizontal="center" vertical="center" wrapText="1"/>
    </xf>
    <xf numFmtId="3" fontId="10" fillId="2" borderId="3" xfId="33" applyNumberFormat="1" applyFont="1" applyFill="1" applyBorder="1" applyAlignment="1" applyProtection="1">
      <alignment horizontal="right" vertical="center"/>
      <protection locked="0"/>
    </xf>
    <xf numFmtId="3" fontId="75" fillId="2" borderId="1" xfId="51" applyNumberFormat="1" applyFont="1" applyFill="1" applyBorder="1" applyAlignment="1" applyProtection="1">
      <alignment horizontal="right" vertical="center"/>
    </xf>
    <xf numFmtId="0" fontId="75" fillId="62" borderId="33" xfId="5" applyFont="1" applyFill="1" applyBorder="1" applyAlignment="1">
      <alignment horizontal="center" vertical="center" wrapText="1"/>
    </xf>
    <xf numFmtId="1" fontId="75" fillId="62" borderId="5" xfId="5" applyNumberFormat="1" applyFont="1" applyFill="1" applyBorder="1" applyAlignment="1">
      <alignment horizontal="center" vertical="center"/>
    </xf>
    <xf numFmtId="0" fontId="75" fillId="62" borderId="5" xfId="5" applyFont="1" applyFill="1" applyBorder="1" applyAlignment="1">
      <alignment horizontal="center" vertical="center" wrapText="1"/>
    </xf>
    <xf numFmtId="0" fontId="10" fillId="67" borderId="3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0" fillId="67" borderId="91" xfId="5" applyFont="1" applyFill="1" applyBorder="1" applyAlignment="1">
      <alignment horizontal="center" vertical="center" wrapText="1"/>
    </xf>
    <xf numFmtId="0" fontId="75" fillId="62" borderId="43" xfId="5" applyFont="1" applyFill="1" applyBorder="1" applyAlignment="1">
      <alignment horizontal="center" vertical="center" wrapText="1"/>
    </xf>
    <xf numFmtId="3" fontId="75" fillId="2" borderId="90" xfId="33" applyNumberFormat="1" applyFont="1" applyFill="1" applyBorder="1" applyAlignment="1" applyProtection="1">
      <alignment horizontal="right" vertical="center"/>
      <protection locked="0"/>
    </xf>
    <xf numFmtId="3" fontId="75" fillId="2" borderId="34" xfId="33" applyNumberFormat="1" applyFont="1" applyFill="1" applyBorder="1" applyAlignment="1" applyProtection="1">
      <alignment horizontal="right" vertical="center"/>
      <protection locked="0"/>
    </xf>
    <xf numFmtId="3" fontId="75" fillId="2" borderId="34" xfId="51" applyNumberFormat="1" applyFont="1" applyFill="1" applyBorder="1" applyAlignment="1" applyProtection="1">
      <alignment horizontal="right" vertical="center"/>
    </xf>
    <xf numFmtId="0" fontId="19" fillId="63" borderId="7" xfId="5" applyFont="1" applyFill="1" applyBorder="1" applyAlignment="1">
      <alignment horizontal="center" vertical="center" wrapText="1"/>
    </xf>
    <xf numFmtId="3" fontId="77" fillId="2" borderId="31" xfId="33" applyNumberFormat="1" applyFont="1" applyFill="1" applyBorder="1" applyAlignment="1" applyProtection="1">
      <alignment horizontal="right" vertical="center"/>
      <protection locked="0"/>
    </xf>
    <xf numFmtId="3" fontId="77" fillId="2" borderId="86" xfId="33" applyNumberFormat="1" applyFont="1" applyFill="1" applyBorder="1" applyAlignment="1" applyProtection="1">
      <alignment horizontal="right" vertical="center"/>
      <protection locked="0"/>
    </xf>
    <xf numFmtId="3" fontId="75" fillId="2" borderId="5" xfId="33" applyNumberFormat="1" applyFont="1" applyFill="1" applyBorder="1" applyAlignment="1" applyProtection="1">
      <alignment horizontal="right" vertical="center"/>
      <protection locked="0"/>
    </xf>
    <xf numFmtId="3" fontId="75" fillId="2" borderId="3" xfId="33" applyNumberFormat="1" applyFont="1" applyFill="1" applyBorder="1" applyAlignment="1" applyProtection="1">
      <alignment horizontal="right" vertical="center"/>
      <protection locked="0"/>
    </xf>
    <xf numFmtId="3" fontId="77" fillId="2" borderId="1" xfId="33" applyNumberFormat="1" applyFont="1" applyFill="1" applyBorder="1" applyAlignment="1" applyProtection="1">
      <alignment horizontal="right" vertical="center"/>
      <protection locked="0"/>
    </xf>
    <xf numFmtId="3" fontId="75" fillId="2" borderId="84" xfId="33" applyNumberFormat="1" applyFont="1" applyFill="1" applyBorder="1" applyAlignment="1" applyProtection="1">
      <alignment horizontal="right" vertical="center"/>
      <protection locked="0"/>
    </xf>
    <xf numFmtId="3" fontId="77" fillId="2" borderId="1" xfId="5" applyNumberFormat="1" applyFont="1" applyFill="1" applyBorder="1" applyAlignment="1">
      <alignment horizontal="right" vertical="center"/>
    </xf>
    <xf numFmtId="0" fontId="75" fillId="62" borderId="52" xfId="5" applyFont="1" applyFill="1" applyBorder="1" applyAlignment="1">
      <alignment horizontal="center" vertical="center" wrapText="1"/>
    </xf>
    <xf numFmtId="1" fontId="75" fillId="62" borderId="34" xfId="5" applyNumberFormat="1" applyFont="1" applyFill="1" applyBorder="1" applyAlignment="1">
      <alignment horizontal="center" vertical="center"/>
    </xf>
    <xf numFmtId="0" fontId="19" fillId="62" borderId="3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2" borderId="46" xfId="5" applyFont="1" applyFill="1" applyBorder="1" applyAlignment="1">
      <alignment horizontal="center" vertical="center" wrapText="1"/>
    </xf>
    <xf numFmtId="3" fontId="19" fillId="19" borderId="8" xfId="33" applyNumberFormat="1" applyFont="1" applyFill="1" applyBorder="1" applyAlignment="1" applyProtection="1">
      <alignment horizontal="right" vertical="center"/>
      <protection locked="0"/>
    </xf>
    <xf numFmtId="0" fontId="19" fillId="62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19" fillId="62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3" fontId="80" fillId="2" borderId="31" xfId="33" applyNumberFormat="1" applyFont="1" applyFill="1" applyBorder="1" applyAlignment="1" applyProtection="1">
      <alignment horizontal="right" vertical="center"/>
      <protection locked="0"/>
    </xf>
    <xf numFmtId="0" fontId="19" fillId="65" borderId="7" xfId="5" applyFont="1" applyFill="1" applyBorder="1" applyAlignment="1">
      <alignment horizontal="center" vertical="center" wrapText="1"/>
    </xf>
    <xf numFmtId="1" fontId="19" fillId="65" borderId="9" xfId="5" applyNumberFormat="1" applyFont="1" applyFill="1" applyBorder="1" applyAlignment="1">
      <alignment horizontal="center" vertical="center"/>
    </xf>
    <xf numFmtId="0" fontId="19" fillId="65" borderId="9" xfId="5" applyFont="1" applyFill="1" applyBorder="1" applyAlignment="1">
      <alignment horizontal="center" vertical="center" wrapText="1"/>
    </xf>
    <xf numFmtId="0" fontId="19" fillId="65" borderId="10" xfId="5" applyFont="1" applyFill="1" applyBorder="1" applyAlignment="1">
      <alignment horizontal="center" vertical="center" wrapText="1"/>
    </xf>
    <xf numFmtId="0" fontId="19" fillId="65" borderId="11" xfId="5" applyFont="1" applyFill="1" applyBorder="1" applyAlignment="1">
      <alignment horizontal="center" vertical="center" wrapText="1"/>
    </xf>
    <xf numFmtId="3" fontId="19" fillId="65" borderId="8" xfId="5" applyNumberFormat="1" applyFont="1" applyFill="1" applyBorder="1" applyAlignment="1">
      <alignment horizontal="right" vertical="center" wrapText="1"/>
    </xf>
    <xf numFmtId="1" fontId="47" fillId="2" borderId="0" xfId="5" applyNumberFormat="1" applyFont="1" applyFill="1" applyBorder="1" applyAlignment="1">
      <alignment horizontal="center" vertical="center"/>
    </xf>
    <xf numFmtId="0" fontId="81" fillId="2" borderId="0" xfId="5" applyFont="1" applyFill="1" applyBorder="1" applyAlignment="1">
      <alignment horizontal="center" vertical="center" wrapText="1"/>
    </xf>
    <xf numFmtId="1" fontId="81" fillId="2" borderId="0" xfId="5" applyNumberFormat="1" applyFont="1" applyFill="1" applyBorder="1" applyAlignment="1">
      <alignment horizontal="center" vertical="center"/>
    </xf>
    <xf numFmtId="0" fontId="72" fillId="2" borderId="0" xfId="5" applyFont="1" applyFill="1" applyBorder="1" applyAlignment="1">
      <alignment horizontal="center" vertical="center" wrapText="1"/>
    </xf>
    <xf numFmtId="3" fontId="81" fillId="2" borderId="0" xfId="5" applyNumberFormat="1" applyFont="1" applyFill="1" applyBorder="1" applyAlignment="1">
      <alignment horizontal="right" vertical="center" wrapText="1"/>
    </xf>
    <xf numFmtId="3" fontId="49" fillId="14" borderId="0" xfId="5" applyNumberFormat="1" applyFont="1" applyFill="1" applyBorder="1" applyAlignment="1">
      <alignment horizontal="right" vertical="center" wrapText="1"/>
    </xf>
    <xf numFmtId="3" fontId="49" fillId="14" borderId="0" xfId="5" applyNumberFormat="1" applyFont="1" applyFill="1" applyBorder="1" applyAlignment="1">
      <alignment horizontal="right" vertical="center"/>
    </xf>
    <xf numFmtId="1" fontId="72" fillId="2" borderId="0" xfId="5" applyNumberFormat="1" applyFont="1" applyFill="1" applyBorder="1" applyAlignment="1">
      <alignment horizontal="center" vertical="center"/>
    </xf>
    <xf numFmtId="3" fontId="73" fillId="0" borderId="0" xfId="0" applyNumberFormat="1" applyFont="1" applyAlignment="1">
      <alignment horizontal="right" vertical="center"/>
    </xf>
    <xf numFmtId="3" fontId="49" fillId="68" borderId="0" xfId="5" applyNumberFormat="1" applyFont="1" applyFill="1" applyBorder="1" applyAlignment="1">
      <alignment horizontal="right" vertical="center"/>
    </xf>
    <xf numFmtId="0" fontId="49" fillId="2" borderId="0" xfId="5" applyFont="1" applyFill="1" applyAlignment="1">
      <alignment horizontal="right" vertical="center"/>
    </xf>
    <xf numFmtId="3" fontId="49" fillId="62" borderId="0" xfId="5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center" vertical="center" wrapText="1"/>
    </xf>
    <xf numFmtId="3" fontId="49" fillId="68" borderId="14" xfId="5" applyNumberFormat="1" applyFont="1" applyFill="1" applyBorder="1" applyAlignment="1">
      <alignment horizontal="right" vertical="center" wrapText="1"/>
    </xf>
    <xf numFmtId="3" fontId="15" fillId="2" borderId="51" xfId="20" applyNumberFormat="1" applyFont="1" applyFill="1" applyBorder="1" applyAlignment="1">
      <alignment vertical="center"/>
    </xf>
    <xf numFmtId="3" fontId="15" fillId="2" borderId="11" xfId="20" applyNumberFormat="1" applyFont="1" applyFill="1" applyBorder="1" applyAlignment="1">
      <alignment vertical="center"/>
    </xf>
    <xf numFmtId="3" fontId="15" fillId="0" borderId="23" xfId="7" applyNumberFormat="1" applyFont="1" applyFill="1" applyBorder="1" applyAlignment="1">
      <alignment vertical="center"/>
    </xf>
    <xf numFmtId="3" fontId="83" fillId="0" borderId="0" xfId="0" applyNumberFormat="1" applyFont="1" applyFill="1" applyBorder="1" applyAlignment="1">
      <alignment vertical="center"/>
    </xf>
    <xf numFmtId="0" fontId="82" fillId="0" borderId="0" xfId="0" applyFont="1" applyFill="1" applyBorder="1"/>
    <xf numFmtId="1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/>
    </xf>
    <xf numFmtId="1" fontId="83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1" fontId="83" fillId="59" borderId="7" xfId="0" applyNumberFormat="1" applyFont="1" applyFill="1" applyBorder="1" applyAlignment="1">
      <alignment horizontal="center" vertical="center" wrapText="1"/>
    </xf>
    <xf numFmtId="0" fontId="83" fillId="59" borderId="9" xfId="0" applyFont="1" applyFill="1" applyBorder="1" applyAlignment="1">
      <alignment horizontal="center" vertical="center" wrapText="1"/>
    </xf>
    <xf numFmtId="3" fontId="83" fillId="59" borderId="9" xfId="0" applyNumberFormat="1" applyFont="1" applyFill="1" applyBorder="1" applyAlignment="1">
      <alignment horizontal="center" vertical="center" wrapText="1"/>
    </xf>
    <xf numFmtId="3" fontId="83" fillId="59" borderId="55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1" fontId="36" fillId="0" borderId="16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/>
    </xf>
    <xf numFmtId="3" fontId="36" fillId="0" borderId="16" xfId="33" applyNumberFormat="1" applyFont="1" applyFill="1" applyBorder="1" applyAlignment="1" applyProtection="1">
      <alignment vertical="center"/>
      <protection locked="0"/>
    </xf>
    <xf numFmtId="3" fontId="36" fillId="0" borderId="14" xfId="0" applyNumberFormat="1" applyFont="1" applyFill="1" applyBorder="1" applyAlignment="1">
      <alignment vertical="center"/>
    </xf>
    <xf numFmtId="3" fontId="36" fillId="0" borderId="17" xfId="0" applyNumberFormat="1" applyFont="1" applyFill="1" applyBorder="1" applyAlignment="1">
      <alignment vertical="center"/>
    </xf>
    <xf numFmtId="4" fontId="82" fillId="0" borderId="0" xfId="0" applyNumberFormat="1" applyFont="1" applyFill="1" applyBorder="1" applyAlignment="1">
      <alignment horizontal="right" vertical="center"/>
    </xf>
    <xf numFmtId="1" fontId="36" fillId="0" borderId="28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/>
    </xf>
    <xf numFmtId="1" fontId="36" fillId="0" borderId="33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4" fontId="36" fillId="0" borderId="6" xfId="0" applyNumberFormat="1" applyFont="1" applyFill="1" applyBorder="1" applyAlignment="1">
      <alignment horizontal="center" vertical="center"/>
    </xf>
    <xf numFmtId="1" fontId="83" fillId="60" borderId="7" xfId="0" applyNumberFormat="1" applyFont="1" applyFill="1" applyBorder="1" applyAlignment="1">
      <alignment horizontal="center" vertical="center"/>
    </xf>
    <xf numFmtId="0" fontId="83" fillId="60" borderId="9" xfId="0" applyFont="1" applyFill="1" applyBorder="1" applyAlignment="1">
      <alignment horizontal="center" vertical="center" wrapText="1"/>
    </xf>
    <xf numFmtId="4" fontId="83" fillId="60" borderId="10" xfId="0" applyNumberFormat="1" applyFont="1" applyFill="1" applyBorder="1" applyAlignment="1">
      <alignment horizontal="center" vertical="center"/>
    </xf>
    <xf numFmtId="3" fontId="83" fillId="60" borderId="7" xfId="0" applyNumberFormat="1" applyFont="1" applyFill="1" applyBorder="1" applyAlignment="1">
      <alignment vertical="center"/>
    </xf>
    <xf numFmtId="3" fontId="83" fillId="60" borderId="9" xfId="0" applyNumberFormat="1" applyFont="1" applyFill="1" applyBorder="1" applyAlignment="1">
      <alignment vertical="center"/>
    </xf>
    <xf numFmtId="3" fontId="83" fillId="60" borderId="55" xfId="0" applyNumberFormat="1" applyFont="1" applyFill="1" applyBorder="1" applyAlignment="1">
      <alignment vertical="center"/>
    </xf>
    <xf numFmtId="4" fontId="84" fillId="0" borderId="0" xfId="0" applyNumberFormat="1" applyFont="1" applyFill="1" applyBorder="1" applyAlignment="1">
      <alignment horizontal="right" vertical="center"/>
    </xf>
    <xf numFmtId="0" fontId="84" fillId="0" borderId="0" xfId="0" applyFont="1" applyFill="1" applyBorder="1"/>
    <xf numFmtId="1" fontId="83" fillId="58" borderId="7" xfId="0" applyNumberFormat="1" applyFont="1" applyFill="1" applyBorder="1" applyAlignment="1">
      <alignment horizontal="center" vertical="center"/>
    </xf>
    <xf numFmtId="0" fontId="83" fillId="58" borderId="9" xfId="0" applyFont="1" applyFill="1" applyBorder="1" applyAlignment="1">
      <alignment horizontal="center" vertical="center" wrapText="1"/>
    </xf>
    <xf numFmtId="4" fontId="83" fillId="58" borderId="10" xfId="0" applyNumberFormat="1" applyFont="1" applyFill="1" applyBorder="1" applyAlignment="1">
      <alignment horizontal="center" vertical="center"/>
    </xf>
    <xf numFmtId="3" fontId="83" fillId="58" borderId="7" xfId="0" applyNumberFormat="1" applyFont="1" applyFill="1" applyBorder="1" applyAlignment="1">
      <alignment vertical="center"/>
    </xf>
    <xf numFmtId="3" fontId="83" fillId="58" borderId="9" xfId="0" applyNumberFormat="1" applyFont="1" applyFill="1" applyBorder="1" applyAlignment="1">
      <alignment vertical="center"/>
    </xf>
    <xf numFmtId="4" fontId="83" fillId="0" borderId="0" xfId="0" applyNumberFormat="1" applyFont="1" applyFill="1" applyBorder="1" applyAlignment="1">
      <alignment horizontal="right" vertical="center"/>
    </xf>
    <xf numFmtId="0" fontId="83" fillId="0" borderId="0" xfId="0" applyFont="1" applyFill="1" applyBorder="1"/>
    <xf numFmtId="1" fontId="83" fillId="60" borderId="20" xfId="0" applyNumberFormat="1" applyFont="1" applyFill="1" applyBorder="1" applyAlignment="1">
      <alignment horizontal="center" vertical="center"/>
    </xf>
    <xf numFmtId="0" fontId="83" fillId="60" borderId="80" xfId="0" applyFont="1" applyFill="1" applyBorder="1" applyAlignment="1">
      <alignment horizontal="center" vertical="center" wrapText="1"/>
    </xf>
    <xf numFmtId="4" fontId="83" fillId="60" borderId="76" xfId="0" applyNumberFormat="1" applyFont="1" applyFill="1" applyBorder="1" applyAlignment="1">
      <alignment horizontal="center" vertical="center"/>
    </xf>
    <xf numFmtId="3" fontId="83" fillId="60" borderId="20" xfId="0" applyNumberFormat="1" applyFont="1" applyFill="1" applyBorder="1" applyAlignment="1">
      <alignment vertical="center"/>
    </xf>
    <xf numFmtId="3" fontId="83" fillId="60" borderId="80" xfId="0" applyNumberFormat="1" applyFont="1" applyFill="1" applyBorder="1" applyAlignment="1">
      <alignment vertical="center"/>
    </xf>
    <xf numFmtId="3" fontId="83" fillId="60" borderId="79" xfId="0" applyNumberFormat="1" applyFont="1" applyFill="1" applyBorder="1" applyAlignment="1">
      <alignment vertical="center"/>
    </xf>
    <xf numFmtId="3" fontId="83" fillId="60" borderId="32" xfId="0" applyNumberFormat="1" applyFont="1" applyFill="1" applyBorder="1" applyAlignment="1">
      <alignment vertical="center"/>
    </xf>
    <xf numFmtId="3" fontId="83" fillId="58" borderId="11" xfId="0" applyNumberFormat="1" applyFont="1" applyFill="1" applyBorder="1" applyAlignment="1">
      <alignment vertical="center"/>
    </xf>
    <xf numFmtId="1" fontId="83" fillId="58" borderId="62" xfId="0" applyNumberFormat="1" applyFont="1" applyFill="1" applyBorder="1" applyAlignment="1">
      <alignment horizontal="center" vertical="center"/>
    </xf>
    <xf numFmtId="0" fontId="83" fillId="58" borderId="78" xfId="0" applyFont="1" applyFill="1" applyBorder="1" applyAlignment="1">
      <alignment horizontal="center" vertical="center" wrapText="1"/>
    </xf>
    <xf numFmtId="4" fontId="83" fillId="58" borderId="65" xfId="0" applyNumberFormat="1" applyFont="1" applyFill="1" applyBorder="1" applyAlignment="1">
      <alignment horizontal="center" vertical="center"/>
    </xf>
    <xf numFmtId="3" fontId="83" fillId="58" borderId="62" xfId="0" applyNumberFormat="1" applyFont="1" applyFill="1" applyBorder="1" applyAlignment="1">
      <alignment vertical="center"/>
    </xf>
    <xf numFmtId="3" fontId="83" fillId="58" borderId="55" xfId="0" applyNumberFormat="1" applyFont="1" applyFill="1" applyBorder="1" applyAlignment="1">
      <alignment vertical="center"/>
    </xf>
    <xf numFmtId="1" fontId="83" fillId="58" borderId="20" xfId="0" applyNumberFormat="1" applyFont="1" applyFill="1" applyBorder="1" applyAlignment="1">
      <alignment horizontal="center" vertical="center"/>
    </xf>
    <xf numFmtId="0" fontId="83" fillId="58" borderId="80" xfId="0" applyFont="1" applyFill="1" applyBorder="1" applyAlignment="1">
      <alignment horizontal="center" vertical="center" wrapText="1"/>
    </xf>
    <xf numFmtId="4" fontId="83" fillId="58" borderId="76" xfId="0" applyNumberFormat="1" applyFont="1" applyFill="1" applyBorder="1" applyAlignment="1">
      <alignment horizontal="center" vertical="center"/>
    </xf>
    <xf numFmtId="1" fontId="83" fillId="61" borderId="7" xfId="0" applyNumberFormat="1" applyFont="1" applyFill="1" applyBorder="1" applyAlignment="1">
      <alignment horizontal="center" vertical="center"/>
    </xf>
    <xf numFmtId="0" fontId="83" fillId="61" borderId="9" xfId="0" applyFont="1" applyFill="1" applyBorder="1" applyAlignment="1">
      <alignment horizontal="center" vertical="center" wrapText="1"/>
    </xf>
    <xf numFmtId="4" fontId="83" fillId="61" borderId="10" xfId="0" applyNumberFormat="1" applyFont="1" applyFill="1" applyBorder="1" applyAlignment="1">
      <alignment horizontal="center" vertical="center"/>
    </xf>
    <xf numFmtId="3" fontId="83" fillId="61" borderId="7" xfId="0" applyNumberFormat="1" applyFont="1" applyFill="1" applyBorder="1" applyAlignment="1">
      <alignment vertical="center"/>
    </xf>
    <xf numFmtId="3" fontId="83" fillId="61" borderId="9" xfId="0" applyNumberFormat="1" applyFont="1" applyFill="1" applyBorder="1" applyAlignment="1">
      <alignment vertical="center"/>
    </xf>
    <xf numFmtId="3" fontId="83" fillId="58" borderId="80" xfId="0" applyNumberFormat="1" applyFont="1" applyFill="1" applyBorder="1" applyAlignment="1">
      <alignment vertical="center"/>
    </xf>
    <xf numFmtId="3" fontId="83" fillId="58" borderId="79" xfId="0" applyNumberFormat="1" applyFont="1" applyFill="1" applyBorder="1" applyAlignment="1">
      <alignment vertical="center"/>
    </xf>
    <xf numFmtId="3" fontId="83" fillId="61" borderId="55" xfId="0" applyNumberFormat="1" applyFont="1" applyFill="1" applyBorder="1" applyAlignment="1">
      <alignment vertical="center"/>
    </xf>
    <xf numFmtId="1" fontId="83" fillId="0" borderId="21" xfId="0" applyNumberFormat="1" applyFont="1" applyFill="1" applyBorder="1" applyAlignment="1">
      <alignment horizontal="center" vertical="center"/>
    </xf>
    <xf numFmtId="0" fontId="83" fillId="0" borderId="81" xfId="0" applyFont="1" applyFill="1" applyBorder="1" applyAlignment="1">
      <alignment horizontal="center" vertical="center" wrapText="1"/>
    </xf>
    <xf numFmtId="3" fontId="83" fillId="0" borderId="81" xfId="0" applyNumberFormat="1" applyFont="1" applyFill="1" applyBorder="1" applyAlignment="1">
      <alignment vertical="center"/>
    </xf>
    <xf numFmtId="3" fontId="83" fillId="0" borderId="22" xfId="0" applyNumberFormat="1" applyFont="1" applyFill="1" applyBorder="1" applyAlignment="1">
      <alignment vertical="center"/>
    </xf>
    <xf numFmtId="1" fontId="83" fillId="0" borderId="28" xfId="0" applyNumberFormat="1" applyFont="1" applyFill="1" applyBorder="1" applyAlignment="1">
      <alignment horizontal="center" vertical="center"/>
    </xf>
    <xf numFmtId="0" fontId="83" fillId="0" borderId="1" xfId="0" applyFont="1" applyFill="1" applyBorder="1" applyAlignment="1">
      <alignment horizontal="center" vertical="center" wrapText="1"/>
    </xf>
    <xf numFmtId="3" fontId="83" fillId="0" borderId="1" xfId="0" applyNumberFormat="1" applyFont="1" applyFill="1" applyBorder="1" applyAlignment="1">
      <alignment vertical="center"/>
    </xf>
    <xf numFmtId="3" fontId="83" fillId="0" borderId="29" xfId="0" applyNumberFormat="1" applyFont="1" applyFill="1" applyBorder="1" applyAlignment="1">
      <alignment vertical="center"/>
    </xf>
    <xf numFmtId="0" fontId="83" fillId="0" borderId="28" xfId="0" applyFont="1" applyFill="1" applyBorder="1" applyAlignment="1">
      <alignment horizontal="center" vertical="center"/>
    </xf>
    <xf numFmtId="0" fontId="83" fillId="0" borderId="23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 wrapText="1"/>
    </xf>
    <xf numFmtId="3" fontId="83" fillId="0" borderId="24" xfId="0" applyNumberFormat="1" applyFont="1" applyFill="1" applyBorder="1" applyAlignment="1">
      <alignment vertical="center"/>
    </xf>
    <xf numFmtId="3" fontId="83" fillId="0" borderId="25" xfId="0" applyNumberFormat="1" applyFont="1" applyFill="1" applyBorder="1" applyAlignment="1">
      <alignment vertical="center"/>
    </xf>
    <xf numFmtId="0" fontId="75" fillId="0" borderId="1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0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0" borderId="5" xfId="34" quotePrefix="1" applyNumberFormat="1" applyFont="1" applyFill="1" applyBorder="1" applyAlignment="1" applyProtection="1">
      <alignment horizontal="center" vertical="center" justifyLastLine="1"/>
      <protection locked="0"/>
    </xf>
    <xf numFmtId="1" fontId="36" fillId="0" borderId="21" xfId="0" applyNumberFormat="1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 wrapText="1"/>
    </xf>
    <xf numFmtId="0" fontId="75" fillId="0" borderId="81" xfId="34" quotePrefix="1" applyNumberFormat="1" applyFont="1" applyFill="1" applyBorder="1" applyAlignment="1" applyProtection="1">
      <alignment horizontal="center" vertical="center" justifyLastLine="1"/>
      <protection locked="0"/>
    </xf>
    <xf numFmtId="1" fontId="36" fillId="0" borderId="23" xfId="0" applyNumberFormat="1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 wrapText="1"/>
    </xf>
    <xf numFmtId="0" fontId="75" fillId="0" borderId="24" xfId="34" quotePrefix="1" applyNumberFormat="1" applyFont="1" applyFill="1" applyBorder="1" applyAlignment="1" applyProtection="1">
      <alignment horizontal="center" vertical="center" justifyLastLine="1"/>
      <protection locked="0"/>
    </xf>
    <xf numFmtId="4" fontId="36" fillId="0" borderId="22" xfId="0" applyNumberFormat="1" applyFont="1" applyFill="1" applyBorder="1" applyAlignment="1">
      <alignment horizontal="center" vertical="center"/>
    </xf>
    <xf numFmtId="4" fontId="36" fillId="0" borderId="17" xfId="0" applyNumberFormat="1" applyFont="1" applyFill="1" applyBorder="1" applyAlignment="1">
      <alignment horizontal="center" vertical="center"/>
    </xf>
    <xf numFmtId="4" fontId="36" fillId="0" borderId="25" xfId="0" applyNumberFormat="1" applyFont="1" applyFill="1" applyBorder="1" applyAlignment="1">
      <alignment horizontal="center" vertical="center"/>
    </xf>
    <xf numFmtId="0" fontId="75" fillId="0" borderId="16" xfId="34" quotePrefix="1" applyNumberFormat="1" applyFont="1" applyFill="1" applyBorder="1" applyAlignment="1">
      <alignment horizontal="center" vertical="center" wrapText="1" justifyLastLine="1"/>
    </xf>
    <xf numFmtId="0" fontId="75" fillId="0" borderId="14" xfId="5" applyFont="1" applyFill="1" applyBorder="1" applyAlignment="1">
      <alignment horizontal="center" vertical="center"/>
    </xf>
    <xf numFmtId="0" fontId="75" fillId="0" borderId="1" xfId="5" applyFont="1" applyFill="1" applyBorder="1" applyAlignment="1">
      <alignment horizontal="center" vertical="center"/>
    </xf>
    <xf numFmtId="0" fontId="75" fillId="0" borderId="52" xfId="34" quotePrefix="1" applyNumberFormat="1" applyFont="1" applyFill="1" applyBorder="1" applyAlignment="1">
      <alignment horizontal="center" vertical="center" wrapText="1" justifyLastLine="1"/>
    </xf>
    <xf numFmtId="0" fontId="75" fillId="0" borderId="34" xfId="5" applyFont="1" applyFill="1" applyBorder="1" applyAlignment="1">
      <alignment horizontal="center" vertical="center"/>
    </xf>
    <xf numFmtId="0" fontId="75" fillId="0" borderId="5" xfId="5" applyFont="1" applyFill="1" applyBorder="1" applyAlignment="1">
      <alignment horizontal="center" vertical="center"/>
    </xf>
    <xf numFmtId="3" fontId="83" fillId="60" borderId="8" xfId="0" applyNumberFormat="1" applyFont="1" applyFill="1" applyBorder="1" applyAlignment="1">
      <alignment vertical="center"/>
    </xf>
    <xf numFmtId="4" fontId="83" fillId="60" borderId="55" xfId="0" applyNumberFormat="1" applyFont="1" applyFill="1" applyBorder="1" applyAlignment="1">
      <alignment horizontal="center" vertical="center"/>
    </xf>
    <xf numFmtId="49" fontId="10" fillId="0" borderId="17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29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66" xfId="33" applyNumberFormat="1" applyFont="1" applyFill="1" applyBorder="1" applyAlignment="1" applyProtection="1">
      <alignment horizontal="center" vertical="center" wrapText="1"/>
      <protection locked="0"/>
    </xf>
    <xf numFmtId="49" fontId="79" fillId="60" borderId="75" xfId="33" applyNumberFormat="1" applyFont="1" applyFill="1" applyBorder="1" applyAlignment="1" applyProtection="1">
      <alignment horizontal="center" vertical="center" wrapText="1"/>
      <protection locked="0"/>
    </xf>
    <xf numFmtId="3" fontId="83" fillId="60" borderId="75" xfId="0" applyNumberFormat="1" applyFont="1" applyFill="1" applyBorder="1" applyAlignment="1">
      <alignment vertical="center"/>
    </xf>
    <xf numFmtId="0" fontId="36" fillId="0" borderId="78" xfId="0" applyFont="1" applyFill="1" applyBorder="1" applyAlignment="1">
      <alignment horizontal="center" vertical="center" wrapText="1"/>
    </xf>
    <xf numFmtId="3" fontId="83" fillId="60" borderId="7" xfId="33" applyNumberFormat="1" applyFont="1" applyFill="1" applyBorder="1" applyAlignment="1" applyProtection="1">
      <alignment vertical="center"/>
      <protection locked="0"/>
    </xf>
    <xf numFmtId="3" fontId="83" fillId="60" borderId="11" xfId="33" applyNumberFormat="1" applyFont="1" applyFill="1" applyBorder="1" applyAlignment="1" applyProtection="1">
      <alignment vertical="center"/>
      <protection locked="0"/>
    </xf>
    <xf numFmtId="3" fontId="83" fillId="58" borderId="82" xfId="0" applyNumberFormat="1" applyFont="1" applyFill="1" applyBorder="1" applyAlignment="1">
      <alignment vertical="center"/>
    </xf>
    <xf numFmtId="3" fontId="83" fillId="58" borderId="8" xfId="0" applyNumberFormat="1" applyFont="1" applyFill="1" applyBorder="1" applyAlignment="1">
      <alignment vertical="center"/>
    </xf>
    <xf numFmtId="4" fontId="83" fillId="58" borderId="79" xfId="0" applyNumberFormat="1" applyFont="1" applyFill="1" applyBorder="1" applyAlignment="1">
      <alignment horizontal="center" vertical="center"/>
    </xf>
    <xf numFmtId="4" fontId="83" fillId="58" borderId="55" xfId="0" applyNumberFormat="1" applyFont="1" applyFill="1" applyBorder="1" applyAlignment="1">
      <alignment horizontal="center" vertical="center"/>
    </xf>
    <xf numFmtId="3" fontId="83" fillId="61" borderId="8" xfId="0" applyNumberFormat="1" applyFont="1" applyFill="1" applyBorder="1" applyAlignment="1">
      <alignment vertical="center"/>
    </xf>
    <xf numFmtId="4" fontId="36" fillId="0" borderId="29" xfId="0" applyNumberFormat="1" applyFont="1" applyFill="1" applyBorder="1" applyAlignment="1">
      <alignment horizontal="center" vertical="center"/>
    </xf>
    <xf numFmtId="4" fontId="36" fillId="0" borderId="66" xfId="0" applyNumberFormat="1" applyFont="1" applyFill="1" applyBorder="1" applyAlignment="1">
      <alignment horizontal="center" vertical="center"/>
    </xf>
    <xf numFmtId="4" fontId="83" fillId="58" borderId="77" xfId="0" applyNumberFormat="1" applyFont="1" applyFill="1" applyBorder="1" applyAlignment="1">
      <alignment horizontal="center" vertical="center"/>
    </xf>
    <xf numFmtId="4" fontId="83" fillId="61" borderId="5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1" fontId="83" fillId="0" borderId="0" xfId="0" applyNumberFormat="1" applyFont="1" applyFill="1" applyBorder="1" applyAlignment="1">
      <alignment horizontal="left" vertical="center"/>
    </xf>
    <xf numFmtId="0" fontId="83" fillId="59" borderId="9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83" fillId="60" borderId="9" xfId="0" applyFont="1" applyFill="1" applyBorder="1" applyAlignment="1">
      <alignment horizontal="left" vertical="center" wrapText="1"/>
    </xf>
    <xf numFmtId="0" fontId="83" fillId="58" borderId="9" xfId="0" applyFont="1" applyFill="1" applyBorder="1" applyAlignment="1">
      <alignment horizontal="left" vertical="center" wrapText="1"/>
    </xf>
    <xf numFmtId="0" fontId="83" fillId="60" borderId="80" xfId="0" applyFont="1" applyFill="1" applyBorder="1" applyAlignment="1">
      <alignment horizontal="left" vertical="center" wrapText="1"/>
    </xf>
    <xf numFmtId="0" fontId="75" fillId="0" borderId="2" xfId="34" quotePrefix="1" applyNumberFormat="1" applyFont="1" applyFill="1" applyBorder="1" applyAlignment="1" applyProtection="1">
      <alignment horizontal="left" vertical="center" wrapText="1" justifyLastLine="1"/>
    </xf>
    <xf numFmtId="0" fontId="75" fillId="0" borderId="15" xfId="34" quotePrefix="1" applyNumberFormat="1" applyFont="1" applyFill="1" applyBorder="1" applyAlignment="1" applyProtection="1">
      <alignment horizontal="left" vertical="center" wrapText="1" justifyLastLine="1"/>
    </xf>
    <xf numFmtId="0" fontId="75" fillId="0" borderId="6" xfId="34" quotePrefix="1" applyNumberFormat="1" applyFont="1" applyFill="1" applyBorder="1" applyAlignment="1" applyProtection="1">
      <alignment horizontal="left" vertical="center" wrapText="1" justifyLastLine="1"/>
    </xf>
    <xf numFmtId="0" fontId="83" fillId="58" borderId="78" xfId="0" applyFont="1" applyFill="1" applyBorder="1" applyAlignment="1">
      <alignment horizontal="left" vertical="center" wrapText="1"/>
    </xf>
    <xf numFmtId="0" fontId="75" fillId="0" borderId="61" xfId="34" quotePrefix="1" applyNumberFormat="1" applyFont="1" applyFill="1" applyBorder="1" applyAlignment="1" applyProtection="1">
      <alignment horizontal="left" vertical="center" wrapText="1" justifyLastLine="1"/>
    </xf>
    <xf numFmtId="0" fontId="75" fillId="0" borderId="64" xfId="34" quotePrefix="1" applyNumberFormat="1" applyFont="1" applyFill="1" applyBorder="1" applyAlignment="1" applyProtection="1">
      <alignment horizontal="left" vertical="center" wrapText="1" justifyLastLine="1"/>
    </xf>
    <xf numFmtId="0" fontId="75" fillId="0" borderId="14" xfId="5" applyFont="1" applyFill="1" applyBorder="1" applyAlignment="1">
      <alignment horizontal="left" vertical="center" wrapText="1"/>
    </xf>
    <xf numFmtId="0" fontId="75" fillId="0" borderId="1" xfId="5" applyFont="1" applyFill="1" applyBorder="1" applyAlignment="1">
      <alignment horizontal="left" vertical="center" wrapText="1"/>
    </xf>
    <xf numFmtId="0" fontId="75" fillId="0" borderId="5" xfId="5" applyFont="1" applyFill="1" applyBorder="1" applyAlignment="1">
      <alignment horizontal="left" vertical="center" wrapText="1"/>
    </xf>
    <xf numFmtId="0" fontId="83" fillId="58" borderId="80" xfId="0" applyFont="1" applyFill="1" applyBorder="1" applyAlignment="1">
      <alignment horizontal="left" vertical="center" wrapText="1"/>
    </xf>
    <xf numFmtId="0" fontId="83" fillId="61" borderId="9" xfId="0" applyFont="1" applyFill="1" applyBorder="1" applyAlignment="1">
      <alignment horizontal="left" vertical="center" wrapText="1"/>
    </xf>
    <xf numFmtId="1" fontId="83" fillId="58" borderId="9" xfId="0" applyNumberFormat="1" applyFont="1" applyFill="1" applyBorder="1" applyAlignment="1">
      <alignment horizontal="left" vertical="center" wrapText="1"/>
    </xf>
    <xf numFmtId="0" fontId="18" fillId="0" borderId="5" xfId="39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wrapText="1"/>
    </xf>
    <xf numFmtId="0" fontId="83" fillId="0" borderId="81" xfId="0" applyFont="1" applyFill="1" applyBorder="1" applyAlignment="1">
      <alignment horizontal="left" vertical="center" wrapText="1"/>
    </xf>
    <xf numFmtId="0" fontId="83" fillId="0" borderId="1" xfId="0" applyFont="1" applyFill="1" applyBorder="1" applyAlignment="1">
      <alignment horizontal="left" vertical="center" wrapText="1"/>
    </xf>
    <xf numFmtId="0" fontId="83" fillId="0" borderId="24" xfId="0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1" fontId="36" fillId="0" borderId="0" xfId="0" applyNumberFormat="1" applyFont="1" applyFill="1" applyBorder="1" applyAlignment="1">
      <alignment horizontal="left" vertical="center" wrapText="1"/>
    </xf>
    <xf numFmtId="1" fontId="83" fillId="0" borderId="0" xfId="0" applyNumberFormat="1" applyFont="1" applyFill="1" applyBorder="1" applyAlignment="1">
      <alignment horizontal="left" vertical="center" wrapText="1"/>
    </xf>
    <xf numFmtId="1" fontId="83" fillId="59" borderId="9" xfId="0" applyNumberFormat="1" applyFont="1" applyFill="1" applyBorder="1" applyAlignment="1">
      <alignment horizontal="left" vertical="center" wrapText="1"/>
    </xf>
    <xf numFmtId="1" fontId="36" fillId="0" borderId="14" xfId="0" applyNumberFormat="1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left" vertical="center" wrapText="1"/>
    </xf>
    <xf numFmtId="1" fontId="36" fillId="0" borderId="5" xfId="0" applyNumberFormat="1" applyFont="1" applyFill="1" applyBorder="1" applyAlignment="1">
      <alignment horizontal="left" vertical="center" wrapText="1"/>
    </xf>
    <xf numFmtId="1" fontId="83" fillId="60" borderId="9" xfId="0" applyNumberFormat="1" applyFont="1" applyFill="1" applyBorder="1" applyAlignment="1">
      <alignment horizontal="left" vertical="center" wrapText="1"/>
    </xf>
    <xf numFmtId="1" fontId="83" fillId="60" borderId="80" xfId="0" applyNumberFormat="1" applyFont="1" applyFill="1" applyBorder="1" applyAlignment="1">
      <alignment horizontal="left" vertical="center" wrapText="1"/>
    </xf>
    <xf numFmtId="1" fontId="83" fillId="58" borderId="78" xfId="0" applyNumberFormat="1" applyFont="1" applyFill="1" applyBorder="1" applyAlignment="1">
      <alignment horizontal="left" vertical="center" wrapText="1"/>
    </xf>
    <xf numFmtId="1" fontId="36" fillId="0" borderId="81" xfId="0" applyNumberFormat="1" applyFont="1" applyFill="1" applyBorder="1" applyAlignment="1">
      <alignment horizontal="left" vertical="center" wrapText="1"/>
    </xf>
    <xf numFmtId="1" fontId="36" fillId="0" borderId="24" xfId="0" applyNumberFormat="1" applyFont="1" applyFill="1" applyBorder="1" applyAlignment="1">
      <alignment horizontal="left" vertical="center" wrapText="1"/>
    </xf>
    <xf numFmtId="1" fontId="83" fillId="58" borderId="80" xfId="0" applyNumberFormat="1" applyFont="1" applyFill="1" applyBorder="1" applyAlignment="1">
      <alignment horizontal="left" vertical="center" wrapText="1"/>
    </xf>
    <xf numFmtId="1" fontId="83" fillId="61" borderId="9" xfId="0" applyNumberFormat="1" applyFont="1" applyFill="1" applyBorder="1" applyAlignment="1">
      <alignment horizontal="left" vertical="center" wrapText="1"/>
    </xf>
    <xf numFmtId="0" fontId="83" fillId="58" borderId="78" xfId="5" applyFont="1" applyFill="1" applyBorder="1" applyAlignment="1" applyProtection="1">
      <alignment horizontal="left" vertical="center" wrapText="1"/>
    </xf>
    <xf numFmtId="1" fontId="83" fillId="0" borderId="81" xfId="0" applyNumberFormat="1" applyFont="1" applyFill="1" applyBorder="1" applyAlignment="1">
      <alignment horizontal="left" vertical="center" wrapText="1"/>
    </xf>
    <xf numFmtId="1" fontId="83" fillId="0" borderId="1" xfId="0" applyNumberFormat="1" applyFont="1" applyFill="1" applyBorder="1" applyAlignment="1">
      <alignment horizontal="left" vertical="center" wrapText="1"/>
    </xf>
    <xf numFmtId="1" fontId="83" fillId="0" borderId="24" xfId="0" applyNumberFormat="1" applyFont="1" applyFill="1" applyBorder="1" applyAlignment="1">
      <alignment horizontal="left" vertical="center" wrapText="1"/>
    </xf>
    <xf numFmtId="1" fontId="83" fillId="0" borderId="7" xfId="0" applyNumberFormat="1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 wrapText="1"/>
    </xf>
    <xf numFmtId="1" fontId="83" fillId="0" borderId="9" xfId="0" applyNumberFormat="1" applyFont="1" applyFill="1" applyBorder="1" applyAlignment="1">
      <alignment horizontal="left" vertical="center" wrapText="1"/>
    </xf>
    <xf numFmtId="0" fontId="83" fillId="0" borderId="9" xfId="0" applyFont="1" applyFill="1" applyBorder="1" applyAlignment="1">
      <alignment horizontal="left" vertical="center" wrapText="1"/>
    </xf>
    <xf numFmtId="4" fontId="83" fillId="0" borderId="10" xfId="0" applyNumberFormat="1" applyFont="1" applyFill="1" applyBorder="1" applyAlignment="1">
      <alignment horizontal="center" vertical="center"/>
    </xf>
    <xf numFmtId="3" fontId="83" fillId="0" borderId="8" xfId="0" applyNumberFormat="1" applyFont="1" applyFill="1" applyBorder="1" applyAlignment="1">
      <alignment vertical="center"/>
    </xf>
    <xf numFmtId="3" fontId="83" fillId="0" borderId="72" xfId="0" applyNumberFormat="1" applyFont="1" applyFill="1" applyBorder="1" applyAlignment="1">
      <alignment vertical="center"/>
    </xf>
    <xf numFmtId="4" fontId="83" fillId="0" borderId="61" xfId="0" applyNumberFormat="1" applyFont="1" applyFill="1" applyBorder="1" applyAlignment="1">
      <alignment horizontal="center" vertical="center"/>
    </xf>
    <xf numFmtId="4" fontId="83" fillId="0" borderId="2" xfId="0" applyNumberFormat="1" applyFont="1" applyFill="1" applyBorder="1" applyAlignment="1">
      <alignment horizontal="center" vertical="center"/>
    </xf>
    <xf numFmtId="4" fontId="83" fillId="0" borderId="64" xfId="0" applyNumberFormat="1" applyFont="1" applyFill="1" applyBorder="1" applyAlignment="1">
      <alignment horizontal="center" vertical="center"/>
    </xf>
    <xf numFmtId="3" fontId="83" fillId="0" borderId="21" xfId="0" applyNumberFormat="1" applyFont="1" applyFill="1" applyBorder="1" applyAlignment="1">
      <alignment vertical="center"/>
    </xf>
    <xf numFmtId="3" fontId="83" fillId="0" borderId="28" xfId="0" applyNumberFormat="1" applyFont="1" applyFill="1" applyBorder="1" applyAlignment="1">
      <alignment vertical="center"/>
    </xf>
    <xf numFmtId="3" fontId="83" fillId="0" borderId="23" xfId="0" applyNumberFormat="1" applyFont="1" applyFill="1" applyBorder="1" applyAlignment="1">
      <alignment vertical="center"/>
    </xf>
    <xf numFmtId="3" fontId="15" fillId="2" borderId="92" xfId="20" applyNumberFormat="1" applyFont="1" applyFill="1" applyBorder="1" applyAlignment="1">
      <alignment vertical="center"/>
    </xf>
    <xf numFmtId="4" fontId="83" fillId="0" borderId="77" xfId="0" applyNumberFormat="1" applyFont="1" applyFill="1" applyBorder="1" applyAlignment="1">
      <alignment horizontal="center" vertical="center"/>
    </xf>
    <xf numFmtId="1" fontId="36" fillId="0" borderId="62" xfId="0" applyNumberFormat="1" applyFont="1" applyFill="1" applyBorder="1" applyAlignment="1">
      <alignment horizontal="center" vertical="center"/>
    </xf>
    <xf numFmtId="0" fontId="36" fillId="0" borderId="78" xfId="5" applyFont="1" applyFill="1" applyBorder="1" applyAlignment="1" applyProtection="1">
      <alignment horizontal="left" vertical="center" wrapText="1"/>
    </xf>
    <xf numFmtId="0" fontId="36" fillId="0" borderId="78" xfId="0" applyFont="1" applyFill="1" applyBorder="1" applyAlignment="1">
      <alignment horizontal="left" vertical="center" wrapText="1"/>
    </xf>
    <xf numFmtId="3" fontId="64" fillId="2" borderId="21" xfId="0" applyNumberFormat="1" applyFont="1" applyFill="1" applyBorder="1"/>
    <xf numFmtId="3" fontId="64" fillId="2" borderId="28" xfId="0" applyNumberFormat="1" applyFont="1" applyFill="1" applyBorder="1"/>
    <xf numFmtId="3" fontId="64" fillId="2" borderId="16" xfId="0" applyNumberFormat="1" applyFont="1" applyFill="1" applyBorder="1"/>
    <xf numFmtId="1" fontId="65" fillId="12" borderId="44" xfId="5" applyNumberFormat="1" applyFont="1" applyFill="1" applyBorder="1" applyAlignment="1" applyProtection="1">
      <alignment horizontal="left" vertical="center" wrapText="1"/>
    </xf>
    <xf numFmtId="0" fontId="62" fillId="2" borderId="2" xfId="38" applyFont="1" applyFill="1" applyBorder="1" applyAlignment="1" applyProtection="1">
      <alignment horizontal="left" vertical="center" wrapText="1"/>
    </xf>
    <xf numFmtId="0" fontId="67" fillId="20" borderId="2" xfId="38" applyFont="1" applyFill="1" applyBorder="1" applyAlignment="1" applyProtection="1">
      <alignment horizontal="left" vertical="center" wrapText="1"/>
    </xf>
    <xf numFmtId="0" fontId="62" fillId="2" borderId="46" xfId="38" applyFont="1" applyFill="1" applyBorder="1" applyAlignment="1" applyProtection="1">
      <alignment horizontal="left" vertical="center" wrapText="1"/>
    </xf>
    <xf numFmtId="0" fontId="67" fillId="20" borderId="10" xfId="38" applyFont="1" applyFill="1" applyBorder="1" applyAlignment="1" applyProtection="1">
      <alignment horizontal="left" vertical="center" wrapText="1"/>
    </xf>
    <xf numFmtId="0" fontId="62" fillId="2" borderId="15" xfId="38" applyFont="1" applyFill="1" applyBorder="1" applyAlignment="1" applyProtection="1">
      <alignment horizontal="left" vertical="center" wrapText="1"/>
    </xf>
    <xf numFmtId="0" fontId="70" fillId="20" borderId="2" xfId="38" applyFont="1" applyFill="1" applyBorder="1" applyAlignment="1" applyProtection="1">
      <alignment horizontal="left" vertical="center" wrapText="1"/>
    </xf>
    <xf numFmtId="0" fontId="66" fillId="2" borderId="2" xfId="39" applyFont="1" applyFill="1" applyBorder="1" applyAlignment="1" applyProtection="1">
      <alignment horizontal="left" wrapText="1"/>
    </xf>
    <xf numFmtId="0" fontId="66" fillId="2" borderId="2" xfId="39" applyFont="1" applyFill="1" applyBorder="1" applyAlignment="1">
      <alignment horizontal="left" wrapText="1"/>
    </xf>
    <xf numFmtId="0" fontId="62" fillId="2" borderId="2" xfId="111" applyFont="1" applyFill="1" applyBorder="1" applyAlignment="1">
      <alignment horizontal="left" vertical="center" wrapText="1"/>
    </xf>
    <xf numFmtId="0" fontId="62" fillId="2" borderId="2" xfId="40" applyFont="1" applyFill="1" applyBorder="1" applyAlignment="1" applyProtection="1">
      <alignment horizontal="left" vertical="center" wrapText="1"/>
    </xf>
    <xf numFmtId="3" fontId="66" fillId="2" borderId="3" xfId="5" applyNumberFormat="1" applyFont="1" applyFill="1" applyBorder="1" applyAlignment="1" applyProtection="1">
      <alignment vertical="center"/>
      <protection locked="0"/>
    </xf>
    <xf numFmtId="3" fontId="63" fillId="20" borderId="3" xfId="5" applyNumberFormat="1" applyFont="1" applyFill="1" applyBorder="1" applyAlignment="1" applyProtection="1">
      <alignment vertical="center"/>
    </xf>
    <xf numFmtId="164" fontId="66" fillId="2" borderId="3" xfId="5" applyNumberFormat="1" applyFont="1" applyFill="1" applyBorder="1" applyAlignment="1" applyProtection="1">
      <alignment vertical="center"/>
      <protection locked="0"/>
    </xf>
    <xf numFmtId="3" fontId="66" fillId="20" borderId="90" xfId="5" applyNumberFormat="1" applyFont="1" applyFill="1" applyBorder="1" applyAlignment="1" applyProtection="1">
      <alignment vertical="center"/>
    </xf>
    <xf numFmtId="3" fontId="63" fillId="20" borderId="8" xfId="5" applyNumberFormat="1" applyFont="1" applyFill="1" applyBorder="1" applyAlignment="1" applyProtection="1">
      <alignment vertical="center"/>
    </xf>
    <xf numFmtId="3" fontId="66" fillId="2" borderId="13" xfId="5" applyNumberFormat="1" applyFont="1" applyFill="1" applyBorder="1" applyAlignment="1" applyProtection="1">
      <alignment vertical="center"/>
    </xf>
    <xf numFmtId="3" fontId="66" fillId="2" borderId="3" xfId="5" applyNumberFormat="1" applyFont="1" applyFill="1" applyBorder="1" applyAlignment="1" applyProtection="1">
      <alignment vertical="center"/>
    </xf>
    <xf numFmtId="3" fontId="62" fillId="0" borderId="3" xfId="0" applyNumberFormat="1" applyFont="1" applyFill="1" applyBorder="1" applyAlignment="1">
      <alignment vertical="center"/>
    </xf>
    <xf numFmtId="3" fontId="69" fillId="20" borderId="3" xfId="5" applyNumberFormat="1" applyFont="1" applyFill="1" applyBorder="1" applyAlignment="1" applyProtection="1">
      <alignment vertical="center"/>
    </xf>
    <xf numFmtId="3" fontId="65" fillId="12" borderId="94" xfId="5" applyNumberFormat="1" applyFont="1" applyFill="1" applyBorder="1" applyAlignment="1" applyProtection="1">
      <alignment vertical="center"/>
    </xf>
    <xf numFmtId="3" fontId="65" fillId="12" borderId="97" xfId="5" applyNumberFormat="1" applyFont="1" applyFill="1" applyBorder="1" applyAlignment="1" applyProtection="1">
      <alignment horizontal="right"/>
    </xf>
    <xf numFmtId="3" fontId="65" fillId="12" borderId="98" xfId="5" applyNumberFormat="1" applyFont="1" applyFill="1" applyBorder="1" applyAlignment="1" applyProtection="1">
      <alignment horizontal="right"/>
    </xf>
    <xf numFmtId="3" fontId="65" fillId="12" borderId="11" xfId="5" applyNumberFormat="1" applyFont="1" applyFill="1" applyBorder="1" applyAlignment="1" applyProtection="1">
      <alignment horizontal="right"/>
    </xf>
    <xf numFmtId="3" fontId="65" fillId="12" borderId="99" xfId="5" applyNumberFormat="1" applyFont="1" applyFill="1" applyBorder="1" applyAlignment="1" applyProtection="1">
      <alignment horizontal="right"/>
    </xf>
    <xf numFmtId="3" fontId="65" fillId="12" borderId="100" xfId="5" applyNumberFormat="1" applyFont="1" applyFill="1" applyBorder="1" applyAlignment="1" applyProtection="1">
      <alignment vertical="center"/>
    </xf>
    <xf numFmtId="3" fontId="28" fillId="15" borderId="1" xfId="5" quotePrefix="1" applyNumberFormat="1" applyFont="1" applyFill="1" applyBorder="1" applyAlignment="1" applyProtection="1">
      <alignment vertical="center"/>
    </xf>
    <xf numFmtId="1" fontId="39" fillId="0" borderId="47" xfId="5" applyNumberFormat="1" applyFont="1" applyFill="1" applyBorder="1" applyAlignment="1" applyProtection="1">
      <alignment horizontal="center" vertical="center" wrapText="1"/>
    </xf>
    <xf numFmtId="3" fontId="26" fillId="2" borderId="0" xfId="0" applyNumberFormat="1" applyFont="1" applyFill="1" applyBorder="1" applyAlignment="1" applyProtection="1">
      <alignment horizontal="center"/>
    </xf>
    <xf numFmtId="3" fontId="42" fillId="21" borderId="1" xfId="5" applyNumberFormat="1" applyFont="1" applyFill="1" applyBorder="1" applyAlignment="1" applyProtection="1">
      <alignment horizontal="center" vertical="center" wrapText="1"/>
    </xf>
    <xf numFmtId="1" fontId="65" fillId="64" borderId="47" xfId="5" applyNumberFormat="1" applyFont="1" applyFill="1" applyBorder="1" applyAlignment="1" applyProtection="1">
      <alignment horizontal="center" vertical="center" wrapText="1"/>
    </xf>
    <xf numFmtId="3" fontId="64" fillId="2" borderId="0" xfId="0" applyNumberFormat="1" applyFont="1" applyFill="1" applyAlignment="1">
      <alignment horizontal="center" vertical="center"/>
    </xf>
    <xf numFmtId="3" fontId="64" fillId="2" borderId="22" xfId="0" applyNumberFormat="1" applyFont="1" applyFill="1" applyBorder="1" applyAlignment="1">
      <alignment horizontal="center" vertical="center"/>
    </xf>
    <xf numFmtId="3" fontId="63" fillId="20" borderId="28" xfId="5" applyNumberFormat="1" applyFont="1" applyFill="1" applyBorder="1" applyAlignment="1" applyProtection="1">
      <alignment vertical="center"/>
    </xf>
    <xf numFmtId="3" fontId="64" fillId="2" borderId="29" xfId="0" applyNumberFormat="1" applyFont="1" applyFill="1" applyBorder="1" applyAlignment="1">
      <alignment horizontal="center" vertical="center"/>
    </xf>
    <xf numFmtId="3" fontId="69" fillId="20" borderId="28" xfId="5" applyNumberFormat="1" applyFont="1" applyFill="1" applyBorder="1" applyAlignment="1" applyProtection="1">
      <alignment vertical="center"/>
    </xf>
    <xf numFmtId="3" fontId="65" fillId="25" borderId="23" xfId="5" applyNumberFormat="1" applyFont="1" applyFill="1" applyBorder="1" applyAlignment="1" applyProtection="1">
      <alignment vertical="center"/>
    </xf>
    <xf numFmtId="3" fontId="66" fillId="20" borderId="33" xfId="5" applyNumberFormat="1" applyFont="1" applyFill="1" applyBorder="1" applyAlignment="1" applyProtection="1">
      <alignment vertical="center"/>
    </xf>
    <xf numFmtId="3" fontId="64" fillId="2" borderId="17" xfId="0" applyNumberFormat="1" applyFont="1" applyFill="1" applyBorder="1" applyAlignment="1">
      <alignment horizontal="center" vertical="center"/>
    </xf>
    <xf numFmtId="3" fontId="63" fillId="20" borderId="7" xfId="5" applyNumberFormat="1" applyFont="1" applyFill="1" applyBorder="1" applyAlignment="1" applyProtection="1">
      <alignment vertical="center"/>
    </xf>
    <xf numFmtId="3" fontId="64" fillId="24" borderId="29" xfId="0" applyNumberFormat="1" applyFont="1" applyFill="1" applyBorder="1" applyAlignment="1">
      <alignment horizontal="center" vertical="center"/>
    </xf>
    <xf numFmtId="3" fontId="64" fillId="24" borderId="66" xfId="0" applyNumberFormat="1" applyFont="1" applyFill="1" applyBorder="1" applyAlignment="1">
      <alignment horizontal="center" vertical="center"/>
    </xf>
    <xf numFmtId="3" fontId="68" fillId="24" borderId="29" xfId="0" applyNumberFormat="1" applyFont="1" applyFill="1" applyBorder="1" applyAlignment="1">
      <alignment horizontal="center" vertical="center"/>
    </xf>
    <xf numFmtId="3" fontId="85" fillId="25" borderId="25" xfId="0" applyNumberFormat="1" applyFont="1" applyFill="1" applyBorder="1" applyAlignment="1">
      <alignment horizontal="center" vertical="center"/>
    </xf>
    <xf numFmtId="3" fontId="68" fillId="24" borderId="55" xfId="0" applyNumberFormat="1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 wrapText="1"/>
    </xf>
    <xf numFmtId="1" fontId="36" fillId="0" borderId="34" xfId="0" applyNumberFormat="1" applyFont="1" applyFill="1" applyBorder="1" applyAlignment="1">
      <alignment horizontal="left" vertical="center" wrapText="1"/>
    </xf>
    <xf numFmtId="0" fontId="36" fillId="60" borderId="9" xfId="0" applyFont="1" applyFill="1" applyBorder="1" applyAlignment="1">
      <alignment horizontal="center" vertical="center" wrapText="1"/>
    </xf>
    <xf numFmtId="1" fontId="36" fillId="60" borderId="9" xfId="0" applyNumberFormat="1" applyFont="1" applyFill="1" applyBorder="1" applyAlignment="1">
      <alignment horizontal="left" vertical="center" wrapText="1"/>
    </xf>
    <xf numFmtId="3" fontId="83" fillId="60" borderId="11" xfId="0" applyNumberFormat="1" applyFont="1" applyFill="1" applyBorder="1" applyAlignment="1">
      <alignment vertical="center"/>
    </xf>
    <xf numFmtId="4" fontId="83" fillId="59" borderId="10" xfId="0" applyNumberFormat="1" applyFont="1" applyFill="1" applyBorder="1" applyAlignment="1">
      <alignment horizontal="center" vertical="center" wrapText="1"/>
    </xf>
    <xf numFmtId="3" fontId="83" fillId="59" borderId="7" xfId="0" applyNumberFormat="1" applyFont="1" applyFill="1" applyBorder="1" applyAlignment="1">
      <alignment horizontal="center" vertical="center"/>
    </xf>
    <xf numFmtId="3" fontId="83" fillId="58" borderId="75" xfId="0" applyNumberFormat="1" applyFont="1" applyFill="1" applyBorder="1" applyAlignment="1">
      <alignment vertical="center"/>
    </xf>
    <xf numFmtId="1" fontId="86" fillId="0" borderId="0" xfId="0" applyNumberFormat="1" applyFont="1" applyFill="1" applyBorder="1" applyAlignment="1">
      <alignment horizontal="center" vertical="center"/>
    </xf>
    <xf numFmtId="3" fontId="47" fillId="62" borderId="38" xfId="5" applyNumberFormat="1" applyFont="1" applyFill="1" applyBorder="1" applyAlignment="1">
      <alignment horizontal="center" vertical="center" wrapText="1"/>
    </xf>
    <xf numFmtId="3" fontId="47" fillId="2" borderId="0" xfId="5" applyNumberFormat="1" applyFont="1" applyFill="1" applyBorder="1" applyAlignment="1">
      <alignment horizontal="right" vertical="center" wrapText="1"/>
    </xf>
    <xf numFmtId="3" fontId="47" fillId="2" borderId="0" xfId="5" applyNumberFormat="1" applyFont="1" applyFill="1" applyBorder="1" applyAlignment="1">
      <alignment horizontal="right" vertical="center"/>
    </xf>
    <xf numFmtId="3" fontId="47" fillId="62" borderId="76" xfId="5" applyNumberFormat="1" applyFont="1" applyFill="1" applyBorder="1" applyAlignment="1">
      <alignment horizontal="center" vertical="center" wrapText="1"/>
    </xf>
    <xf numFmtId="3" fontId="47" fillId="62" borderId="30" xfId="5" applyNumberFormat="1" applyFont="1" applyFill="1" applyBorder="1" applyAlignment="1">
      <alignment horizontal="center" vertical="center"/>
    </xf>
    <xf numFmtId="3" fontId="47" fillId="62" borderId="38" xfId="5" applyNumberFormat="1" applyFont="1" applyFill="1" applyBorder="1" applyAlignment="1">
      <alignment horizontal="center" vertical="center"/>
    </xf>
    <xf numFmtId="3" fontId="47" fillId="62" borderId="7" xfId="5" applyNumberFormat="1" applyFont="1" applyFill="1" applyBorder="1" applyAlignment="1">
      <alignment horizontal="center" vertical="center"/>
    </xf>
    <xf numFmtId="0" fontId="35" fillId="16" borderId="101" xfId="20" applyFont="1" applyFill="1" applyBorder="1" applyAlignment="1" applyProtection="1">
      <alignment horizontal="center" vertical="center" wrapText="1"/>
    </xf>
    <xf numFmtId="0" fontId="35" fillId="16" borderId="102" xfId="20" applyFont="1" applyFill="1" applyBorder="1" applyAlignment="1" applyProtection="1">
      <alignment horizontal="center" vertical="center" wrapText="1"/>
    </xf>
    <xf numFmtId="0" fontId="35" fillId="16" borderId="103" xfId="20" applyFont="1" applyFill="1" applyBorder="1" applyAlignment="1" applyProtection="1">
      <alignment horizontal="center" vertical="center" wrapText="1"/>
    </xf>
    <xf numFmtId="0" fontId="27" fillId="2" borderId="104" xfId="20" applyFont="1" applyBorder="1" applyAlignment="1" applyProtection="1">
      <alignment horizontal="left" vertical="center" wrapText="1"/>
    </xf>
    <xf numFmtId="3" fontId="34" fillId="17" borderId="105" xfId="20" applyNumberFormat="1" applyFont="1" applyFill="1" applyBorder="1" applyAlignment="1" applyProtection="1">
      <alignment horizontal="right" vertical="center" wrapText="1"/>
    </xf>
    <xf numFmtId="0" fontId="27" fillId="2" borderId="104" xfId="20" applyFont="1" applyBorder="1" applyAlignment="1" applyProtection="1">
      <alignment horizontal="center" vertical="center" wrapText="1"/>
    </xf>
    <xf numFmtId="3" fontId="34" fillId="2" borderId="105" xfId="20" applyNumberFormat="1" applyFont="1" applyFill="1" applyBorder="1" applyAlignment="1" applyProtection="1">
      <alignment horizontal="right" vertical="center"/>
    </xf>
    <xf numFmtId="0" fontId="27" fillId="2" borderId="104" xfId="20" applyFont="1" applyBorder="1" applyAlignment="1" applyProtection="1">
      <alignment horizontal="center" vertical="center"/>
    </xf>
    <xf numFmtId="3" fontId="34" fillId="17" borderId="105" xfId="20" applyNumberFormat="1" applyFont="1" applyFill="1" applyBorder="1" applyAlignment="1" applyProtection="1">
      <alignment horizontal="right" vertical="center"/>
    </xf>
    <xf numFmtId="3" fontId="27" fillId="2" borderId="105" xfId="20" applyNumberFormat="1" applyFont="1" applyFill="1" applyBorder="1" applyAlignment="1" applyProtection="1">
      <alignment horizontal="right" vertical="center" wrapText="1"/>
    </xf>
    <xf numFmtId="0" fontId="27" fillId="2" borderId="106" xfId="20" applyFont="1" applyBorder="1" applyAlignment="1" applyProtection="1">
      <alignment horizontal="left" vertical="center" wrapText="1"/>
    </xf>
    <xf numFmtId="0" fontId="27" fillId="2" borderId="107" xfId="20" applyFont="1" applyBorder="1" applyAlignment="1" applyProtection="1">
      <alignment horizontal="left" vertical="center" wrapText="1"/>
    </xf>
    <xf numFmtId="3" fontId="34" fillId="17" borderId="107" xfId="20" applyNumberFormat="1" applyFont="1" applyFill="1" applyBorder="1" applyAlignment="1" applyProtection="1">
      <alignment horizontal="right" vertical="center" wrapText="1"/>
    </xf>
    <xf numFmtId="3" fontId="34" fillId="17" borderId="108" xfId="20" applyNumberFormat="1" applyFont="1" applyFill="1" applyBorder="1" applyAlignment="1" applyProtection="1">
      <alignment horizontal="right" vertical="center" wrapText="1"/>
    </xf>
    <xf numFmtId="0" fontId="34" fillId="2" borderId="104" xfId="20" applyFont="1" applyBorder="1" applyAlignment="1" applyProtection="1">
      <alignment horizontal="left" vertical="center" wrapText="1"/>
    </xf>
    <xf numFmtId="3" fontId="34" fillId="2" borderId="105" xfId="20" applyNumberFormat="1" applyFont="1" applyFill="1" applyBorder="1" applyAlignment="1" applyProtection="1">
      <alignment horizontal="right" vertical="center" wrapText="1"/>
    </xf>
    <xf numFmtId="0" fontId="34" fillId="2" borderId="106" xfId="20" applyFont="1" applyBorder="1" applyAlignment="1" applyProtection="1">
      <alignment horizontal="left" vertical="center" wrapText="1"/>
    </xf>
    <xf numFmtId="0" fontId="34" fillId="2" borderId="107" xfId="20" applyFont="1" applyBorder="1" applyAlignment="1" applyProtection="1">
      <alignment horizontal="left" vertical="center" wrapText="1"/>
    </xf>
    <xf numFmtId="3" fontId="34" fillId="18" borderId="107" xfId="20" applyNumberFormat="1" applyFont="1" applyFill="1" applyBorder="1" applyAlignment="1" applyProtection="1">
      <alignment horizontal="right" vertical="center"/>
    </xf>
    <xf numFmtId="3" fontId="34" fillId="18" borderId="108" xfId="20" applyNumberFormat="1" applyFont="1" applyFill="1" applyBorder="1" applyAlignment="1" applyProtection="1">
      <alignment horizontal="right" vertical="center" wrapText="1"/>
    </xf>
    <xf numFmtId="3" fontId="34" fillId="17" borderId="107" xfId="20" applyNumberFormat="1" applyFont="1" applyFill="1" applyBorder="1" applyAlignment="1" applyProtection="1">
      <alignment horizontal="right" vertical="center"/>
    </xf>
    <xf numFmtId="3" fontId="34" fillId="17" borderId="108" xfId="20" applyNumberFormat="1" applyFont="1" applyFill="1" applyBorder="1" applyAlignment="1" applyProtection="1">
      <alignment horizontal="right" vertical="center"/>
    </xf>
    <xf numFmtId="0" fontId="35" fillId="16" borderId="109" xfId="20" applyFont="1" applyFill="1" applyBorder="1" applyAlignment="1" applyProtection="1">
      <alignment horizontal="left" vertical="center" wrapText="1"/>
    </xf>
    <xf numFmtId="0" fontId="35" fillId="16" borderId="110" xfId="20" applyFont="1" applyFill="1" applyBorder="1" applyAlignment="1" applyProtection="1">
      <alignment horizontal="left" vertical="center" wrapText="1"/>
    </xf>
    <xf numFmtId="3" fontId="35" fillId="16" borderId="110" xfId="20" applyNumberFormat="1" applyFont="1" applyFill="1" applyBorder="1" applyAlignment="1" applyProtection="1">
      <alignment horizontal="right" vertical="center"/>
    </xf>
    <xf numFmtId="3" fontId="35" fillId="16" borderId="111" xfId="20" applyNumberFormat="1" applyFont="1" applyFill="1" applyBorder="1" applyAlignment="1" applyProtection="1">
      <alignment horizontal="right" vertical="center"/>
    </xf>
    <xf numFmtId="3" fontId="47" fillId="62" borderId="7" xfId="5" applyNumberFormat="1" applyFont="1" applyFill="1" applyBorder="1" applyAlignment="1">
      <alignment horizontal="center" vertical="center" wrapText="1"/>
    </xf>
    <xf numFmtId="3" fontId="19" fillId="62" borderId="62" xfId="5" applyNumberFormat="1" applyFont="1" applyFill="1" applyBorder="1" applyAlignment="1">
      <alignment horizontal="center" vertical="center" wrapText="1"/>
    </xf>
    <xf numFmtId="3" fontId="47" fillId="62" borderId="11" xfId="5" applyNumberFormat="1" applyFont="1" applyFill="1" applyBorder="1" applyAlignment="1">
      <alignment horizontal="center" vertical="center" wrapText="1"/>
    </xf>
    <xf numFmtId="0" fontId="75" fillId="69" borderId="16" xfId="34" quotePrefix="1" applyNumberFormat="1" applyFont="1" applyFill="1" applyBorder="1" applyAlignment="1">
      <alignment horizontal="center" vertical="center" wrapText="1" justifyLastLine="1"/>
    </xf>
    <xf numFmtId="0" fontId="75" fillId="69" borderId="14" xfId="34" quotePrefix="1" applyNumberFormat="1" applyFont="1" applyFill="1" applyBorder="1" applyAlignment="1" applyProtection="1">
      <alignment horizontal="center" vertical="center" justifyLastLine="1"/>
      <protection locked="0"/>
    </xf>
    <xf numFmtId="0" fontId="75" fillId="69" borderId="14" xfId="34" quotePrefix="1" applyNumberFormat="1" applyFont="1" applyFill="1" applyBorder="1" applyAlignment="1" applyProtection="1">
      <alignment horizontal="center" vertical="center" justifyLastLine="1"/>
    </xf>
    <xf numFmtId="0" fontId="76" fillId="69" borderId="1" xfId="0" applyFont="1" applyFill="1" applyBorder="1" applyAlignment="1">
      <alignment horizontal="center"/>
    </xf>
    <xf numFmtId="0" fontId="76" fillId="69" borderId="1" xfId="0" applyFont="1" applyFill="1" applyBorder="1"/>
    <xf numFmtId="3" fontId="76" fillId="69" borderId="1" xfId="0" applyNumberFormat="1" applyFont="1" applyFill="1" applyBorder="1"/>
    <xf numFmtId="3" fontId="75" fillId="69" borderId="14" xfId="5" applyNumberFormat="1" applyFont="1" applyFill="1" applyBorder="1" applyAlignment="1">
      <alignment horizontal="right" vertical="center"/>
    </xf>
    <xf numFmtId="3" fontId="75" fillId="69" borderId="16" xfId="5" applyNumberFormat="1" applyFont="1" applyFill="1" applyBorder="1" applyAlignment="1">
      <alignment horizontal="right" vertical="center"/>
    </xf>
    <xf numFmtId="3" fontId="75" fillId="69" borderId="13" xfId="5" applyNumberFormat="1" applyFont="1" applyFill="1" applyBorder="1" applyAlignment="1">
      <alignment horizontal="right" vertical="center" wrapText="1"/>
    </xf>
    <xf numFmtId="3" fontId="75" fillId="69" borderId="14" xfId="5" applyNumberFormat="1" applyFont="1" applyFill="1" applyBorder="1" applyAlignment="1">
      <alignment horizontal="right" vertical="center" wrapText="1"/>
    </xf>
    <xf numFmtId="3" fontId="19" fillId="69" borderId="16" xfId="5" applyNumberFormat="1" applyFont="1" applyFill="1" applyBorder="1" applyAlignment="1">
      <alignment horizontal="right" vertical="center"/>
    </xf>
    <xf numFmtId="0" fontId="73" fillId="69" borderId="0" xfId="0" applyFont="1" applyFill="1" applyAlignment="1">
      <alignment horizontal="right" vertical="center"/>
    </xf>
    <xf numFmtId="4" fontId="83" fillId="60" borderId="10" xfId="0" applyNumberFormat="1" applyFont="1" applyFill="1" applyBorder="1" applyAlignment="1">
      <alignment horizontal="center" vertical="center" wrapText="1"/>
    </xf>
    <xf numFmtId="1" fontId="36" fillId="63" borderId="16" xfId="0" applyNumberFormat="1" applyFont="1" applyFill="1" applyBorder="1" applyAlignment="1">
      <alignment horizontal="center" vertical="center"/>
    </xf>
    <xf numFmtId="0" fontId="36" fillId="63" borderId="14" xfId="0" applyFont="1" applyFill="1" applyBorder="1" applyAlignment="1">
      <alignment horizontal="center" vertical="center" wrapText="1"/>
    </xf>
    <xf numFmtId="1" fontId="36" fillId="63" borderId="14" xfId="0" applyNumberFormat="1" applyFont="1" applyFill="1" applyBorder="1" applyAlignment="1">
      <alignment horizontal="left" vertical="center" wrapText="1"/>
    </xf>
    <xf numFmtId="0" fontId="36" fillId="63" borderId="1" xfId="0" applyFont="1" applyFill="1" applyBorder="1" applyAlignment="1">
      <alignment horizontal="center" vertical="center" wrapText="1"/>
    </xf>
    <xf numFmtId="0" fontId="36" fillId="63" borderId="1" xfId="0" applyFont="1" applyFill="1" applyBorder="1" applyAlignment="1">
      <alignment horizontal="left" vertical="center" wrapText="1"/>
    </xf>
    <xf numFmtId="4" fontId="36" fillId="63" borderId="2" xfId="0" applyNumberFormat="1" applyFont="1" applyFill="1" applyBorder="1" applyAlignment="1">
      <alignment horizontal="center" vertical="center" wrapText="1"/>
    </xf>
    <xf numFmtId="3" fontId="83" fillId="61" borderId="11" xfId="0" applyNumberFormat="1" applyFont="1" applyFill="1" applyBorder="1" applyAlignment="1">
      <alignment vertical="center"/>
    </xf>
    <xf numFmtId="1" fontId="36" fillId="63" borderId="28" xfId="0" applyNumberFormat="1" applyFont="1" applyFill="1" applyBorder="1" applyAlignment="1">
      <alignment horizontal="center" vertical="center"/>
    </xf>
    <xf numFmtId="1" fontId="36" fillId="63" borderId="1" xfId="0" applyNumberFormat="1" applyFont="1" applyFill="1" applyBorder="1" applyAlignment="1">
      <alignment horizontal="left" vertical="center" wrapText="1"/>
    </xf>
    <xf numFmtId="4" fontId="36" fillId="63" borderId="2" xfId="0" applyNumberFormat="1" applyFont="1" applyFill="1" applyBorder="1" applyAlignment="1">
      <alignment horizontal="center" vertical="center"/>
    </xf>
    <xf numFmtId="4" fontId="36" fillId="63" borderId="15" xfId="0" applyNumberFormat="1" applyFont="1" applyFill="1" applyBorder="1" applyAlignment="1">
      <alignment horizontal="center" vertical="center"/>
    </xf>
    <xf numFmtId="0" fontId="36" fillId="64" borderId="0" xfId="0" applyFont="1" applyFill="1" applyBorder="1" applyAlignment="1">
      <alignment horizontal="left" vertical="center" wrapText="1"/>
    </xf>
    <xf numFmtId="1" fontId="64" fillId="2" borderId="1" xfId="0" applyNumberFormat="1" applyFont="1" applyFill="1" applyBorder="1" applyAlignment="1">
      <alignment horizontal="right" vertical="center"/>
    </xf>
    <xf numFmtId="3" fontId="85" fillId="25" borderId="39" xfId="5" applyNumberFormat="1" applyFont="1" applyFill="1" applyBorder="1" applyAlignment="1" applyProtection="1">
      <alignment horizontal="center" vertical="center" wrapText="1"/>
    </xf>
    <xf numFmtId="0" fontId="85" fillId="12" borderId="96" xfId="5" applyNumberFormat="1" applyFont="1" applyFill="1" applyBorder="1" applyAlignment="1" applyProtection="1">
      <alignment horizontal="center" vertical="center" wrapText="1"/>
    </xf>
    <xf numFmtId="0" fontId="85" fillId="12" borderId="93" xfId="5" applyNumberFormat="1" applyFont="1" applyFill="1" applyBorder="1" applyAlignment="1" applyProtection="1">
      <alignment horizontal="center" vertical="center" wrapText="1"/>
    </xf>
    <xf numFmtId="0" fontId="85" fillId="12" borderId="35" xfId="5" applyNumberFormat="1" applyFont="1" applyFill="1" applyBorder="1" applyAlignment="1" applyProtection="1">
      <alignment horizontal="center" vertical="center" wrapText="1"/>
    </xf>
    <xf numFmtId="0" fontId="85" fillId="12" borderId="35" xfId="5" applyFont="1" applyFill="1" applyBorder="1" applyAlignment="1" applyProtection="1">
      <alignment horizontal="center" vertical="center" wrapText="1"/>
    </xf>
    <xf numFmtId="0" fontId="85" fillId="12" borderId="44" xfId="5" applyFont="1" applyFill="1" applyBorder="1" applyAlignment="1" applyProtection="1">
      <alignment horizontal="center" vertical="center" wrapText="1"/>
    </xf>
    <xf numFmtId="3" fontId="85" fillId="12" borderId="47" xfId="5" applyNumberFormat="1" applyFont="1" applyFill="1" applyBorder="1" applyAlignment="1" applyProtection="1">
      <alignment horizontal="center" vertical="center" wrapText="1"/>
    </xf>
    <xf numFmtId="1" fontId="86" fillId="0" borderId="0" xfId="0" applyNumberFormat="1" applyFont="1" applyFill="1" applyBorder="1" applyAlignment="1">
      <alignment vertical="center"/>
    </xf>
    <xf numFmtId="0" fontId="36" fillId="63" borderId="14" xfId="0" applyFont="1" applyFill="1" applyBorder="1" applyAlignment="1">
      <alignment horizontal="left" vertical="center" wrapText="1"/>
    </xf>
    <xf numFmtId="4" fontId="36" fillId="63" borderId="15" xfId="0" applyNumberFormat="1" applyFont="1" applyFill="1" applyBorder="1" applyAlignment="1">
      <alignment horizontal="center" vertical="center" wrapText="1"/>
    </xf>
    <xf numFmtId="0" fontId="36" fillId="63" borderId="5" xfId="0" applyFont="1" applyFill="1" applyBorder="1" applyAlignment="1">
      <alignment horizontal="center" vertical="center" wrapText="1"/>
    </xf>
    <xf numFmtId="0" fontId="36" fillId="63" borderId="5" xfId="0" applyFont="1" applyFill="1" applyBorder="1" applyAlignment="1">
      <alignment horizontal="left" vertical="center" wrapText="1"/>
    </xf>
    <xf numFmtId="1" fontId="36" fillId="63" borderId="5" xfId="0" applyNumberFormat="1" applyFont="1" applyFill="1" applyBorder="1" applyAlignment="1">
      <alignment horizontal="left" vertical="center" wrapText="1"/>
    </xf>
    <xf numFmtId="4" fontId="36" fillId="63" borderId="6" xfId="0" applyNumberFormat="1" applyFont="1" applyFill="1" applyBorder="1" applyAlignment="1">
      <alignment horizontal="center" vertical="center" wrapText="1"/>
    </xf>
    <xf numFmtId="0" fontId="78" fillId="2" borderId="12" xfId="6" applyNumberFormat="1" applyFont="1" applyFill="1" applyBorder="1" applyAlignment="1" applyProtection="1">
      <alignment horizontal="right" vertical="center" wrapText="1"/>
    </xf>
    <xf numFmtId="0" fontId="78" fillId="2" borderId="69" xfId="6" applyNumberFormat="1" applyFont="1" applyFill="1" applyBorder="1" applyAlignment="1" applyProtection="1">
      <alignment wrapText="1"/>
    </xf>
    <xf numFmtId="3" fontId="72" fillId="2" borderId="28" xfId="20" applyNumberFormat="1" applyFont="1" applyFill="1" applyBorder="1" applyAlignment="1">
      <alignment vertical="center"/>
    </xf>
    <xf numFmtId="3" fontId="72" fillId="2" borderId="2" xfId="20" applyNumberFormat="1" applyFont="1" applyFill="1" applyBorder="1" applyAlignment="1">
      <alignment vertical="center"/>
    </xf>
    <xf numFmtId="3" fontId="72" fillId="2" borderId="12" xfId="20" applyNumberFormat="1" applyFont="1" applyFill="1" applyBorder="1" applyAlignment="1">
      <alignment vertical="center"/>
    </xf>
    <xf numFmtId="3" fontId="72" fillId="2" borderId="29" xfId="20" applyNumberFormat="1" applyFont="1" applyFill="1" applyBorder="1" applyAlignment="1">
      <alignment vertical="center"/>
    </xf>
    <xf numFmtId="3" fontId="72" fillId="2" borderId="67" xfId="20" applyNumberFormat="1" applyFont="1" applyFill="1" applyBorder="1" applyAlignment="1">
      <alignment vertical="center"/>
    </xf>
    <xf numFmtId="3" fontId="81" fillId="0" borderId="28" xfId="7" applyNumberFormat="1" applyFont="1" applyFill="1" applyBorder="1" applyAlignment="1">
      <alignment vertical="center"/>
    </xf>
    <xf numFmtId="3" fontId="81" fillId="0" borderId="2" xfId="7" applyNumberFormat="1" applyFont="1" applyFill="1" applyBorder="1" applyAlignment="1">
      <alignment vertical="center"/>
    </xf>
    <xf numFmtId="3" fontId="81" fillId="0" borderId="18" xfId="7" applyNumberFormat="1" applyFont="1" applyFill="1" applyBorder="1" applyAlignment="1">
      <alignment vertical="center"/>
    </xf>
    <xf numFmtId="3" fontId="72" fillId="0" borderId="3" xfId="7" applyNumberFormat="1" applyFont="1" applyFill="1" applyBorder="1" applyAlignment="1">
      <alignment vertical="center"/>
    </xf>
    <xf numFmtId="3" fontId="72" fillId="0" borderId="2" xfId="7" applyNumberFormat="1" applyFont="1" applyFill="1" applyBorder="1" applyAlignment="1">
      <alignment vertical="center"/>
    </xf>
    <xf numFmtId="2" fontId="72" fillId="0" borderId="16" xfId="0" applyNumberFormat="1" applyFont="1" applyFill="1" applyBorder="1" applyAlignment="1">
      <alignment horizontal="center" vertical="center"/>
    </xf>
    <xf numFmtId="2" fontId="72" fillId="0" borderId="17" xfId="0" applyNumberFormat="1" applyFont="1" applyFill="1" applyBorder="1" applyAlignment="1">
      <alignment horizontal="center" vertical="center"/>
    </xf>
    <xf numFmtId="1" fontId="86" fillId="0" borderId="0" xfId="0" applyNumberFormat="1" applyFont="1" applyFill="1" applyBorder="1" applyAlignment="1">
      <alignment horizontal="left" vertical="center"/>
    </xf>
    <xf numFmtId="0" fontId="71" fillId="2" borderId="0" xfId="20" applyFont="1" applyAlignment="1" applyProtection="1">
      <alignment horizontal="left"/>
    </xf>
    <xf numFmtId="0" fontId="34" fillId="2" borderId="0" xfId="20" applyFont="1" applyAlignment="1" applyProtection="1">
      <alignment horizontal="center" vertical="center" wrapText="1"/>
    </xf>
    <xf numFmtId="0" fontId="30" fillId="2" borderId="0" xfId="20" applyFont="1" applyAlignment="1" applyProtection="1"/>
    <xf numFmtId="0" fontId="16" fillId="2" borderId="0" xfId="20" applyFont="1" applyAlignment="1" applyProtection="1">
      <alignment horizontal="center" vertical="center" wrapText="1"/>
    </xf>
    <xf numFmtId="1" fontId="87" fillId="0" borderId="0" xfId="0" applyNumberFormat="1" applyFont="1" applyFill="1" applyBorder="1" applyAlignment="1">
      <alignment horizontal="center" vertical="center" wrapText="1"/>
    </xf>
    <xf numFmtId="3" fontId="83" fillId="0" borderId="41" xfId="0" applyNumberFormat="1" applyFont="1" applyFill="1" applyBorder="1" applyAlignment="1">
      <alignment horizontal="center" vertical="center"/>
    </xf>
    <xf numFmtId="1" fontId="84" fillId="0" borderId="0" xfId="0" applyNumberFormat="1" applyFont="1" applyFill="1" applyBorder="1" applyAlignment="1">
      <alignment horizontal="center"/>
    </xf>
    <xf numFmtId="3" fontId="84" fillId="0" borderId="0" xfId="0" applyNumberFormat="1" applyFont="1" applyFill="1" applyBorder="1" applyAlignment="1">
      <alignment horizontal="center"/>
    </xf>
    <xf numFmtId="1" fontId="82" fillId="0" borderId="0" xfId="0" applyNumberFormat="1" applyFont="1" applyFill="1" applyBorder="1" applyAlignment="1">
      <alignment horizontal="left"/>
    </xf>
    <xf numFmtId="3" fontId="82" fillId="0" borderId="0" xfId="0" applyNumberFormat="1" applyFont="1" applyFill="1" applyBorder="1" applyAlignment="1">
      <alignment horizontal="left"/>
    </xf>
    <xf numFmtId="1" fontId="83" fillId="0" borderId="30" xfId="0" applyNumberFormat="1" applyFont="1" applyFill="1" applyBorder="1" applyAlignment="1">
      <alignment horizontal="center" vertical="center"/>
    </xf>
    <xf numFmtId="1" fontId="83" fillId="0" borderId="72" xfId="0" applyNumberFormat="1" applyFont="1" applyFill="1" applyBorder="1" applyAlignment="1">
      <alignment horizontal="center" vertical="center"/>
    </xf>
    <xf numFmtId="1" fontId="83" fillId="0" borderId="75" xfId="0" applyNumberFormat="1" applyFont="1" applyFill="1" applyBorder="1" applyAlignment="1">
      <alignment horizontal="center" vertical="center"/>
    </xf>
    <xf numFmtId="3" fontId="85" fillId="25" borderId="39" xfId="5" applyNumberFormat="1" applyFont="1" applyFill="1" applyBorder="1" applyAlignment="1" applyProtection="1">
      <alignment horizontal="center" vertical="center" wrapText="1"/>
    </xf>
    <xf numFmtId="3" fontId="85" fillId="25" borderId="51" xfId="5" applyNumberFormat="1" applyFont="1" applyFill="1" applyBorder="1" applyAlignment="1" applyProtection="1">
      <alignment horizontal="center" vertical="center" wrapText="1"/>
    </xf>
    <xf numFmtId="0" fontId="63" fillId="2" borderId="0" xfId="5" applyNumberFormat="1" applyFont="1" applyFill="1" applyBorder="1" applyAlignment="1" applyProtection="1">
      <alignment horizontal="center" vertical="center" wrapText="1"/>
    </xf>
    <xf numFmtId="1" fontId="65" fillId="12" borderId="48" xfId="5" applyNumberFormat="1" applyFont="1" applyFill="1" applyBorder="1" applyAlignment="1" applyProtection="1">
      <alignment horizontal="center" vertical="center" wrapText="1"/>
    </xf>
    <xf numFmtId="1" fontId="65" fillId="12" borderId="49" xfId="5" applyNumberFormat="1" applyFont="1" applyFill="1" applyBorder="1" applyAlignment="1" applyProtection="1">
      <alignment horizontal="center" vertical="center" wrapText="1"/>
    </xf>
    <xf numFmtId="1" fontId="65" fillId="12" borderId="53" xfId="5" applyNumberFormat="1" applyFont="1" applyFill="1" applyBorder="1" applyAlignment="1" applyProtection="1">
      <alignment horizontal="center" vertical="center" wrapText="1"/>
    </xf>
    <xf numFmtId="1" fontId="65" fillId="12" borderId="54" xfId="5" applyNumberFormat="1" applyFont="1" applyFill="1" applyBorder="1" applyAlignment="1" applyProtection="1">
      <alignment horizontal="center" vertical="center" wrapText="1"/>
    </xf>
    <xf numFmtId="0" fontId="85" fillId="12" borderId="95" xfId="5" applyFont="1" applyFill="1" applyBorder="1" applyAlignment="1" applyProtection="1">
      <alignment horizontal="center" vertical="center"/>
    </xf>
    <xf numFmtId="0" fontId="85" fillId="12" borderId="56" xfId="5" applyFont="1" applyFill="1" applyBorder="1" applyAlignment="1" applyProtection="1">
      <alignment horizontal="center" vertical="center"/>
    </xf>
    <xf numFmtId="0" fontId="85" fillId="12" borderId="57" xfId="5" applyFont="1" applyFill="1" applyBorder="1" applyAlignment="1" applyProtection="1">
      <alignment horizontal="center" vertical="center"/>
    </xf>
    <xf numFmtId="0" fontId="16" fillId="2" borderId="0" xfId="5" applyFont="1" applyBorder="1" applyAlignment="1" applyProtection="1">
      <alignment horizontal="center"/>
    </xf>
    <xf numFmtId="1" fontId="87" fillId="0" borderId="0" xfId="0" applyNumberFormat="1" applyFont="1" applyFill="1" applyBorder="1" applyAlignment="1">
      <alignment horizontal="left" vertical="center"/>
    </xf>
    <xf numFmtId="0" fontId="26" fillId="2" borderId="112" xfId="0" applyNumberFormat="1" applyFont="1" applyFill="1" applyBorder="1" applyAlignment="1" applyProtection="1">
      <alignment horizontal="center"/>
    </xf>
    <xf numFmtId="3" fontId="44" fillId="0" borderId="0" xfId="7" applyNumberFormat="1" applyFont="1" applyFill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75" xfId="0" applyNumberFormat="1" applyFont="1" applyFill="1" applyBorder="1" applyAlignment="1">
      <alignment horizontal="center" vertical="center" wrapText="1"/>
    </xf>
    <xf numFmtId="3" fontId="17" fillId="0" borderId="21" xfId="7" applyNumberFormat="1" applyFont="1" applyFill="1" applyBorder="1" applyAlignment="1">
      <alignment horizontal="center" vertical="center" wrapText="1"/>
    </xf>
    <xf numFmtId="3" fontId="17" fillId="0" borderId="23" xfId="7" applyNumberFormat="1" applyFont="1" applyFill="1" applyBorder="1" applyAlignment="1">
      <alignment horizontal="center" vertical="center" wrapText="1"/>
    </xf>
    <xf numFmtId="3" fontId="17" fillId="0" borderId="22" xfId="7" applyNumberFormat="1" applyFont="1" applyFill="1" applyBorder="1" applyAlignment="1">
      <alignment horizontal="center" vertical="center" wrapText="1"/>
    </xf>
    <xf numFmtId="3" fontId="17" fillId="0" borderId="25" xfId="7" applyNumberFormat="1" applyFont="1" applyFill="1" applyBorder="1" applyAlignment="1">
      <alignment horizontal="center" vertical="center" wrapText="1"/>
    </xf>
    <xf numFmtId="3" fontId="19" fillId="0" borderId="70" xfId="7" applyNumberFormat="1" applyFont="1" applyFill="1" applyBorder="1" applyAlignment="1">
      <alignment horizontal="center" vertical="center" wrapText="1"/>
    </xf>
    <xf numFmtId="3" fontId="19" fillId="0" borderId="71" xfId="7" applyNumberFormat="1" applyFont="1" applyFill="1" applyBorder="1" applyAlignment="1">
      <alignment horizontal="center" vertical="center" wrapText="1"/>
    </xf>
    <xf numFmtId="3" fontId="19" fillId="0" borderId="26" xfId="7" applyNumberFormat="1" applyFont="1" applyFill="1" applyBorder="1" applyAlignment="1">
      <alignment horizontal="center" vertical="center" wrapText="1"/>
    </xf>
    <xf numFmtId="3" fontId="19" fillId="0" borderId="19" xfId="7" applyNumberFormat="1" applyFont="1" applyFill="1" applyBorder="1" applyAlignment="1">
      <alignment horizontal="center" vertical="center" wrapText="1"/>
    </xf>
    <xf numFmtId="3" fontId="17" fillId="0" borderId="20" xfId="7" applyNumberFormat="1" applyFont="1" applyFill="1" applyBorder="1" applyAlignment="1">
      <alignment horizontal="center" vertical="center" wrapText="1"/>
    </xf>
    <xf numFmtId="3" fontId="17" fillId="0" borderId="62" xfId="7" applyNumberFormat="1" applyFont="1" applyFill="1" applyBorder="1" applyAlignment="1">
      <alignment horizontal="center" vertical="center" wrapText="1"/>
    </xf>
    <xf numFmtId="3" fontId="17" fillId="0" borderId="76" xfId="7" applyNumberFormat="1" applyFont="1" applyFill="1" applyBorder="1" applyAlignment="1">
      <alignment horizontal="center" vertical="center" wrapText="1"/>
    </xf>
    <xf numFmtId="3" fontId="17" fillId="0" borderId="65" xfId="7" applyNumberFormat="1" applyFont="1" applyFill="1" applyBorder="1" applyAlignment="1">
      <alignment horizontal="center" vertical="center" wrapText="1"/>
    </xf>
    <xf numFmtId="3" fontId="17" fillId="0" borderId="32" xfId="7" applyNumberFormat="1" applyFont="1" applyFill="1" applyBorder="1" applyAlignment="1">
      <alignment horizontal="center" vertical="center" wrapText="1"/>
    </xf>
    <xf numFmtId="3" fontId="17" fillId="0" borderId="59" xfId="7" applyNumberFormat="1" applyFont="1" applyFill="1" applyBorder="1" applyAlignment="1">
      <alignment horizontal="center" vertical="center" wrapText="1"/>
    </xf>
    <xf numFmtId="3" fontId="17" fillId="0" borderId="43" xfId="7" applyNumberFormat="1" applyFont="1" applyFill="1" applyBorder="1" applyAlignment="1">
      <alignment horizontal="center" vertical="center" wrapText="1"/>
    </xf>
    <xf numFmtId="3" fontId="17" fillId="0" borderId="39" xfId="7" applyNumberFormat="1" applyFont="1" applyFill="1" applyBorder="1" applyAlignment="1">
      <alignment horizontal="center" vertical="center" wrapText="1"/>
    </xf>
    <xf numFmtId="3" fontId="17" fillId="0" borderId="51" xfId="7" applyNumberFormat="1" applyFont="1" applyFill="1" applyBorder="1" applyAlignment="1">
      <alignment horizontal="center" vertical="center" wrapText="1"/>
    </xf>
    <xf numFmtId="3" fontId="17" fillId="0" borderId="0" xfId="7" applyNumberFormat="1" applyFont="1" applyFill="1" applyBorder="1" applyAlignment="1">
      <alignment horizontal="center" vertical="center" wrapText="1"/>
    </xf>
    <xf numFmtId="3" fontId="17" fillId="0" borderId="41" xfId="7" applyNumberFormat="1" applyFont="1" applyFill="1" applyBorder="1" applyAlignment="1">
      <alignment horizontal="center" vertical="center" wrapText="1"/>
    </xf>
    <xf numFmtId="3" fontId="17" fillId="0" borderId="60" xfId="7" applyNumberFormat="1" applyFont="1" applyFill="1" applyBorder="1" applyAlignment="1">
      <alignment horizontal="center" vertical="center" wrapText="1"/>
    </xf>
    <xf numFmtId="3" fontId="17" fillId="0" borderId="63" xfId="7" applyNumberFormat="1" applyFont="1" applyFill="1" applyBorder="1" applyAlignment="1">
      <alignment horizontal="center" vertical="center" wrapText="1"/>
    </xf>
    <xf numFmtId="2" fontId="47" fillId="0" borderId="21" xfId="0" applyNumberFormat="1" applyFont="1" applyFill="1" applyBorder="1" applyAlignment="1">
      <alignment horizontal="center" vertical="center" wrapText="1"/>
    </xf>
    <xf numFmtId="2" fontId="47" fillId="0" borderId="22" xfId="0" applyNumberFormat="1" applyFont="1" applyFill="1" applyBorder="1" applyAlignment="1">
      <alignment horizontal="center" vertical="center" wrapText="1"/>
    </xf>
    <xf numFmtId="2" fontId="47" fillId="0" borderId="28" xfId="0" applyNumberFormat="1" applyFont="1" applyFill="1" applyBorder="1" applyAlignment="1">
      <alignment horizontal="center" vertical="center" wrapText="1"/>
    </xf>
    <xf numFmtId="2" fontId="47" fillId="0" borderId="29" xfId="0" applyNumberFormat="1" applyFont="1" applyFill="1" applyBorder="1" applyAlignment="1">
      <alignment horizontal="center" vertical="center" wrapText="1"/>
    </xf>
    <xf numFmtId="2" fontId="47" fillId="0" borderId="23" xfId="0" applyNumberFormat="1" applyFont="1" applyFill="1" applyBorder="1" applyAlignment="1">
      <alignment horizontal="center" vertical="center" wrapText="1"/>
    </xf>
    <xf numFmtId="2" fontId="47" fillId="0" borderId="25" xfId="0" applyNumberFormat="1" applyFont="1" applyFill="1" applyBorder="1" applyAlignment="1">
      <alignment horizontal="center" vertical="center" wrapText="1"/>
    </xf>
    <xf numFmtId="3" fontId="17" fillId="0" borderId="38" xfId="7" applyNumberFormat="1" applyFont="1" applyFill="1" applyBorder="1" applyAlignment="1">
      <alignment horizontal="center" vertical="center"/>
    </xf>
    <xf numFmtId="3" fontId="17" fillId="0" borderId="39" xfId="7" applyNumberFormat="1" applyFont="1" applyFill="1" applyBorder="1" applyAlignment="1">
      <alignment horizontal="center" vertical="center"/>
    </xf>
    <xf numFmtId="3" fontId="17" fillId="0" borderId="41" xfId="7" applyNumberFormat="1" applyFont="1" applyFill="1" applyBorder="1" applyAlignment="1">
      <alignment horizontal="center" vertical="center"/>
    </xf>
    <xf numFmtId="3" fontId="17" fillId="0" borderId="42" xfId="7" applyNumberFormat="1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3" fontId="17" fillId="0" borderId="61" xfId="7" applyNumberFormat="1" applyFont="1" applyFill="1" applyBorder="1" applyAlignment="1">
      <alignment horizontal="center" vertical="center" wrapText="1"/>
    </xf>
    <xf numFmtId="3" fontId="17" fillId="0" borderId="64" xfId="7" applyNumberFormat="1" applyFont="1" applyFill="1" applyBorder="1" applyAlignment="1">
      <alignment horizontal="center" vertical="center" wrapText="1"/>
    </xf>
    <xf numFmtId="0" fontId="49" fillId="2" borderId="0" xfId="5" applyFont="1" applyFill="1" applyBorder="1" applyAlignment="1">
      <alignment horizontal="left" vertical="top" wrapText="1"/>
    </xf>
    <xf numFmtId="0" fontId="74" fillId="2" borderId="0" xfId="5" applyFont="1" applyFill="1" applyBorder="1" applyAlignment="1">
      <alignment horizontal="center" vertical="center" wrapText="1"/>
    </xf>
    <xf numFmtId="0" fontId="19" fillId="62" borderId="37" xfId="27" quotePrefix="1" applyNumberFormat="1" applyFont="1" applyFill="1" applyBorder="1" applyAlignment="1">
      <alignment horizontal="center" vertical="center" wrapText="1" justifyLastLine="1"/>
    </xf>
    <xf numFmtId="0" fontId="19" fillId="62" borderId="40" xfId="27" quotePrefix="1" applyNumberFormat="1" applyFont="1" applyFill="1" applyBorder="1" applyAlignment="1">
      <alignment horizontal="center" vertical="center" wrapText="1" justifyLastLine="1"/>
    </xf>
    <xf numFmtId="3" fontId="19" fillId="62" borderId="81" xfId="34" quotePrefix="1" applyNumberFormat="1" applyFont="1" applyFill="1" applyBorder="1" applyAlignment="1">
      <alignment horizontal="center" vertical="center" wrapText="1" justifyLastLine="1"/>
    </xf>
    <xf numFmtId="3" fontId="19" fillId="62" borderId="24" xfId="34" quotePrefix="1" applyNumberFormat="1" applyFont="1" applyFill="1" applyBorder="1" applyAlignment="1">
      <alignment horizontal="center" vertical="center" wrapText="1" justifyLastLine="1"/>
    </xf>
    <xf numFmtId="0" fontId="19" fillId="62" borderId="81" xfId="27" quotePrefix="1" applyNumberFormat="1" applyFont="1" applyFill="1" applyBorder="1" applyAlignment="1" applyProtection="1">
      <alignment horizontal="center" vertical="center" justifyLastLine="1"/>
    </xf>
    <xf numFmtId="0" fontId="19" fillId="62" borderId="24" xfId="27" quotePrefix="1" applyNumberFormat="1" applyFont="1" applyFill="1" applyBorder="1" applyAlignment="1" applyProtection="1">
      <alignment horizontal="center" vertical="center" justifyLastLine="1"/>
    </xf>
    <xf numFmtId="0" fontId="19" fillId="62" borderId="61" xfId="27" quotePrefix="1" applyNumberFormat="1" applyFont="1" applyFill="1" applyBorder="1" applyAlignment="1" applyProtection="1">
      <alignment horizontal="center" vertical="center" wrapText="1" justifyLastLine="1"/>
    </xf>
    <xf numFmtId="0" fontId="19" fillId="62" borderId="64" xfId="27" quotePrefix="1" applyNumberFormat="1" applyFont="1" applyFill="1" applyBorder="1" applyAlignment="1" applyProtection="1">
      <alignment horizontal="center" vertical="center" wrapText="1" justifyLastLine="1"/>
    </xf>
    <xf numFmtId="3" fontId="19" fillId="62" borderId="32" xfId="34" quotePrefix="1" applyNumberFormat="1" applyFont="1" applyFill="1" applyBorder="1" applyAlignment="1">
      <alignment horizontal="center" vertical="center" wrapText="1" justifyLastLine="1"/>
    </xf>
    <xf numFmtId="3" fontId="19" fillId="62" borderId="43" xfId="34" quotePrefix="1" applyNumberFormat="1" applyFont="1" applyFill="1" applyBorder="1" applyAlignment="1">
      <alignment horizontal="center" vertical="center" wrapText="1" justifyLastLine="1"/>
    </xf>
  </cellXfs>
  <cellStyles count="112">
    <cellStyle name="Accent1 - 20%" xfId="59"/>
    <cellStyle name="Accent1 - 40%" xfId="60"/>
    <cellStyle name="Accent1 - 60%" xfId="61"/>
    <cellStyle name="Accent2 - 20%" xfId="62"/>
    <cellStyle name="Accent2 - 40%" xfId="63"/>
    <cellStyle name="Accent2 - 60%" xfId="64"/>
    <cellStyle name="Accent3 - 20%" xfId="65"/>
    <cellStyle name="Accent3 - 40%" xfId="66"/>
    <cellStyle name="Accent3 - 60%" xfId="67"/>
    <cellStyle name="Accent4 - 20%" xfId="68"/>
    <cellStyle name="Accent4 - 40%" xfId="69"/>
    <cellStyle name="Accent4 - 60%" xfId="70"/>
    <cellStyle name="Accent5 - 20%" xfId="71"/>
    <cellStyle name="Accent5 - 40%" xfId="72"/>
    <cellStyle name="Accent5 - 60%" xfId="73"/>
    <cellStyle name="Accent6 - 20%" xfId="74"/>
    <cellStyle name="Accent6 - 40%" xfId="75"/>
    <cellStyle name="Accent6 - 60%" xfId="76"/>
    <cellStyle name="Comma 2" xfId="9"/>
    <cellStyle name="Emphasis 1" xfId="77"/>
    <cellStyle name="Emphasis 2" xfId="78"/>
    <cellStyle name="Emphasis 3" xfId="79"/>
    <cellStyle name="Normal 2" xfId="5"/>
    <cellStyle name="Normal 2 2" xfId="51"/>
    <cellStyle name="Normal 3" xfId="58"/>
    <cellStyle name="Normal 3 3" xfId="10"/>
    <cellStyle name="Normal 6" xfId="7"/>
    <cellStyle name="Normal 6 2" xfId="20"/>
    <cellStyle name="Normal 6 3" xfId="11"/>
    <cellStyle name="Normalno" xfId="0" builtinId="0"/>
    <cellStyle name="Normalno 2" xfId="6"/>
    <cellStyle name="Normalno 3" xfId="3"/>
    <cellStyle name="Normalno 3 2" xfId="44"/>
    <cellStyle name="Normalno 3 2 2" xfId="54"/>
    <cellStyle name="Normalno 3 3" xfId="47"/>
    <cellStyle name="Normalno 3 4" xfId="50"/>
    <cellStyle name="Normalno 4" xfId="8"/>
    <cellStyle name="Normalno 4 2" xfId="45"/>
    <cellStyle name="Normalno 4 2 2" xfId="55"/>
    <cellStyle name="Normalno 4 3" xfId="48"/>
    <cellStyle name="Normalno 4 4" xfId="52"/>
    <cellStyle name="Normalno 5" xfId="57"/>
    <cellStyle name="Obično 2" xfId="23"/>
    <cellStyle name="Obično 2 2" xfId="46"/>
    <cellStyle name="Obično 2 2 2" xfId="56"/>
    <cellStyle name="Obično 2 3" xfId="49"/>
    <cellStyle name="Obično 2 4" xfId="53"/>
    <cellStyle name="Obično_01_ZAGREBAČKA ŽUPANIJA" xfId="41"/>
    <cellStyle name="Obično_14_OSJEČKO-BARANJSKA ŽUPANIJA" xfId="42"/>
    <cellStyle name="Obično_List4" xfId="43"/>
    <cellStyle name="Obično_List6" xfId="111"/>
    <cellStyle name="Obično_List7" xfId="38"/>
    <cellStyle name="Obično_List8" xfId="39"/>
    <cellStyle name="Obično_List9" xfId="40"/>
    <cellStyle name="SAPBEXaggData" xfId="12"/>
    <cellStyle name="SAPBEXaggData 2" xfId="25"/>
    <cellStyle name="SAPBEXaggDataEmph" xfId="80"/>
    <cellStyle name="SAPBEXaggItem" xfId="13"/>
    <cellStyle name="SAPBEXaggItem 2" xfId="26"/>
    <cellStyle name="SAPBEXaggItemX" xfId="81"/>
    <cellStyle name="SAPBEXchaText" xfId="1"/>
    <cellStyle name="SAPBEXchaText 2" xfId="21"/>
    <cellStyle name="SAPBEXchaText 2 2" xfId="35"/>
    <cellStyle name="SAPBEXchaText 3" xfId="27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14"/>
    <cellStyle name="SAPBEXformats 2" xfId="28"/>
    <cellStyle name="SAPBEXheaderItem" xfId="94"/>
    <cellStyle name="SAPBEXheaderText" xfId="95"/>
    <cellStyle name="SAPBEXHLevel0" xfId="15"/>
    <cellStyle name="SAPBEXHLevel0 2" xfId="29"/>
    <cellStyle name="SAPBEXHLevel0X" xfId="96"/>
    <cellStyle name="SAPBEXHLevel1" xfId="16"/>
    <cellStyle name="SAPBEXHLevel1 2" xfId="30"/>
    <cellStyle name="SAPBEXHLevel1X" xfId="97"/>
    <cellStyle name="SAPBEXHLevel2" xfId="17"/>
    <cellStyle name="SAPBEXHLevel2 2" xfId="31"/>
    <cellStyle name="SAPBEXHLevel2X" xfId="98"/>
    <cellStyle name="SAPBEXHLevel3" xfId="18"/>
    <cellStyle name="SAPBEXHLevel3 2" xfId="32"/>
    <cellStyle name="SAPBEXHLevel3X" xfId="99"/>
    <cellStyle name="SAPBEXinputData" xfId="100"/>
    <cellStyle name="SAPBEXItemHeader" xfId="19"/>
    <cellStyle name="SAPBEXresData" xfId="101"/>
    <cellStyle name="SAPBEXresDataEmph" xfId="102"/>
    <cellStyle name="SAPBEXresItem" xfId="103"/>
    <cellStyle name="SAPBEXresItemX" xfId="104"/>
    <cellStyle name="SAPBEXstdData" xfId="4"/>
    <cellStyle name="SAPBEXstdData 2" xfId="24"/>
    <cellStyle name="SAPBEXstdData 2 2" xfId="37"/>
    <cellStyle name="SAPBEXstdData 3" xfId="33"/>
    <cellStyle name="SAPBEXstdDataEmph" xfId="105"/>
    <cellStyle name="SAPBEXstdItem" xfId="2"/>
    <cellStyle name="SAPBEXstdItem 2" xfId="22"/>
    <cellStyle name="SAPBEXstdItem 2 2" xfId="36"/>
    <cellStyle name="SAPBEXstdItem 3" xfId="34"/>
    <cellStyle name="SAPBEXstdItemX" xfId="106"/>
    <cellStyle name="SAPBEXtitle" xfId="107"/>
    <cellStyle name="SAPBEXunassignedItem" xfId="108"/>
    <cellStyle name="SAPBEXundefined" xfId="109"/>
    <cellStyle name="Sheet Title" xfId="110"/>
  </cellStyles>
  <dxfs count="0"/>
  <tableStyles count="0" defaultTableStyle="TableStyleMedium9"/>
  <colors>
    <mruColors>
      <color rgb="FFFFFFFF"/>
      <color rgb="FFFFFFCC"/>
      <color rgb="FF333399"/>
      <color rgb="FFCCCCFF"/>
      <color rgb="FFB8CCE4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otklju&#269;an-sveu&#269;ili&#353;te%20-SASTAVNICE%20Prijedlog%20financijskog%20plana_202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 za unos u SAP"/>
      <sheetName val="Plan rashoda za unos u SAP"/>
      <sheetName val="PLAN PRIHODA I PRIMITAKA "/>
      <sheetName val="PLAN RASHODA I IZDATAKA"/>
      <sheetName val="PLAN IZDATAKA"/>
      <sheetName val="ANALITIKA EU PROJEKATA"/>
      <sheetName val="AKT"/>
      <sheetName val="p4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  <cell r="J3">
            <v>0</v>
          </cell>
          <cell r="P3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tabSelected="1" workbookViewId="0">
      <selection activeCell="A993" sqref="A993:I993"/>
    </sheetView>
  </sheetViews>
  <sheetFormatPr defaultColWidth="0" defaultRowHeight="12.75" zeroHeight="1"/>
  <cols>
    <col min="1" max="1" width="7.5703125" style="15" customWidth="1"/>
    <col min="2" max="2" width="35" style="15" customWidth="1"/>
    <col min="3" max="3" width="17.28515625" style="15" customWidth="1"/>
    <col min="4" max="4" width="18.140625" style="15" customWidth="1"/>
    <col min="5" max="5" width="20" style="15" customWidth="1"/>
    <col min="6" max="11" width="11.42578125" style="15" hidden="1" customWidth="1"/>
    <col min="12" max="12" width="7.85546875" style="15" hidden="1" customWidth="1"/>
    <col min="13" max="13" width="41.28515625" style="15" hidden="1" customWidth="1"/>
    <col min="14" max="28" width="11.42578125" style="15" hidden="1" customWidth="1"/>
    <col min="29" max="16384" width="14.42578125" style="15" hidden="1"/>
  </cols>
  <sheetData>
    <row r="1" spans="1:27" ht="15.75" customHeight="1">
      <c r="A1" s="762" t="s">
        <v>676</v>
      </c>
      <c r="B1" s="762"/>
      <c r="C1" s="762"/>
    </row>
    <row r="2" spans="1:27" ht="15">
      <c r="A2" s="17" t="s">
        <v>837</v>
      </c>
      <c r="B2" s="17"/>
      <c r="C2" s="16"/>
      <c r="D2" s="16"/>
      <c r="E2" s="16"/>
      <c r="F2" s="16"/>
      <c r="G2" s="16"/>
      <c r="H2" s="16"/>
      <c r="I2" s="16"/>
      <c r="J2" s="18">
        <v>2</v>
      </c>
      <c r="K2" s="18" t="str">
        <f t="shared" ref="K2:K65" si="0">L2&amp;" "&amp;M2</f>
        <v>2284 SVEUČILIŠTE J.J STROSSMAYERA U OSIJEKU - EKONOMSKI FAKULTET</v>
      </c>
      <c r="L2" s="19">
        <v>2284</v>
      </c>
      <c r="M2" s="20" t="s">
        <v>209</v>
      </c>
      <c r="N2" s="20" t="s">
        <v>207</v>
      </c>
      <c r="O2" s="20" t="s">
        <v>210</v>
      </c>
      <c r="P2" s="20" t="s">
        <v>208</v>
      </c>
      <c r="Q2" s="21">
        <v>3021645</v>
      </c>
      <c r="R2" s="22" t="s">
        <v>211</v>
      </c>
      <c r="S2" s="22" t="s">
        <v>18</v>
      </c>
      <c r="T2" s="23" t="s">
        <v>17</v>
      </c>
      <c r="U2" s="16"/>
      <c r="V2" s="16"/>
      <c r="W2" s="16"/>
      <c r="X2" s="16"/>
      <c r="Y2" s="16"/>
      <c r="Z2" s="16"/>
      <c r="AA2" s="16"/>
    </row>
    <row r="3" spans="1:27" ht="28.5" customHeight="1">
      <c r="B3" s="765" t="s">
        <v>831</v>
      </c>
      <c r="C3" s="764"/>
      <c r="D3" s="764"/>
      <c r="E3" s="764"/>
      <c r="F3" s="16"/>
      <c r="G3" s="16"/>
      <c r="H3" s="16"/>
      <c r="I3" s="16"/>
      <c r="J3" s="18">
        <v>3</v>
      </c>
      <c r="K3" s="18" t="str">
        <f t="shared" si="0"/>
        <v xml:space="preserve">2313 SVEUČILIŠTE J.J.STROSSMAYERA U OSIJEKU - ELEKTROTEHNIČKI FAKULTET </v>
      </c>
      <c r="L3" s="19">
        <v>2313</v>
      </c>
      <c r="M3" s="20" t="s">
        <v>212</v>
      </c>
      <c r="N3" s="20" t="s">
        <v>207</v>
      </c>
      <c r="O3" s="20" t="s">
        <v>213</v>
      </c>
      <c r="P3" s="20" t="s">
        <v>208</v>
      </c>
      <c r="Q3" s="21">
        <v>3392589</v>
      </c>
      <c r="R3" s="22" t="s">
        <v>214</v>
      </c>
      <c r="S3" s="22" t="s">
        <v>18</v>
      </c>
      <c r="T3" s="23" t="s">
        <v>17</v>
      </c>
      <c r="U3" s="16"/>
      <c r="V3" s="16"/>
      <c r="W3" s="16"/>
      <c r="X3" s="16"/>
      <c r="Y3" s="16"/>
      <c r="Z3" s="16"/>
      <c r="AA3" s="16"/>
    </row>
    <row r="4" spans="1:27" ht="18.75" customHeight="1">
      <c r="B4" s="765" t="s">
        <v>0</v>
      </c>
      <c r="C4" s="764"/>
      <c r="D4" s="764"/>
      <c r="E4" s="764"/>
      <c r="F4" s="16"/>
      <c r="G4" s="16"/>
      <c r="H4" s="16"/>
      <c r="I4" s="16"/>
      <c r="J4" s="18">
        <v>4</v>
      </c>
      <c r="K4" s="18" t="str">
        <f t="shared" si="0"/>
        <v>2321 SVEUČILIŠTE J.J STROSSMAYERA U OSIJEKU - FILOZOFSKI FAKULTET</v>
      </c>
      <c r="L4" s="19">
        <v>2321</v>
      </c>
      <c r="M4" s="20" t="s">
        <v>215</v>
      </c>
      <c r="N4" s="20" t="s">
        <v>207</v>
      </c>
      <c r="O4" s="20" t="s">
        <v>216</v>
      </c>
      <c r="P4" s="20" t="s">
        <v>208</v>
      </c>
      <c r="Q4" s="21">
        <v>3014185</v>
      </c>
      <c r="R4" s="22" t="s">
        <v>217</v>
      </c>
      <c r="S4" s="22" t="s">
        <v>18</v>
      </c>
      <c r="T4" s="23" t="s">
        <v>17</v>
      </c>
      <c r="U4" s="16"/>
      <c r="V4" s="16"/>
      <c r="W4" s="16"/>
      <c r="X4" s="16"/>
      <c r="Y4" s="16"/>
      <c r="Z4" s="16"/>
      <c r="AA4" s="16"/>
    </row>
    <row r="5" spans="1:27" ht="12" customHeight="1">
      <c r="B5" s="763"/>
      <c r="C5" s="764"/>
      <c r="D5" s="764"/>
      <c r="E5" s="764"/>
      <c r="F5" s="16"/>
      <c r="G5" s="16"/>
      <c r="H5" s="16"/>
      <c r="I5" s="16"/>
      <c r="J5" s="18">
        <v>5</v>
      </c>
      <c r="K5" s="18" t="str">
        <f t="shared" si="0"/>
        <v>2508 SVEUČILIŠTE J.J.STROSSMAYERA U OSIJEKU - GRADSKA I SVEUČILIŠNA KNJIŽNICA</v>
      </c>
      <c r="L5" s="19">
        <v>2508</v>
      </c>
      <c r="M5" s="24" t="s">
        <v>218</v>
      </c>
      <c r="N5" s="20" t="s">
        <v>207</v>
      </c>
      <c r="O5" s="24" t="s">
        <v>219</v>
      </c>
      <c r="P5" s="24" t="s">
        <v>208</v>
      </c>
      <c r="Q5" s="25">
        <v>3014347</v>
      </c>
      <c r="R5" s="22" t="s">
        <v>220</v>
      </c>
      <c r="S5" s="22" t="s">
        <v>18</v>
      </c>
      <c r="T5" s="23" t="s">
        <v>17</v>
      </c>
      <c r="U5" s="16"/>
      <c r="V5" s="16"/>
      <c r="W5" s="16"/>
      <c r="X5" s="16"/>
      <c r="Y5" s="16"/>
      <c r="Z5" s="16"/>
      <c r="AA5" s="16"/>
    </row>
    <row r="6" spans="1:27" ht="12" customHeight="1" thickBot="1">
      <c r="A6" s="26"/>
      <c r="B6" s="26"/>
      <c r="C6" s="16"/>
      <c r="D6" s="16"/>
      <c r="E6" s="16" t="s">
        <v>834</v>
      </c>
      <c r="F6" s="16"/>
      <c r="G6" s="16"/>
      <c r="H6" s="16"/>
      <c r="I6" s="16"/>
      <c r="J6" s="18">
        <v>6</v>
      </c>
      <c r="K6" s="18" t="str">
        <f t="shared" si="0"/>
        <v>2250 SVEUČILIŠTE J.J STROSSMAYERA U OSIJEKU - GRAĐEVINSKI FAKULTET</v>
      </c>
      <c r="L6" s="19">
        <v>2250</v>
      </c>
      <c r="M6" s="20" t="s">
        <v>221</v>
      </c>
      <c r="N6" s="20" t="s">
        <v>207</v>
      </c>
      <c r="O6" s="20" t="s">
        <v>222</v>
      </c>
      <c r="P6" s="20" t="s">
        <v>208</v>
      </c>
      <c r="Q6" s="21">
        <v>3397335</v>
      </c>
      <c r="R6" s="22" t="s">
        <v>223</v>
      </c>
      <c r="S6" s="22" t="s">
        <v>18</v>
      </c>
      <c r="T6" s="23" t="s">
        <v>17</v>
      </c>
      <c r="U6" s="16"/>
      <c r="V6" s="16"/>
      <c r="W6" s="16"/>
      <c r="X6" s="16"/>
      <c r="Y6" s="16"/>
      <c r="Z6" s="16"/>
      <c r="AA6" s="16"/>
    </row>
    <row r="7" spans="1:27" ht="60" customHeight="1">
      <c r="A7" s="678"/>
      <c r="B7" s="679"/>
      <c r="C7" s="679" t="s">
        <v>779</v>
      </c>
      <c r="D7" s="679" t="s">
        <v>778</v>
      </c>
      <c r="E7" s="680" t="s">
        <v>780</v>
      </c>
      <c r="F7" s="16"/>
      <c r="G7" s="16"/>
      <c r="H7" s="16"/>
      <c r="I7" s="16"/>
      <c r="J7" s="18">
        <v>7</v>
      </c>
      <c r="K7" s="18" t="str">
        <f t="shared" si="0"/>
        <v>22849 SVEUČILIŠTE J.J STROSSMAYERA U OSIJEKU - MEDICINSKI FAKULTET</v>
      </c>
      <c r="L7" s="19">
        <v>22849</v>
      </c>
      <c r="M7" s="20" t="s">
        <v>224</v>
      </c>
      <c r="N7" s="20" t="s">
        <v>207</v>
      </c>
      <c r="O7" s="20" t="s">
        <v>225</v>
      </c>
      <c r="P7" s="20" t="s">
        <v>208</v>
      </c>
      <c r="Q7" s="21">
        <v>1388142</v>
      </c>
      <c r="R7" s="22" t="s">
        <v>226</v>
      </c>
      <c r="S7" s="22" t="s">
        <v>18</v>
      </c>
      <c r="T7" s="23" t="s">
        <v>17</v>
      </c>
      <c r="U7" s="16"/>
      <c r="V7" s="16"/>
      <c r="W7" s="16"/>
      <c r="X7" s="16"/>
      <c r="Y7" s="16"/>
      <c r="Z7" s="16"/>
      <c r="AA7" s="16"/>
    </row>
    <row r="8" spans="1:27" ht="19.5" customHeight="1">
      <c r="A8" s="681"/>
      <c r="B8" s="27" t="s">
        <v>1</v>
      </c>
      <c r="C8" s="28">
        <f>SUM(C9:C10)</f>
        <v>30757335</v>
      </c>
      <c r="D8" s="28">
        <f>+D9+D10</f>
        <v>26200538</v>
      </c>
      <c r="E8" s="682">
        <f>+E9+E10</f>
        <v>33133461</v>
      </c>
      <c r="F8" s="16"/>
      <c r="G8" s="16"/>
      <c r="H8" s="16"/>
      <c r="I8" s="16"/>
      <c r="J8" s="18">
        <v>8</v>
      </c>
      <c r="K8" s="18" t="str">
        <f t="shared" si="0"/>
        <v>2268 SVEUČILIŠTE J.J STROSSMAYERA U OSIJEKU - POLJOPRIVREDNI FAKULTET</v>
      </c>
      <c r="L8" s="19">
        <v>2268</v>
      </c>
      <c r="M8" s="20" t="s">
        <v>227</v>
      </c>
      <c r="N8" s="20" t="s">
        <v>207</v>
      </c>
      <c r="O8" s="20" t="s">
        <v>228</v>
      </c>
      <c r="P8" s="20" t="s">
        <v>208</v>
      </c>
      <c r="Q8" s="21">
        <v>3058212</v>
      </c>
      <c r="R8" s="22" t="s">
        <v>229</v>
      </c>
      <c r="S8" s="22" t="s">
        <v>18</v>
      </c>
      <c r="T8" s="23" t="s">
        <v>17</v>
      </c>
      <c r="U8" s="16"/>
      <c r="V8" s="16"/>
      <c r="W8" s="16"/>
      <c r="X8" s="16"/>
      <c r="Y8" s="16"/>
      <c r="Z8" s="16"/>
      <c r="AA8" s="16"/>
    </row>
    <row r="9" spans="1:27" ht="19.5" customHeight="1">
      <c r="A9" s="683">
        <v>6</v>
      </c>
      <c r="B9" s="27" t="s">
        <v>2</v>
      </c>
      <c r="C9" s="29">
        <f>'prihodi i primici'!Q26</f>
        <v>30753435</v>
      </c>
      <c r="D9" s="29">
        <f>'prihodi i primici'!R26</f>
        <v>26198154</v>
      </c>
      <c r="E9" s="684">
        <f>'prihodi i primici'!C26</f>
        <v>33131077</v>
      </c>
      <c r="F9" s="16"/>
      <c r="G9" s="16"/>
      <c r="H9" s="16"/>
      <c r="I9" s="16"/>
      <c r="J9" s="18">
        <v>9</v>
      </c>
      <c r="K9" s="18" t="str">
        <f t="shared" si="0"/>
        <v>2292 SVEUČILIŠTE J.J STROSSMAYERA U OSIJEKU - PRAVNI FAKULTET</v>
      </c>
      <c r="L9" s="19">
        <v>2292</v>
      </c>
      <c r="M9" s="20" t="s">
        <v>230</v>
      </c>
      <c r="N9" s="20" t="s">
        <v>207</v>
      </c>
      <c r="O9" s="20" t="s">
        <v>231</v>
      </c>
      <c r="P9" s="20" t="s">
        <v>232</v>
      </c>
      <c r="Q9" s="21">
        <v>3014193</v>
      </c>
      <c r="R9" s="22" t="s">
        <v>233</v>
      </c>
      <c r="S9" s="22" t="s">
        <v>18</v>
      </c>
      <c r="T9" s="23" t="s">
        <v>17</v>
      </c>
      <c r="U9" s="16"/>
      <c r="V9" s="16"/>
      <c r="W9" s="16"/>
      <c r="X9" s="16"/>
      <c r="Y9" s="16"/>
      <c r="Z9" s="16"/>
      <c r="AA9" s="16"/>
    </row>
    <row r="10" spans="1:27" ht="19.5" customHeight="1">
      <c r="A10" s="683">
        <v>7</v>
      </c>
      <c r="B10" s="30" t="s">
        <v>3</v>
      </c>
      <c r="C10" s="29">
        <f>'prihodi i primici'!Q33</f>
        <v>3900</v>
      </c>
      <c r="D10" s="29">
        <f>'prihodi i primici'!R33</f>
        <v>2384</v>
      </c>
      <c r="E10" s="684">
        <f>'prihodi i primici'!C33</f>
        <v>2384</v>
      </c>
      <c r="F10" s="31"/>
      <c r="G10" s="16"/>
      <c r="H10" s="16"/>
      <c r="I10" s="16"/>
      <c r="J10" s="18">
        <v>10</v>
      </c>
      <c r="K10" s="18" t="str">
        <f t="shared" si="0"/>
        <v>2276 SVEUČILIŠTE J.J STROSSMAYERA U OSIJEKU - PREHRAMBENO TEHNOLOŠKI FAKULTET</v>
      </c>
      <c r="L10" s="19">
        <v>2276</v>
      </c>
      <c r="M10" s="20" t="s">
        <v>234</v>
      </c>
      <c r="N10" s="20" t="s">
        <v>207</v>
      </c>
      <c r="O10" s="20" t="s">
        <v>235</v>
      </c>
      <c r="P10" s="20" t="s">
        <v>208</v>
      </c>
      <c r="Q10" s="21">
        <v>3058204</v>
      </c>
      <c r="R10" s="22" t="s">
        <v>236</v>
      </c>
      <c r="S10" s="22" t="s">
        <v>18</v>
      </c>
      <c r="T10" s="23" t="s">
        <v>17</v>
      </c>
      <c r="U10" s="16"/>
      <c r="V10" s="16"/>
      <c r="W10" s="16"/>
      <c r="X10" s="16"/>
      <c r="Y10" s="16"/>
      <c r="Z10" s="16"/>
      <c r="AA10" s="16"/>
    </row>
    <row r="11" spans="1:27" ht="19.5" customHeight="1">
      <c r="A11" s="685"/>
      <c r="B11" s="30" t="s">
        <v>4</v>
      </c>
      <c r="C11" s="32">
        <f>SUM(C12:C13)</f>
        <v>37714121</v>
      </c>
      <c r="D11" s="32">
        <f>+D12+D13</f>
        <v>26226029</v>
      </c>
      <c r="E11" s="686">
        <f>+E12+E13</f>
        <v>31806556</v>
      </c>
      <c r="F11" s="16"/>
      <c r="G11" s="16"/>
      <c r="H11" s="16"/>
      <c r="I11" s="16"/>
      <c r="J11" s="18">
        <v>11</v>
      </c>
      <c r="K11" s="18" t="str">
        <f t="shared" si="0"/>
        <v>2305 SVEUČILIŠTE J.J STROSSMAYERA U OSIJEKU - STROJARSKI FAKULTET U SLAVONSKOME BRODU</v>
      </c>
      <c r="L11" s="19">
        <v>2305</v>
      </c>
      <c r="M11" s="20" t="s">
        <v>237</v>
      </c>
      <c r="N11" s="20" t="s">
        <v>207</v>
      </c>
      <c r="O11" s="20" t="s">
        <v>238</v>
      </c>
      <c r="P11" s="20" t="s">
        <v>239</v>
      </c>
      <c r="Q11" s="21">
        <v>3458091</v>
      </c>
      <c r="R11" s="22" t="s">
        <v>240</v>
      </c>
      <c r="S11" s="22" t="s">
        <v>18</v>
      </c>
      <c r="T11" s="23" t="s">
        <v>17</v>
      </c>
      <c r="U11" s="16"/>
      <c r="V11" s="16"/>
      <c r="W11" s="16"/>
      <c r="X11" s="16"/>
      <c r="Y11" s="16"/>
      <c r="Z11" s="16"/>
      <c r="AA11" s="16"/>
    </row>
    <row r="12" spans="1:27" ht="19.5" customHeight="1">
      <c r="A12" s="685">
        <v>3</v>
      </c>
      <c r="B12" s="27" t="s">
        <v>5</v>
      </c>
      <c r="C12" s="33">
        <f>'rashodi i izdaci'!Q4</f>
        <v>27654012</v>
      </c>
      <c r="D12" s="34">
        <f>'rashodi i izdaci'!R4</f>
        <v>25463718</v>
      </c>
      <c r="E12" s="687">
        <f>'rashodi i izdaci'!C4</f>
        <v>30647318</v>
      </c>
      <c r="F12" s="16"/>
      <c r="G12" s="16"/>
      <c r="H12" s="16"/>
      <c r="I12" s="16"/>
      <c r="J12" s="18">
        <v>12</v>
      </c>
      <c r="K12" s="18" t="str">
        <f t="shared" si="0"/>
        <v>22486 SVEUČILIŠTE J.J STROSSMAYERA U OSIJEKU - FAKULTET ZA ODGOJNE I OBRAZOVNE ZNANOSTI</v>
      </c>
      <c r="L12" s="19">
        <v>22486</v>
      </c>
      <c r="M12" s="20" t="s">
        <v>241</v>
      </c>
      <c r="N12" s="20" t="s">
        <v>207</v>
      </c>
      <c r="O12" s="20" t="s">
        <v>242</v>
      </c>
      <c r="P12" s="20" t="s">
        <v>208</v>
      </c>
      <c r="Q12" s="21">
        <v>1404881</v>
      </c>
      <c r="R12" s="22" t="s">
        <v>243</v>
      </c>
      <c r="S12" s="22" t="s">
        <v>18</v>
      </c>
      <c r="T12" s="23" t="s">
        <v>17</v>
      </c>
      <c r="U12" s="16"/>
      <c r="V12" s="16"/>
      <c r="W12" s="16"/>
      <c r="X12" s="16"/>
      <c r="Y12" s="16"/>
      <c r="Z12" s="16"/>
      <c r="AA12" s="16"/>
    </row>
    <row r="13" spans="1:27" ht="19.5" customHeight="1">
      <c r="A13" s="683">
        <v>4</v>
      </c>
      <c r="B13" s="30" t="s">
        <v>6</v>
      </c>
      <c r="C13" s="33">
        <f>'rashodi i izdaci'!Q38</f>
        <v>10060109</v>
      </c>
      <c r="D13" s="34">
        <f>'rashodi i izdaci'!R38</f>
        <v>762311</v>
      </c>
      <c r="E13" s="687">
        <f>'rashodi i izdaci'!C38</f>
        <v>1159238</v>
      </c>
      <c r="F13" s="16"/>
      <c r="G13" s="16"/>
      <c r="H13" s="16"/>
      <c r="I13" s="16"/>
      <c r="J13" s="18">
        <v>13</v>
      </c>
      <c r="K13" s="18" t="str">
        <f t="shared" si="0"/>
        <v>38479 SVEUČILIŠTE J.J.STROSSMAYERA U OSIJEKU - KATOLIČKI BOGOSLOVNI FAKULTET U ĐAKOVU</v>
      </c>
      <c r="L13" s="19">
        <v>38479</v>
      </c>
      <c r="M13" s="20" t="s">
        <v>244</v>
      </c>
      <c r="N13" s="20" t="s">
        <v>207</v>
      </c>
      <c r="O13" s="20" t="s">
        <v>245</v>
      </c>
      <c r="P13" s="20" t="s">
        <v>246</v>
      </c>
      <c r="Q13" s="21">
        <v>1986490</v>
      </c>
      <c r="R13" s="22" t="s">
        <v>247</v>
      </c>
      <c r="S13" s="22" t="s">
        <v>18</v>
      </c>
      <c r="T13" s="23" t="s">
        <v>17</v>
      </c>
      <c r="U13" s="16"/>
      <c r="V13" s="16"/>
      <c r="W13" s="16"/>
      <c r="X13" s="16"/>
      <c r="Y13" s="16"/>
      <c r="Z13" s="16"/>
      <c r="AA13" s="16"/>
    </row>
    <row r="14" spans="1:27" ht="19.5" customHeight="1" thickBot="1">
      <c r="A14" s="688"/>
      <c r="B14" s="689" t="s">
        <v>7</v>
      </c>
      <c r="C14" s="690">
        <f>+C8-C11</f>
        <v>-6956786</v>
      </c>
      <c r="D14" s="690">
        <f>+D8-D11</f>
        <v>-25491</v>
      </c>
      <c r="E14" s="691">
        <f>+E8-E11</f>
        <v>1326905</v>
      </c>
      <c r="F14" s="16"/>
      <c r="G14" s="16"/>
      <c r="H14" s="16"/>
      <c r="I14" s="16"/>
      <c r="J14" s="18">
        <v>14</v>
      </c>
      <c r="K14" s="18" t="str">
        <f t="shared" si="0"/>
        <v>49796 SVEUČILIŠTE J.J.STROSSMAYERA U OSIJEKU - FAKULTET ZA DENTALNU MEDICINU I ZDRAVSTVO</v>
      </c>
      <c r="L14" s="19">
        <v>49796</v>
      </c>
      <c r="M14" s="20" t="s">
        <v>248</v>
      </c>
      <c r="N14" s="20" t="s">
        <v>207</v>
      </c>
      <c r="O14" s="20" t="s">
        <v>249</v>
      </c>
      <c r="P14" s="20" t="s">
        <v>208</v>
      </c>
      <c r="Q14" s="21">
        <v>4748875</v>
      </c>
      <c r="R14" s="22" t="s">
        <v>250</v>
      </c>
      <c r="S14" s="22" t="s">
        <v>18</v>
      </c>
      <c r="T14" s="23" t="s">
        <v>17</v>
      </c>
      <c r="U14" s="16"/>
      <c r="V14" s="16"/>
      <c r="W14" s="16"/>
      <c r="X14" s="16"/>
      <c r="Y14" s="16"/>
      <c r="Z14" s="16"/>
      <c r="AA14" s="16"/>
    </row>
    <row r="15" spans="1:27" ht="19.5" customHeight="1" thickBot="1">
      <c r="B15" s="763"/>
      <c r="C15" s="764"/>
      <c r="D15" s="764"/>
      <c r="E15" s="764"/>
      <c r="F15" s="16"/>
      <c r="G15" s="16"/>
      <c r="H15" s="16"/>
      <c r="I15" s="16"/>
      <c r="J15" s="18">
        <v>15</v>
      </c>
      <c r="K15" s="18" t="str">
        <f t="shared" si="0"/>
        <v>50215 SVEUČILIŠTE J.J.STROSSMAYERA U OSIJEKU - AKADEMIJA ZA UMJETNOST I KULTURU U OSIJEKU</v>
      </c>
      <c r="L15" s="19">
        <v>50215</v>
      </c>
      <c r="M15" s="20" t="s">
        <v>251</v>
      </c>
      <c r="N15" s="20" t="s">
        <v>207</v>
      </c>
      <c r="O15" s="20" t="s">
        <v>252</v>
      </c>
      <c r="P15" s="20" t="s">
        <v>208</v>
      </c>
      <c r="Q15" s="21">
        <v>4907361</v>
      </c>
      <c r="R15" s="22">
        <v>60277424315</v>
      </c>
      <c r="S15" s="22" t="s">
        <v>18</v>
      </c>
      <c r="T15" s="23" t="s">
        <v>17</v>
      </c>
      <c r="U15" s="16"/>
      <c r="V15" s="16"/>
      <c r="W15" s="16"/>
      <c r="X15" s="16"/>
      <c r="Y15" s="16"/>
      <c r="Z15" s="16"/>
      <c r="AA15" s="16"/>
    </row>
    <row r="16" spans="1:27" ht="49.5" customHeight="1">
      <c r="A16" s="678"/>
      <c r="B16" s="679"/>
      <c r="C16" s="679" t="s">
        <v>779</v>
      </c>
      <c r="D16" s="679" t="s">
        <v>778</v>
      </c>
      <c r="E16" s="680" t="s">
        <v>780</v>
      </c>
      <c r="F16" s="16"/>
      <c r="G16" s="31"/>
      <c r="H16" s="16"/>
      <c r="I16" s="16"/>
      <c r="J16" s="18">
        <v>1</v>
      </c>
      <c r="K16" s="18" t="str">
        <f t="shared" si="0"/>
        <v>42024 SVEUČILIŠTE JURJA DOBRILE U PULI</v>
      </c>
      <c r="L16" s="19">
        <v>42024</v>
      </c>
      <c r="M16" s="20" t="s">
        <v>253</v>
      </c>
      <c r="N16" s="20" t="s">
        <v>253</v>
      </c>
      <c r="O16" s="20" t="s">
        <v>254</v>
      </c>
      <c r="P16" s="20" t="s">
        <v>255</v>
      </c>
      <c r="Q16" s="21">
        <v>2161753</v>
      </c>
      <c r="R16" s="22" t="s">
        <v>256</v>
      </c>
      <c r="S16" s="22" t="s">
        <v>18</v>
      </c>
      <c r="T16" s="23" t="s">
        <v>17</v>
      </c>
      <c r="U16" s="16"/>
      <c r="V16" s="16"/>
      <c r="W16" s="16"/>
      <c r="X16" s="16"/>
      <c r="Y16" s="16"/>
      <c r="Z16" s="16"/>
      <c r="AA16" s="16"/>
    </row>
    <row r="17" spans="1:27" ht="30">
      <c r="A17" s="692" t="s">
        <v>8</v>
      </c>
      <c r="B17" s="35" t="s">
        <v>9</v>
      </c>
      <c r="C17" s="33">
        <f>'prihodi i primici'!Q5</f>
        <v>7860000</v>
      </c>
      <c r="D17" s="33">
        <f>'prihodi i primici'!R5</f>
        <v>0</v>
      </c>
      <c r="E17" s="693">
        <f>'prihodi i primici'!C5</f>
        <v>7860000</v>
      </c>
      <c r="F17" s="16"/>
      <c r="G17" s="36"/>
      <c r="H17" s="16"/>
      <c r="I17" s="16"/>
      <c r="J17" s="18">
        <v>2</v>
      </c>
      <c r="K17" s="18" t="str">
        <f t="shared" si="0"/>
        <v>48267 SVEUČILIŠTE SJEVER</v>
      </c>
      <c r="L17" s="19">
        <v>48267</v>
      </c>
      <c r="M17" s="20" t="s">
        <v>257</v>
      </c>
      <c r="N17" s="20" t="s">
        <v>257</v>
      </c>
      <c r="O17" s="20" t="s">
        <v>258</v>
      </c>
      <c r="P17" s="20" t="s">
        <v>259</v>
      </c>
      <c r="Q17" s="21">
        <v>2752298</v>
      </c>
      <c r="R17" s="22" t="s">
        <v>260</v>
      </c>
      <c r="S17" s="22" t="s">
        <v>18</v>
      </c>
      <c r="T17" s="23" t="s">
        <v>17</v>
      </c>
      <c r="U17" s="16"/>
      <c r="V17" s="16"/>
      <c r="W17" s="16"/>
      <c r="X17" s="16"/>
      <c r="Y17" s="16"/>
      <c r="Z17" s="16"/>
      <c r="AA17" s="16"/>
    </row>
    <row r="18" spans="1:27" ht="45.75" thickBot="1">
      <c r="A18" s="694" t="s">
        <v>10</v>
      </c>
      <c r="B18" s="695" t="s">
        <v>835</v>
      </c>
      <c r="C18" s="696">
        <f>'prihodi i primici'!Q7</f>
        <v>-903214</v>
      </c>
      <c r="D18" s="696">
        <f>'prihodi i primici'!R7</f>
        <v>0</v>
      </c>
      <c r="E18" s="697">
        <f>'prihodi i primici'!C7</f>
        <v>-9186905</v>
      </c>
      <c r="F18" s="16"/>
      <c r="G18" s="36"/>
      <c r="H18" s="16"/>
      <c r="I18" s="16"/>
      <c r="J18" s="18">
        <v>3</v>
      </c>
      <c r="K18" s="18" t="str">
        <f t="shared" si="0"/>
        <v>24141 SVEUČILIŠTE U DUBROVNIKU</v>
      </c>
      <c r="L18" s="19">
        <v>24141</v>
      </c>
      <c r="M18" s="20" t="s">
        <v>261</v>
      </c>
      <c r="N18" s="20" t="s">
        <v>261</v>
      </c>
      <c r="O18" s="20" t="s">
        <v>262</v>
      </c>
      <c r="P18" s="20" t="s">
        <v>263</v>
      </c>
      <c r="Q18" s="21">
        <v>1787578</v>
      </c>
      <c r="R18" s="22" t="s">
        <v>264</v>
      </c>
      <c r="S18" s="22" t="s">
        <v>18</v>
      </c>
      <c r="T18" s="23" t="s">
        <v>17</v>
      </c>
      <c r="U18" s="16"/>
      <c r="V18" s="16"/>
      <c r="W18" s="16"/>
      <c r="X18" s="16"/>
      <c r="Y18" s="16"/>
      <c r="Z18" s="16"/>
      <c r="AA18" s="16"/>
    </row>
    <row r="19" spans="1:27" ht="19.5" customHeight="1" thickBot="1">
      <c r="B19" s="763"/>
      <c r="C19" s="764"/>
      <c r="D19" s="764"/>
      <c r="E19" s="764"/>
      <c r="F19" s="16"/>
      <c r="G19" s="16"/>
      <c r="H19" s="16"/>
      <c r="I19" s="16"/>
      <c r="J19" s="18">
        <v>4</v>
      </c>
      <c r="K19" s="18" t="str">
        <f t="shared" si="0"/>
        <v>23815 SVEUČILIŠTE U ZADRU</v>
      </c>
      <c r="L19" s="19">
        <v>23815</v>
      </c>
      <c r="M19" s="20" t="s">
        <v>265</v>
      </c>
      <c r="N19" s="20" t="s">
        <v>265</v>
      </c>
      <c r="O19" s="20" t="s">
        <v>266</v>
      </c>
      <c r="P19" s="20" t="s">
        <v>267</v>
      </c>
      <c r="Q19" s="21">
        <v>1695525</v>
      </c>
      <c r="R19" s="22" t="s">
        <v>268</v>
      </c>
      <c r="S19" s="22" t="s">
        <v>18</v>
      </c>
      <c r="T19" s="23" t="s">
        <v>17</v>
      </c>
      <c r="U19" s="16"/>
      <c r="V19" s="16"/>
      <c r="W19" s="16"/>
      <c r="X19" s="16"/>
      <c r="Y19" s="16"/>
      <c r="Z19" s="16"/>
      <c r="AA19" s="16"/>
    </row>
    <row r="20" spans="1:27" ht="45" customHeight="1">
      <c r="A20" s="678"/>
      <c r="B20" s="679"/>
      <c r="C20" s="679" t="s">
        <v>779</v>
      </c>
      <c r="D20" s="679" t="s">
        <v>778</v>
      </c>
      <c r="E20" s="680" t="s">
        <v>780</v>
      </c>
      <c r="F20" s="16"/>
      <c r="G20" s="37"/>
      <c r="H20" s="16"/>
      <c r="I20" s="16"/>
      <c r="J20" s="18">
        <v>1</v>
      </c>
      <c r="K20" s="18" t="str">
        <f t="shared" si="0"/>
        <v>2444 SVEUČILIŠTE U RIJECI</v>
      </c>
      <c r="L20" s="19">
        <v>2444</v>
      </c>
      <c r="M20" s="20" t="s">
        <v>269</v>
      </c>
      <c r="N20" s="20" t="s">
        <v>269</v>
      </c>
      <c r="O20" s="20" t="s">
        <v>270</v>
      </c>
      <c r="P20" s="20" t="s">
        <v>271</v>
      </c>
      <c r="Q20" s="21">
        <v>3337413</v>
      </c>
      <c r="R20" s="22" t="s">
        <v>272</v>
      </c>
      <c r="S20" s="22" t="s">
        <v>18</v>
      </c>
      <c r="T20" s="23" t="s">
        <v>17</v>
      </c>
      <c r="U20" s="16"/>
      <c r="V20" s="16"/>
      <c r="W20" s="16"/>
      <c r="X20" s="16"/>
      <c r="Y20" s="16"/>
      <c r="Z20" s="16"/>
      <c r="AA20" s="16"/>
    </row>
    <row r="21" spans="1:27" ht="30">
      <c r="A21" s="683">
        <v>8</v>
      </c>
      <c r="B21" s="27" t="s">
        <v>11</v>
      </c>
      <c r="C21" s="29">
        <f>'prihodi i primici'!Q36</f>
        <v>0</v>
      </c>
      <c r="D21" s="29">
        <f>'prihodi i primici'!R36</f>
        <v>0</v>
      </c>
      <c r="E21" s="684">
        <f>'prihodi i primici'!C36</f>
        <v>0</v>
      </c>
      <c r="F21" s="16"/>
      <c r="G21" s="16"/>
      <c r="H21" s="16"/>
      <c r="I21" s="16"/>
      <c r="J21" s="18">
        <v>2</v>
      </c>
      <c r="K21" s="18" t="str">
        <f t="shared" si="0"/>
        <v>38454 SVEUČILIŠTE U RIJECI - AKADEMIJA PRIMJENJENIH UMJETNOSTI</v>
      </c>
      <c r="L21" s="19">
        <v>38454</v>
      </c>
      <c r="M21" s="20" t="s">
        <v>273</v>
      </c>
      <c r="N21" s="20" t="s">
        <v>269</v>
      </c>
      <c r="O21" s="20" t="s">
        <v>274</v>
      </c>
      <c r="P21" s="20" t="s">
        <v>271</v>
      </c>
      <c r="Q21" s="21">
        <v>1954253</v>
      </c>
      <c r="R21" s="22" t="s">
        <v>275</v>
      </c>
      <c r="S21" s="22" t="s">
        <v>18</v>
      </c>
      <c r="T21" s="23" t="s">
        <v>17</v>
      </c>
      <c r="U21" s="16"/>
      <c r="V21" s="16"/>
      <c r="W21" s="16"/>
      <c r="X21" s="16"/>
      <c r="Y21" s="16"/>
      <c r="Z21" s="16"/>
      <c r="AA21" s="16"/>
    </row>
    <row r="22" spans="1:27" ht="30">
      <c r="A22" s="683">
        <v>5</v>
      </c>
      <c r="B22" s="27" t="s">
        <v>12</v>
      </c>
      <c r="C22" s="29">
        <f>'rashodi i izdaci'!Q58</f>
        <v>0</v>
      </c>
      <c r="D22" s="29">
        <f>'rashodi i izdaci'!R58</f>
        <v>0</v>
      </c>
      <c r="E22" s="684">
        <f>'rashodi i izdaci'!C58</f>
        <v>0</v>
      </c>
      <c r="F22" s="16"/>
      <c r="G22" s="16"/>
      <c r="H22" s="16"/>
      <c r="I22" s="16"/>
      <c r="J22" s="18">
        <v>3</v>
      </c>
      <c r="K22" s="18" t="str">
        <f t="shared" si="0"/>
        <v>2186 SVEUČILIŠTE U RIJECI - EKONOMSKI FAKULTET</v>
      </c>
      <c r="L22" s="19">
        <v>2186</v>
      </c>
      <c r="M22" s="20" t="s">
        <v>276</v>
      </c>
      <c r="N22" s="20" t="s">
        <v>269</v>
      </c>
      <c r="O22" s="20" t="s">
        <v>277</v>
      </c>
      <c r="P22" s="20" t="s">
        <v>271</v>
      </c>
      <c r="Q22" s="21">
        <v>3328627</v>
      </c>
      <c r="R22" s="22" t="s">
        <v>278</v>
      </c>
      <c r="S22" s="22" t="s">
        <v>18</v>
      </c>
      <c r="T22" s="23" t="s">
        <v>17</v>
      </c>
      <c r="U22" s="16"/>
      <c r="V22" s="16"/>
      <c r="W22" s="16"/>
      <c r="X22" s="16"/>
      <c r="Y22" s="16"/>
      <c r="Z22" s="16"/>
      <c r="AA22" s="16"/>
    </row>
    <row r="23" spans="1:27" ht="19.5" customHeight="1" thickBot="1">
      <c r="A23" s="688"/>
      <c r="B23" s="689" t="s">
        <v>13</v>
      </c>
      <c r="C23" s="698">
        <f>+C21-C22</f>
        <v>0</v>
      </c>
      <c r="D23" s="698">
        <f>+D21-D22</f>
        <v>0</v>
      </c>
      <c r="E23" s="699">
        <f>+E21-E22</f>
        <v>0</v>
      </c>
      <c r="F23" s="16"/>
      <c r="G23" s="16"/>
      <c r="H23" s="16"/>
      <c r="I23" s="16"/>
      <c r="J23" s="18">
        <v>4</v>
      </c>
      <c r="K23" s="18" t="str">
        <f t="shared" si="0"/>
        <v>2194 SVEUČILIŠTE U RIJECI - FAKULTET ZA MENADŽMENT U TURIZMU I UGOSTITELJSTVU</v>
      </c>
      <c r="L23" s="19">
        <v>2194</v>
      </c>
      <c r="M23" s="20" t="s">
        <v>279</v>
      </c>
      <c r="N23" s="20" t="s">
        <v>269</v>
      </c>
      <c r="O23" s="20" t="s">
        <v>280</v>
      </c>
      <c r="P23" s="20" t="s">
        <v>281</v>
      </c>
      <c r="Q23" s="21">
        <v>3091732</v>
      </c>
      <c r="R23" s="22" t="s">
        <v>282</v>
      </c>
      <c r="S23" s="22" t="s">
        <v>18</v>
      </c>
      <c r="T23" s="23" t="s">
        <v>17</v>
      </c>
      <c r="U23" s="16"/>
      <c r="V23" s="16"/>
      <c r="W23" s="16"/>
      <c r="X23" s="16"/>
      <c r="Y23" s="16"/>
      <c r="Z23" s="16"/>
      <c r="AA23" s="16"/>
    </row>
    <row r="24" spans="1:27" ht="19.5" customHeight="1" thickBot="1">
      <c r="B24" s="763"/>
      <c r="C24" s="764"/>
      <c r="D24" s="764"/>
      <c r="E24" s="764"/>
      <c r="F24" s="16"/>
      <c r="G24" s="16"/>
      <c r="H24" s="16"/>
      <c r="I24" s="16"/>
      <c r="J24" s="18">
        <v>5</v>
      </c>
      <c r="K24" s="18" t="str">
        <f t="shared" si="0"/>
        <v>22857 SVEUČILIŠTE U RIJECI - FILOZOFSKI FAKULTET</v>
      </c>
      <c r="L24" s="19">
        <v>22857</v>
      </c>
      <c r="M24" s="20" t="s">
        <v>283</v>
      </c>
      <c r="N24" s="20" t="s">
        <v>269</v>
      </c>
      <c r="O24" s="20" t="s">
        <v>284</v>
      </c>
      <c r="P24" s="20" t="s">
        <v>271</v>
      </c>
      <c r="Q24" s="21">
        <v>3368491</v>
      </c>
      <c r="R24" s="22" t="s">
        <v>285</v>
      </c>
      <c r="S24" s="22" t="s">
        <v>18</v>
      </c>
      <c r="T24" s="23" t="s">
        <v>17</v>
      </c>
      <c r="U24" s="16"/>
      <c r="V24" s="16"/>
      <c r="W24" s="16"/>
      <c r="X24" s="16"/>
      <c r="Y24" s="16"/>
      <c r="Z24" s="16"/>
      <c r="AA24" s="16"/>
    </row>
    <row r="25" spans="1:27" ht="30.75" thickBot="1">
      <c r="A25" s="700"/>
      <c r="B25" s="701" t="s">
        <v>14</v>
      </c>
      <c r="C25" s="702">
        <f>+C14+C17+C18+C23</f>
        <v>0</v>
      </c>
      <c r="D25" s="702">
        <f>+D14+D17+D18+D23</f>
        <v>-25491</v>
      </c>
      <c r="E25" s="703">
        <f>+E14+E17+E18+E23</f>
        <v>0</v>
      </c>
      <c r="F25" s="38"/>
      <c r="G25" s="16"/>
      <c r="H25" s="16"/>
      <c r="I25" s="16"/>
      <c r="J25" s="18">
        <v>6</v>
      </c>
      <c r="K25" s="18" t="str">
        <f t="shared" si="0"/>
        <v>2160 SVEUČILIŠTE U RIJECI - GRAĐEVINSKI FAKULTET U RIJECI</v>
      </c>
      <c r="L25" s="19">
        <v>2160</v>
      </c>
      <c r="M25" s="20" t="s">
        <v>286</v>
      </c>
      <c r="N25" s="20" t="s">
        <v>269</v>
      </c>
      <c r="O25" s="20" t="s">
        <v>287</v>
      </c>
      <c r="P25" s="20" t="s">
        <v>271</v>
      </c>
      <c r="Q25" s="21">
        <v>3395855</v>
      </c>
      <c r="R25" s="22" t="s">
        <v>288</v>
      </c>
      <c r="S25" s="22" t="s">
        <v>18</v>
      </c>
      <c r="T25" s="23" t="s">
        <v>17</v>
      </c>
      <c r="U25" s="16"/>
      <c r="V25" s="16"/>
      <c r="W25" s="16"/>
      <c r="X25" s="16"/>
      <c r="Y25" s="16"/>
      <c r="Z25" s="16"/>
      <c r="AA25" s="16"/>
    </row>
    <row r="26" spans="1:27" ht="18.75" customHeight="1">
      <c r="A26" s="26"/>
      <c r="B26" s="26"/>
      <c r="C26" s="16"/>
      <c r="D26" s="16"/>
      <c r="E26" s="16"/>
      <c r="F26" s="16"/>
      <c r="G26" s="16"/>
      <c r="H26" s="16"/>
      <c r="I26" s="16"/>
      <c r="J26" s="18">
        <v>7</v>
      </c>
      <c r="K26" s="18" t="str">
        <f t="shared" si="0"/>
        <v>2225 SVEUČILIŠTE U RIJECI - MEDICINSKI FAKULTET</v>
      </c>
      <c r="L26" s="19">
        <v>2225</v>
      </c>
      <c r="M26" s="20" t="s">
        <v>289</v>
      </c>
      <c r="N26" s="20" t="s">
        <v>269</v>
      </c>
      <c r="O26" s="20" t="s">
        <v>290</v>
      </c>
      <c r="P26" s="20" t="s">
        <v>271</v>
      </c>
      <c r="Q26" s="21">
        <v>3328554</v>
      </c>
      <c r="R26" s="22" t="s">
        <v>291</v>
      </c>
      <c r="S26" s="22" t="s">
        <v>18</v>
      </c>
      <c r="T26" s="23" t="s">
        <v>17</v>
      </c>
      <c r="U26" s="16"/>
      <c r="V26" s="16"/>
      <c r="W26" s="16"/>
      <c r="X26" s="16"/>
      <c r="Y26" s="16"/>
      <c r="Z26" s="16"/>
      <c r="AA26" s="16"/>
    </row>
    <row r="27" spans="1:27" ht="15" hidden="1">
      <c r="A27" s="39"/>
      <c r="B27" s="39"/>
      <c r="C27" s="39"/>
      <c r="D27" s="39"/>
      <c r="E27" s="39"/>
      <c r="F27" s="40"/>
      <c r="G27" s="40"/>
      <c r="H27" s="40"/>
      <c r="I27" s="40"/>
      <c r="J27" s="18">
        <v>8</v>
      </c>
      <c r="K27" s="18" t="str">
        <f t="shared" si="0"/>
        <v>22568 SVEUČILIŠTE U RIJECI - POMORSKI FAKULTET</v>
      </c>
      <c r="L27" s="19">
        <v>22568</v>
      </c>
      <c r="M27" s="20" t="s">
        <v>292</v>
      </c>
      <c r="N27" s="20" t="s">
        <v>269</v>
      </c>
      <c r="O27" s="20" t="s">
        <v>293</v>
      </c>
      <c r="P27" s="20" t="s">
        <v>271</v>
      </c>
      <c r="Q27" s="21">
        <v>1580485</v>
      </c>
      <c r="R27" s="22" t="s">
        <v>294</v>
      </c>
      <c r="S27" s="22" t="s">
        <v>18</v>
      </c>
      <c r="T27" s="23" t="s">
        <v>17</v>
      </c>
      <c r="U27" s="40"/>
      <c r="V27" s="40"/>
      <c r="W27" s="40"/>
      <c r="X27" s="40"/>
      <c r="Y27" s="40"/>
      <c r="Z27" s="40"/>
      <c r="AA27" s="40"/>
    </row>
    <row r="28" spans="1:27" ht="15" hidden="1">
      <c r="A28" s="16"/>
      <c r="B28" s="16"/>
      <c r="C28" s="16"/>
      <c r="D28" s="16"/>
      <c r="E28" s="16"/>
      <c r="F28" s="16"/>
      <c r="G28" s="16"/>
      <c r="H28" s="16"/>
      <c r="I28" s="16"/>
      <c r="J28" s="18">
        <v>9</v>
      </c>
      <c r="K28" s="18" t="str">
        <f t="shared" si="0"/>
        <v>2217 SVEUČILIŠTE U RIJECI - PRAVNI FAKULTET</v>
      </c>
      <c r="L28" s="19">
        <v>2217</v>
      </c>
      <c r="M28" s="20" t="s">
        <v>295</v>
      </c>
      <c r="N28" s="20" t="s">
        <v>269</v>
      </c>
      <c r="O28" s="20" t="s">
        <v>296</v>
      </c>
      <c r="P28" s="20" t="s">
        <v>271</v>
      </c>
      <c r="Q28" s="21">
        <v>3328562</v>
      </c>
      <c r="R28" s="22" t="s">
        <v>297</v>
      </c>
      <c r="S28" s="22" t="s">
        <v>18</v>
      </c>
      <c r="T28" s="23" t="s">
        <v>17</v>
      </c>
      <c r="U28" s="16"/>
      <c r="V28" s="16"/>
      <c r="W28" s="16"/>
      <c r="X28" s="16"/>
      <c r="Y28" s="16"/>
      <c r="Z28" s="16"/>
      <c r="AA28" s="16"/>
    </row>
    <row r="29" spans="1:27" ht="15" hidden="1">
      <c r="A29" s="16"/>
      <c r="B29" s="16"/>
      <c r="C29" s="16"/>
      <c r="D29" s="16"/>
      <c r="E29" s="16"/>
      <c r="F29" s="16"/>
      <c r="G29" s="16"/>
      <c r="H29" s="16"/>
      <c r="I29" s="16"/>
      <c r="J29" s="18">
        <v>10</v>
      </c>
      <c r="K29" s="18" t="str">
        <f t="shared" si="0"/>
        <v>2493 SVEUČILIŠTE U RIJECI - SVEUČILIŠNA KNJIŽNICA</v>
      </c>
      <c r="L29" s="19">
        <v>2493</v>
      </c>
      <c r="M29" s="20" t="s">
        <v>298</v>
      </c>
      <c r="N29" s="20" t="s">
        <v>269</v>
      </c>
      <c r="O29" s="20" t="s">
        <v>299</v>
      </c>
      <c r="P29" s="20" t="s">
        <v>271</v>
      </c>
      <c r="Q29" s="21">
        <v>3328686</v>
      </c>
      <c r="R29" s="22" t="s">
        <v>300</v>
      </c>
      <c r="S29" s="22" t="s">
        <v>18</v>
      </c>
      <c r="T29" s="23" t="s">
        <v>17</v>
      </c>
      <c r="U29" s="16"/>
      <c r="V29" s="16"/>
      <c r="W29" s="16"/>
      <c r="X29" s="16"/>
      <c r="Y29" s="16"/>
      <c r="Z29" s="16"/>
      <c r="AA29" s="16"/>
    </row>
    <row r="30" spans="1:27" ht="15" hidden="1">
      <c r="A30" s="16"/>
      <c r="B30" s="16"/>
      <c r="C30" s="16"/>
      <c r="D30" s="16"/>
      <c r="E30" s="16"/>
      <c r="F30" s="16"/>
      <c r="G30" s="16"/>
      <c r="H30" s="16"/>
      <c r="I30" s="16"/>
      <c r="J30" s="18">
        <v>11</v>
      </c>
      <c r="K30" s="18" t="str">
        <f t="shared" si="0"/>
        <v>2151 SVEUČILIŠTE U RIJECI - TEHNIČKI FAKULTET</v>
      </c>
      <c r="L30" s="19">
        <v>2151</v>
      </c>
      <c r="M30" s="20" t="s">
        <v>301</v>
      </c>
      <c r="N30" s="20" t="s">
        <v>269</v>
      </c>
      <c r="O30" s="20" t="s">
        <v>302</v>
      </c>
      <c r="P30" s="20" t="s">
        <v>271</v>
      </c>
      <c r="Q30" s="21">
        <v>3334317</v>
      </c>
      <c r="R30" s="22" t="s">
        <v>303</v>
      </c>
      <c r="S30" s="22" t="s">
        <v>18</v>
      </c>
      <c r="T30" s="23" t="s">
        <v>17</v>
      </c>
      <c r="U30" s="16"/>
      <c r="V30" s="16"/>
      <c r="W30" s="16"/>
      <c r="X30" s="16"/>
      <c r="Y30" s="16"/>
      <c r="Z30" s="16"/>
      <c r="AA30" s="16"/>
    </row>
    <row r="31" spans="1:27" ht="15" hidden="1">
      <c r="A31" s="16"/>
      <c r="B31" s="16"/>
      <c r="C31" s="16"/>
      <c r="D31" s="16"/>
      <c r="E31" s="16"/>
      <c r="F31" s="16"/>
      <c r="G31" s="16"/>
      <c r="H31" s="16"/>
      <c r="I31" s="16"/>
      <c r="J31" s="18">
        <v>12</v>
      </c>
      <c r="K31" s="18" t="str">
        <f t="shared" si="0"/>
        <v>40947 SVEUČILIŠTE U RIJECI - UČITELJSKI FAKULTET</v>
      </c>
      <c r="L31" s="19">
        <v>40947</v>
      </c>
      <c r="M31" s="20" t="s">
        <v>304</v>
      </c>
      <c r="N31" s="20" t="s">
        <v>269</v>
      </c>
      <c r="O31" s="20" t="s">
        <v>305</v>
      </c>
      <c r="P31" s="20" t="s">
        <v>271</v>
      </c>
      <c r="Q31" s="21">
        <v>2116073</v>
      </c>
      <c r="R31" s="22" t="s">
        <v>306</v>
      </c>
      <c r="S31" s="22" t="s">
        <v>18</v>
      </c>
      <c r="T31" s="23" t="s">
        <v>17</v>
      </c>
      <c r="U31" s="16"/>
      <c r="V31" s="16"/>
      <c r="W31" s="16"/>
      <c r="X31" s="16"/>
      <c r="Y31" s="16"/>
      <c r="Z31" s="16"/>
      <c r="AA31" s="16"/>
    </row>
    <row r="32" spans="1:27" ht="15" hidden="1">
      <c r="A32" s="16"/>
      <c r="B32" s="16"/>
      <c r="C32" s="16"/>
      <c r="D32" s="16"/>
      <c r="E32" s="16"/>
      <c r="F32" s="16"/>
      <c r="G32" s="16"/>
      <c r="H32" s="16"/>
      <c r="I32" s="16"/>
      <c r="J32" s="18">
        <v>13</v>
      </c>
      <c r="K32" s="18" t="str">
        <f t="shared" si="0"/>
        <v>48023 SVEUČILIŠTE U RIJECI - FAKULTET ZDRAVSTVENIH STUDIJA U RIJECI</v>
      </c>
      <c r="L32" s="19">
        <v>48023</v>
      </c>
      <c r="M32" s="20" t="s">
        <v>307</v>
      </c>
      <c r="N32" s="20" t="s">
        <v>269</v>
      </c>
      <c r="O32" s="20" t="s">
        <v>308</v>
      </c>
      <c r="P32" s="20" t="s">
        <v>271</v>
      </c>
      <c r="Q32" s="41" t="s">
        <v>309</v>
      </c>
      <c r="R32" s="22" t="s">
        <v>310</v>
      </c>
      <c r="S32" s="22" t="s">
        <v>18</v>
      </c>
      <c r="T32" s="23" t="s">
        <v>17</v>
      </c>
      <c r="U32" s="16"/>
      <c r="V32" s="16"/>
      <c r="W32" s="16"/>
      <c r="X32" s="16"/>
      <c r="Y32" s="16"/>
      <c r="Z32" s="16"/>
      <c r="AA32" s="16"/>
    </row>
    <row r="33" spans="1:27" ht="15" hidden="1">
      <c r="A33" s="16"/>
      <c r="B33" s="16"/>
      <c r="C33" s="16"/>
      <c r="D33" s="16"/>
      <c r="E33" s="16"/>
      <c r="F33" s="16"/>
      <c r="G33" s="16"/>
      <c r="H33" s="16"/>
      <c r="I33" s="16"/>
      <c r="J33" s="18">
        <v>1</v>
      </c>
      <c r="K33" s="18" t="str">
        <f t="shared" si="0"/>
        <v>2469 SVEUČILIŠTE U SPLITU</v>
      </c>
      <c r="L33" s="19">
        <v>2469</v>
      </c>
      <c r="M33" s="20" t="s">
        <v>311</v>
      </c>
      <c r="N33" s="20" t="s">
        <v>311</v>
      </c>
      <c r="O33" s="20" t="s">
        <v>312</v>
      </c>
      <c r="P33" s="20" t="s">
        <v>313</v>
      </c>
      <c r="Q33" s="21">
        <v>3129306</v>
      </c>
      <c r="R33" s="22" t="s">
        <v>314</v>
      </c>
      <c r="S33" s="22" t="s">
        <v>18</v>
      </c>
      <c r="T33" s="23" t="s">
        <v>17</v>
      </c>
      <c r="U33" s="16"/>
      <c r="V33" s="16"/>
      <c r="W33" s="16"/>
      <c r="X33" s="16"/>
      <c r="Y33" s="16"/>
      <c r="Z33" s="16"/>
      <c r="AA33" s="16"/>
    </row>
    <row r="34" spans="1:27" ht="15" hidden="1">
      <c r="A34" s="16"/>
      <c r="B34" s="16"/>
      <c r="C34" s="16"/>
      <c r="D34" s="16"/>
      <c r="E34" s="16"/>
      <c r="F34" s="16"/>
      <c r="G34" s="16"/>
      <c r="H34" s="16"/>
      <c r="I34" s="16"/>
      <c r="J34" s="18">
        <v>2</v>
      </c>
      <c r="K34" s="18" t="str">
        <f t="shared" si="0"/>
        <v>2372 SVEUČILIŠTE U SPLITU - EKONOMSKI FAKULTET</v>
      </c>
      <c r="L34" s="19">
        <v>2372</v>
      </c>
      <c r="M34" s="20" t="s">
        <v>315</v>
      </c>
      <c r="N34" s="20" t="s">
        <v>311</v>
      </c>
      <c r="O34" s="20" t="s">
        <v>316</v>
      </c>
      <c r="P34" s="20" t="s">
        <v>313</v>
      </c>
      <c r="Q34" s="21">
        <v>3119076</v>
      </c>
      <c r="R34" s="22" t="s">
        <v>317</v>
      </c>
      <c r="S34" s="22" t="s">
        <v>18</v>
      </c>
      <c r="T34" s="23" t="s">
        <v>17</v>
      </c>
      <c r="U34" s="16"/>
      <c r="V34" s="16"/>
      <c r="W34" s="16"/>
      <c r="X34" s="16"/>
      <c r="Y34" s="16"/>
      <c r="Z34" s="16"/>
      <c r="AA34" s="16"/>
    </row>
    <row r="35" spans="1:27" ht="15" hidden="1">
      <c r="A35" s="16"/>
      <c r="B35" s="16"/>
      <c r="C35" s="16"/>
      <c r="D35" s="16"/>
      <c r="E35" s="16"/>
      <c r="F35" s="16"/>
      <c r="G35" s="16"/>
      <c r="H35" s="16"/>
      <c r="I35" s="16"/>
      <c r="J35" s="18">
        <v>3</v>
      </c>
      <c r="K35" s="18" t="str">
        <f t="shared" si="0"/>
        <v>2330 SVEUČILIŠTE U SPLITU - FAKULTET ELEKTROTEHNIKE, STROJARSTVA I BRODOGRADNJE</v>
      </c>
      <c r="L35" s="19">
        <v>2330</v>
      </c>
      <c r="M35" s="20" t="s">
        <v>318</v>
      </c>
      <c r="N35" s="20" t="s">
        <v>311</v>
      </c>
      <c r="O35" s="20" t="s">
        <v>319</v>
      </c>
      <c r="P35" s="20" t="s">
        <v>313</v>
      </c>
      <c r="Q35" s="21">
        <v>3118339</v>
      </c>
      <c r="R35" s="22" t="s">
        <v>320</v>
      </c>
      <c r="S35" s="22" t="s">
        <v>18</v>
      </c>
      <c r="T35" s="23" t="s">
        <v>17</v>
      </c>
      <c r="U35" s="16"/>
      <c r="V35" s="16"/>
      <c r="W35" s="16"/>
      <c r="X35" s="16"/>
      <c r="Y35" s="16"/>
      <c r="Z35" s="16"/>
      <c r="AA35" s="16"/>
    </row>
    <row r="36" spans="1:27" ht="15" hidden="1">
      <c r="A36" s="16"/>
      <c r="B36" s="16"/>
      <c r="C36" s="16"/>
      <c r="D36" s="16"/>
      <c r="E36" s="16"/>
      <c r="F36" s="16"/>
      <c r="G36" s="16"/>
      <c r="H36" s="16"/>
      <c r="I36" s="16"/>
      <c r="J36" s="18">
        <v>4</v>
      </c>
      <c r="K36" s="18" t="str">
        <f t="shared" si="0"/>
        <v>22435 SVEUČILIŠTE U SPLITU - FILOZOFSKI FAKULTET</v>
      </c>
      <c r="L36" s="19">
        <v>22435</v>
      </c>
      <c r="M36" s="20" t="s">
        <v>321</v>
      </c>
      <c r="N36" s="20" t="s">
        <v>311</v>
      </c>
      <c r="O36" s="20" t="s">
        <v>322</v>
      </c>
      <c r="P36" s="20" t="s">
        <v>313</v>
      </c>
      <c r="Q36" s="21">
        <v>1413236</v>
      </c>
      <c r="R36" s="22" t="s">
        <v>323</v>
      </c>
      <c r="S36" s="22" t="s">
        <v>18</v>
      </c>
      <c r="T36" s="23" t="s">
        <v>17</v>
      </c>
      <c r="U36" s="16"/>
      <c r="V36" s="16"/>
      <c r="W36" s="16"/>
      <c r="X36" s="16"/>
      <c r="Y36" s="16"/>
      <c r="Z36" s="16"/>
      <c r="AA36" s="16"/>
    </row>
    <row r="37" spans="1:27" ht="15" hidden="1">
      <c r="A37" s="16"/>
      <c r="B37" s="16"/>
      <c r="C37" s="16"/>
      <c r="D37" s="16"/>
      <c r="E37" s="16"/>
      <c r="F37" s="16"/>
      <c r="G37" s="16"/>
      <c r="H37" s="16"/>
      <c r="I37" s="16"/>
      <c r="J37" s="18">
        <v>5</v>
      </c>
      <c r="K37" s="18" t="str">
        <f t="shared" si="0"/>
        <v>2348 SVEUČILIŠTE U SPLITU - FAKULTET GRAĐEVINARSTVA, ARHITEKTURE I GEODEZIJE</v>
      </c>
      <c r="L37" s="19">
        <v>2348</v>
      </c>
      <c r="M37" s="20" t="s">
        <v>324</v>
      </c>
      <c r="N37" s="20" t="s">
        <v>311</v>
      </c>
      <c r="O37" s="20" t="s">
        <v>325</v>
      </c>
      <c r="P37" s="20" t="s">
        <v>313</v>
      </c>
      <c r="Q37" s="21">
        <v>3149463</v>
      </c>
      <c r="R37" s="22" t="s">
        <v>326</v>
      </c>
      <c r="S37" s="22" t="s">
        <v>18</v>
      </c>
      <c r="T37" s="23" t="s">
        <v>17</v>
      </c>
      <c r="U37" s="16"/>
      <c r="V37" s="16"/>
      <c r="W37" s="16"/>
      <c r="X37" s="16"/>
      <c r="Y37" s="16"/>
      <c r="Z37" s="16"/>
      <c r="AA37" s="16"/>
    </row>
    <row r="38" spans="1:27" ht="15" hidden="1">
      <c r="A38" s="16"/>
      <c r="B38" s="16"/>
      <c r="C38" s="16"/>
      <c r="D38" s="16"/>
      <c r="E38" s="16"/>
      <c r="F38" s="16"/>
      <c r="G38" s="16"/>
      <c r="H38" s="16"/>
      <c r="I38" s="16"/>
      <c r="J38" s="18">
        <v>6</v>
      </c>
      <c r="K38" s="18" t="str">
        <f t="shared" si="0"/>
        <v>2356 SVEUČILIŠTE U SPLITU - KEMIJSKO-TEHNOLOŠKI FAKULTET</v>
      </c>
      <c r="L38" s="19">
        <v>2356</v>
      </c>
      <c r="M38" s="20" t="s">
        <v>327</v>
      </c>
      <c r="N38" s="20" t="s">
        <v>311</v>
      </c>
      <c r="O38" s="20" t="s">
        <v>328</v>
      </c>
      <c r="P38" s="20" t="s">
        <v>313</v>
      </c>
      <c r="Q38" s="21">
        <v>3119068</v>
      </c>
      <c r="R38" s="22" t="s">
        <v>329</v>
      </c>
      <c r="S38" s="22" t="s">
        <v>18</v>
      </c>
      <c r="T38" s="23" t="s">
        <v>17</v>
      </c>
      <c r="U38" s="16"/>
      <c r="V38" s="16"/>
      <c r="W38" s="16"/>
      <c r="X38" s="16"/>
      <c r="Y38" s="16"/>
      <c r="Z38" s="16"/>
      <c r="AA38" s="16"/>
    </row>
    <row r="39" spans="1:27" ht="15" hidden="1">
      <c r="A39" s="16"/>
      <c r="B39" s="16"/>
      <c r="C39" s="16"/>
      <c r="D39" s="16"/>
      <c r="E39" s="16"/>
      <c r="F39" s="16"/>
      <c r="G39" s="16"/>
      <c r="H39" s="16"/>
      <c r="I39" s="16"/>
      <c r="J39" s="18">
        <v>7</v>
      </c>
      <c r="K39" s="18" t="str">
        <f t="shared" si="0"/>
        <v>43773 SVEUČILIŠTE U SPLITU - KINEZIOLOŠKI FAKULTET</v>
      </c>
      <c r="L39" s="19">
        <v>43773</v>
      </c>
      <c r="M39" s="20" t="s">
        <v>330</v>
      </c>
      <c r="N39" s="20" t="s">
        <v>311</v>
      </c>
      <c r="O39" s="20" t="s">
        <v>331</v>
      </c>
      <c r="P39" s="20" t="s">
        <v>313</v>
      </c>
      <c r="Q39" s="21">
        <v>2393255</v>
      </c>
      <c r="R39" s="22" t="s">
        <v>332</v>
      </c>
      <c r="S39" s="22" t="s">
        <v>18</v>
      </c>
      <c r="T39" s="23" t="s">
        <v>17</v>
      </c>
      <c r="U39" s="16"/>
      <c r="V39" s="16"/>
      <c r="W39" s="16"/>
      <c r="X39" s="16"/>
      <c r="Y39" s="16"/>
      <c r="Z39" s="16"/>
      <c r="AA39" s="16"/>
    </row>
    <row r="40" spans="1:27" ht="15" hidden="1">
      <c r="A40" s="16"/>
      <c r="B40" s="16"/>
      <c r="C40" s="16"/>
      <c r="D40" s="16"/>
      <c r="E40" s="16"/>
      <c r="F40" s="16"/>
      <c r="G40" s="16"/>
      <c r="H40" s="16"/>
      <c r="I40" s="16"/>
      <c r="J40" s="18">
        <v>8</v>
      </c>
      <c r="K40" s="18" t="str">
        <f t="shared" si="0"/>
        <v>23368 SVEUČILIŠTE U SPLITU - KATOLIČKI BOGOSLOVNI FAKULTET</v>
      </c>
      <c r="L40" s="42">
        <v>23368</v>
      </c>
      <c r="M40" s="20" t="s">
        <v>333</v>
      </c>
      <c r="N40" s="20" t="s">
        <v>311</v>
      </c>
      <c r="O40" s="20" t="s">
        <v>334</v>
      </c>
      <c r="P40" s="20" t="s">
        <v>313</v>
      </c>
      <c r="Q40" s="21">
        <v>1465643</v>
      </c>
      <c r="R40" s="22">
        <v>36149548625</v>
      </c>
      <c r="S40" s="22" t="s">
        <v>18</v>
      </c>
      <c r="T40" s="23" t="s">
        <v>17</v>
      </c>
      <c r="U40" s="16"/>
      <c r="V40" s="16"/>
      <c r="W40" s="16"/>
      <c r="X40" s="16"/>
      <c r="Y40" s="16"/>
      <c r="Z40" s="16"/>
      <c r="AA40" s="16"/>
    </row>
    <row r="41" spans="1:27" ht="15" hidden="1">
      <c r="A41" s="16"/>
      <c r="B41" s="16"/>
      <c r="C41" s="16"/>
      <c r="D41" s="16"/>
      <c r="E41" s="16"/>
      <c r="F41" s="16"/>
      <c r="G41" s="16"/>
      <c r="H41" s="16"/>
      <c r="I41" s="16"/>
      <c r="J41" s="18">
        <v>9</v>
      </c>
      <c r="K41" s="18" t="str">
        <f t="shared" si="0"/>
        <v>22451 SVEUČILIŠTE U SPLITU - MEDICINSKI FAKULTET</v>
      </c>
      <c r="L41" s="19">
        <v>22451</v>
      </c>
      <c r="M41" s="20" t="s">
        <v>335</v>
      </c>
      <c r="N41" s="20" t="s">
        <v>311</v>
      </c>
      <c r="O41" s="20" t="s">
        <v>336</v>
      </c>
      <c r="P41" s="20" t="s">
        <v>313</v>
      </c>
      <c r="Q41" s="21">
        <v>1315366</v>
      </c>
      <c r="R41" s="22" t="s">
        <v>337</v>
      </c>
      <c r="S41" s="22" t="s">
        <v>18</v>
      </c>
      <c r="T41" s="23" t="s">
        <v>17</v>
      </c>
      <c r="U41" s="16"/>
      <c r="V41" s="16"/>
      <c r="W41" s="16"/>
      <c r="X41" s="16"/>
      <c r="Y41" s="16"/>
      <c r="Z41" s="16"/>
      <c r="AA41" s="16"/>
    </row>
    <row r="42" spans="1:27" ht="15" hidden="1">
      <c r="A42" s="16"/>
      <c r="B42" s="16"/>
      <c r="C42" s="16"/>
      <c r="D42" s="16"/>
      <c r="E42" s="16"/>
      <c r="F42" s="16"/>
      <c r="G42" s="16"/>
      <c r="H42" s="16"/>
      <c r="I42" s="16"/>
      <c r="J42" s="18">
        <v>10</v>
      </c>
      <c r="K42" s="18" t="str">
        <f t="shared" si="0"/>
        <v>22460 SVEUČILIŠTE U SPLITU - POMORSKI FAKULTET</v>
      </c>
      <c r="L42" s="19">
        <v>22460</v>
      </c>
      <c r="M42" s="20" t="s">
        <v>338</v>
      </c>
      <c r="N42" s="20" t="s">
        <v>311</v>
      </c>
      <c r="O42" s="20" t="s">
        <v>339</v>
      </c>
      <c r="P42" s="20" t="s">
        <v>313</v>
      </c>
      <c r="Q42" s="21">
        <v>1406043</v>
      </c>
      <c r="R42" s="22" t="s">
        <v>340</v>
      </c>
      <c r="S42" s="22" t="s">
        <v>18</v>
      </c>
      <c r="T42" s="23" t="s">
        <v>17</v>
      </c>
      <c r="U42" s="16"/>
      <c r="V42" s="16"/>
      <c r="W42" s="16"/>
      <c r="X42" s="16"/>
      <c r="Y42" s="16"/>
      <c r="Z42" s="16"/>
      <c r="AA42" s="16"/>
    </row>
    <row r="43" spans="1:27" ht="15" hidden="1">
      <c r="A43" s="16"/>
      <c r="B43" s="16"/>
      <c r="C43" s="16"/>
      <c r="D43" s="16"/>
      <c r="E43" s="16"/>
      <c r="F43" s="16"/>
      <c r="G43" s="16"/>
      <c r="H43" s="16"/>
      <c r="I43" s="16"/>
      <c r="J43" s="18">
        <v>11</v>
      </c>
      <c r="K43" s="18" t="str">
        <f t="shared" si="0"/>
        <v>2397 SVEUČILIŠTE U SPLITU - PRAVNI FAKULTET</v>
      </c>
      <c r="L43" s="19">
        <v>2397</v>
      </c>
      <c r="M43" s="20" t="s">
        <v>341</v>
      </c>
      <c r="N43" s="20" t="s">
        <v>311</v>
      </c>
      <c r="O43" s="20" t="s">
        <v>342</v>
      </c>
      <c r="P43" s="20" t="s">
        <v>313</v>
      </c>
      <c r="Q43" s="21">
        <v>3118347</v>
      </c>
      <c r="R43" s="22" t="s">
        <v>343</v>
      </c>
      <c r="S43" s="22" t="s">
        <v>18</v>
      </c>
      <c r="T43" s="23" t="s">
        <v>17</v>
      </c>
      <c r="U43" s="16"/>
      <c r="V43" s="16"/>
      <c r="W43" s="16"/>
      <c r="X43" s="16"/>
      <c r="Y43" s="16"/>
      <c r="Z43" s="16"/>
      <c r="AA43" s="16"/>
    </row>
    <row r="44" spans="1:27" ht="15" hidden="1">
      <c r="A44" s="16"/>
      <c r="B44" s="16"/>
      <c r="C44" s="16"/>
      <c r="D44" s="16"/>
      <c r="E44" s="16"/>
      <c r="F44" s="16"/>
      <c r="G44" s="16"/>
      <c r="H44" s="16"/>
      <c r="I44" s="16"/>
      <c r="J44" s="18">
        <v>12</v>
      </c>
      <c r="K44" s="18" t="str">
        <f t="shared" si="0"/>
        <v>2410 SVEUČILIŠTE U SPLITU - PRIRODOSLOVNO - MATEMATIČKI FAKULTET</v>
      </c>
      <c r="L44" s="19">
        <v>2410</v>
      </c>
      <c r="M44" s="20" t="s">
        <v>344</v>
      </c>
      <c r="N44" s="20" t="s">
        <v>311</v>
      </c>
      <c r="O44" s="20" t="s">
        <v>345</v>
      </c>
      <c r="P44" s="20" t="s">
        <v>313</v>
      </c>
      <c r="Q44" s="21">
        <v>3199622</v>
      </c>
      <c r="R44" s="22" t="s">
        <v>346</v>
      </c>
      <c r="S44" s="22" t="s">
        <v>18</v>
      </c>
      <c r="T44" s="23" t="s">
        <v>17</v>
      </c>
      <c r="U44" s="16"/>
      <c r="V44" s="16"/>
      <c r="W44" s="16"/>
      <c r="X44" s="16"/>
      <c r="Y44" s="16"/>
      <c r="Z44" s="16"/>
      <c r="AA44" s="16"/>
    </row>
    <row r="45" spans="1:27" ht="15" hidden="1">
      <c r="A45" s="16"/>
      <c r="B45" s="16"/>
      <c r="C45" s="16"/>
      <c r="D45" s="16"/>
      <c r="E45" s="16"/>
      <c r="F45" s="16"/>
      <c r="G45" s="16"/>
      <c r="H45" s="16"/>
      <c r="I45" s="16"/>
      <c r="J45" s="18">
        <v>13</v>
      </c>
      <c r="K45" s="18" t="str">
        <f t="shared" si="0"/>
        <v>2524 SVEUČILIŠTE U SPLITU - SVEUČILIŠNA KNJIŽNICA</v>
      </c>
      <c r="L45" s="19">
        <v>2524</v>
      </c>
      <c r="M45" s="20" t="s">
        <v>347</v>
      </c>
      <c r="N45" s="20" t="s">
        <v>311</v>
      </c>
      <c r="O45" s="20" t="s">
        <v>348</v>
      </c>
      <c r="P45" s="20" t="s">
        <v>313</v>
      </c>
      <c r="Q45" s="21">
        <v>3118436</v>
      </c>
      <c r="R45" s="22" t="s">
        <v>349</v>
      </c>
      <c r="S45" s="22" t="s">
        <v>18</v>
      </c>
      <c r="T45" s="23" t="s">
        <v>17</v>
      </c>
      <c r="U45" s="16"/>
      <c r="V45" s="16"/>
      <c r="W45" s="16"/>
      <c r="X45" s="16"/>
      <c r="Y45" s="16"/>
      <c r="Z45" s="16"/>
      <c r="AA45" s="16"/>
    </row>
    <row r="46" spans="1:27" ht="15" hidden="1">
      <c r="A46" s="16"/>
      <c r="B46" s="16"/>
      <c r="C46" s="16"/>
      <c r="D46" s="16"/>
      <c r="E46" s="16"/>
      <c r="F46" s="16"/>
      <c r="G46" s="16"/>
      <c r="H46" s="16"/>
      <c r="I46" s="16"/>
      <c r="J46" s="18">
        <v>14</v>
      </c>
      <c r="K46" s="18" t="str">
        <f t="shared" si="0"/>
        <v>22478 SVEUČILIŠTE U SPLITU - UMJETNIČKA AKADEMIJA</v>
      </c>
      <c r="L46" s="19">
        <v>22478</v>
      </c>
      <c r="M46" s="20" t="s">
        <v>350</v>
      </c>
      <c r="N46" s="20" t="s">
        <v>311</v>
      </c>
      <c r="O46" s="20" t="s">
        <v>351</v>
      </c>
      <c r="P46" s="20" t="s">
        <v>313</v>
      </c>
      <c r="Q46" s="21">
        <v>1321358</v>
      </c>
      <c r="R46" s="22" t="s">
        <v>352</v>
      </c>
      <c r="S46" s="22" t="s">
        <v>18</v>
      </c>
      <c r="T46" s="23" t="s">
        <v>17</v>
      </c>
      <c r="U46" s="16"/>
      <c r="V46" s="16"/>
      <c r="W46" s="16"/>
      <c r="X46" s="16"/>
      <c r="Y46" s="16"/>
      <c r="Z46" s="16"/>
      <c r="AA46" s="16"/>
    </row>
    <row r="47" spans="1:27" ht="15" hidden="1">
      <c r="A47" s="16"/>
      <c r="B47" s="16"/>
      <c r="C47" s="16"/>
      <c r="D47" s="16"/>
      <c r="E47" s="16"/>
      <c r="F47" s="16"/>
      <c r="G47" s="16"/>
      <c r="H47" s="16"/>
      <c r="I47" s="16"/>
      <c r="J47" s="18">
        <v>1</v>
      </c>
      <c r="K47" s="18" t="str">
        <f t="shared" si="0"/>
        <v>2436 SVEUČILIŠTE U ZAGREBU</v>
      </c>
      <c r="L47" s="19">
        <v>2436</v>
      </c>
      <c r="M47" s="20" t="s">
        <v>353</v>
      </c>
      <c r="N47" s="20" t="s">
        <v>311</v>
      </c>
      <c r="O47" s="20" t="s">
        <v>354</v>
      </c>
      <c r="P47" s="20" t="s">
        <v>355</v>
      </c>
      <c r="Q47" s="21">
        <v>3211592</v>
      </c>
      <c r="R47" s="22" t="s">
        <v>356</v>
      </c>
      <c r="S47" s="22" t="s">
        <v>18</v>
      </c>
      <c r="T47" s="23" t="s">
        <v>17</v>
      </c>
      <c r="U47" s="16"/>
      <c r="V47" s="16"/>
      <c r="W47" s="16"/>
      <c r="X47" s="16"/>
      <c r="Y47" s="16"/>
      <c r="Z47" s="16"/>
      <c r="AA47" s="16"/>
    </row>
    <row r="48" spans="1:27" ht="15" hidden="1">
      <c r="A48" s="16"/>
      <c r="B48" s="16"/>
      <c r="C48" s="16"/>
      <c r="D48" s="16"/>
      <c r="E48" s="16"/>
      <c r="F48" s="16"/>
      <c r="G48" s="16"/>
      <c r="H48" s="16"/>
      <c r="I48" s="16"/>
      <c r="J48" s="18">
        <v>2</v>
      </c>
      <c r="K48" s="18" t="str">
        <f t="shared" si="0"/>
        <v>1923 SVEUČILIŠTE U ZAGREBU - AGRONOMSKI FAKULTET</v>
      </c>
      <c r="L48" s="19">
        <v>1923</v>
      </c>
      <c r="M48" s="20" t="s">
        <v>357</v>
      </c>
      <c r="N48" s="20" t="s">
        <v>311</v>
      </c>
      <c r="O48" s="20" t="s">
        <v>358</v>
      </c>
      <c r="P48" s="20" t="s">
        <v>355</v>
      </c>
      <c r="Q48" s="21">
        <v>3283097</v>
      </c>
      <c r="R48" s="22" t="s">
        <v>359</v>
      </c>
      <c r="S48" s="22" t="s">
        <v>18</v>
      </c>
      <c r="T48" s="23" t="s">
        <v>17</v>
      </c>
      <c r="U48" s="16"/>
      <c r="V48" s="16"/>
      <c r="W48" s="16"/>
      <c r="X48" s="16"/>
      <c r="Y48" s="16"/>
      <c r="Z48" s="16"/>
      <c r="AA48" s="16"/>
    </row>
    <row r="49" spans="1:27" ht="15" hidden="1">
      <c r="A49" s="16"/>
      <c r="B49" s="16"/>
      <c r="C49" s="16"/>
      <c r="D49" s="16"/>
      <c r="E49" s="16"/>
      <c r="F49" s="16"/>
      <c r="G49" s="16"/>
      <c r="H49" s="16"/>
      <c r="I49" s="16"/>
      <c r="J49" s="18">
        <v>3</v>
      </c>
      <c r="K49" s="18" t="str">
        <f t="shared" si="0"/>
        <v>1974 SVEUČILIŠTE U ZAGREBU - AKADEMIJA DRAMSKE UMJETNOSTI</v>
      </c>
      <c r="L49" s="19">
        <v>1974</v>
      </c>
      <c r="M49" s="20" t="s">
        <v>360</v>
      </c>
      <c r="N49" s="20" t="s">
        <v>311</v>
      </c>
      <c r="O49" s="20" t="s">
        <v>361</v>
      </c>
      <c r="P49" s="20" t="s">
        <v>355</v>
      </c>
      <c r="Q49" s="21">
        <v>3205029</v>
      </c>
      <c r="R49" s="22" t="s">
        <v>362</v>
      </c>
      <c r="S49" s="22" t="s">
        <v>18</v>
      </c>
      <c r="T49" s="23" t="s">
        <v>17</v>
      </c>
      <c r="U49" s="16"/>
      <c r="V49" s="16"/>
      <c r="W49" s="16"/>
      <c r="X49" s="16"/>
      <c r="Y49" s="16"/>
      <c r="Z49" s="16"/>
      <c r="AA49" s="16"/>
    </row>
    <row r="50" spans="1:27" ht="15" hidden="1">
      <c r="A50" s="16"/>
      <c r="B50" s="16"/>
      <c r="C50" s="16"/>
      <c r="D50" s="16"/>
      <c r="E50" s="16"/>
      <c r="F50" s="16"/>
      <c r="G50" s="16"/>
      <c r="H50" s="16"/>
      <c r="I50" s="16"/>
      <c r="J50" s="18">
        <v>4</v>
      </c>
      <c r="K50" s="18" t="str">
        <f t="shared" si="0"/>
        <v>1982 SVEUČILIŠTE U ZAGREBU - AKADEMIJA LIKOVNIH UMJETNOSTI</v>
      </c>
      <c r="L50" s="19">
        <v>1982</v>
      </c>
      <c r="M50" s="20" t="s">
        <v>363</v>
      </c>
      <c r="N50" s="20" t="s">
        <v>311</v>
      </c>
      <c r="O50" s="20" t="s">
        <v>364</v>
      </c>
      <c r="P50" s="20" t="s">
        <v>355</v>
      </c>
      <c r="Q50" s="21">
        <v>3207919</v>
      </c>
      <c r="R50" s="22" t="s">
        <v>365</v>
      </c>
      <c r="S50" s="22" t="s">
        <v>18</v>
      </c>
      <c r="T50" s="23" t="s">
        <v>17</v>
      </c>
      <c r="U50" s="16"/>
      <c r="V50" s="16"/>
      <c r="W50" s="16"/>
      <c r="X50" s="16"/>
      <c r="Y50" s="16"/>
      <c r="Z50" s="16"/>
      <c r="AA50" s="16"/>
    </row>
    <row r="51" spans="1:27" ht="15" hidden="1">
      <c r="A51" s="16"/>
      <c r="B51" s="16"/>
      <c r="C51" s="16"/>
      <c r="D51" s="16"/>
      <c r="E51" s="16"/>
      <c r="F51" s="16"/>
      <c r="G51" s="16"/>
      <c r="H51" s="16"/>
      <c r="I51" s="16"/>
      <c r="J51" s="18">
        <v>5</v>
      </c>
      <c r="K51" s="18" t="str">
        <f t="shared" si="0"/>
        <v xml:space="preserve">1861 SVEUČILIŠTE U ZAGREBU - ARHITEKTONSKI FAKULTET </v>
      </c>
      <c r="L51" s="19">
        <v>1861</v>
      </c>
      <c r="M51" s="20" t="s">
        <v>366</v>
      </c>
      <c r="N51" s="20" t="s">
        <v>311</v>
      </c>
      <c r="O51" s="20" t="s">
        <v>367</v>
      </c>
      <c r="P51" s="20" t="s">
        <v>355</v>
      </c>
      <c r="Q51" s="21">
        <v>3204952</v>
      </c>
      <c r="R51" s="22" t="s">
        <v>368</v>
      </c>
      <c r="S51" s="22" t="s">
        <v>18</v>
      </c>
      <c r="T51" s="23" t="s">
        <v>17</v>
      </c>
      <c r="U51" s="16"/>
      <c r="V51" s="16"/>
      <c r="W51" s="16"/>
      <c r="X51" s="16"/>
      <c r="Y51" s="16"/>
      <c r="Z51" s="16"/>
      <c r="AA51" s="16"/>
    </row>
    <row r="52" spans="1:27" ht="15" hidden="1">
      <c r="A52" s="16"/>
      <c r="B52" s="16"/>
      <c r="C52" s="16"/>
      <c r="D52" s="16"/>
      <c r="E52" s="16"/>
      <c r="F52" s="16"/>
      <c r="G52" s="16"/>
      <c r="H52" s="16"/>
      <c r="I52" s="16"/>
      <c r="J52" s="18">
        <v>6</v>
      </c>
      <c r="K52" s="18" t="str">
        <f t="shared" si="0"/>
        <v xml:space="preserve">1966 SVEUČILIŠTE U ZAGREBU - EDUKACIJSKO-REHABILITACIJSKI FAKULTET </v>
      </c>
      <c r="L52" s="19">
        <v>1966</v>
      </c>
      <c r="M52" s="20" t="s">
        <v>369</v>
      </c>
      <c r="N52" s="20" t="s">
        <v>311</v>
      </c>
      <c r="O52" s="20" t="s">
        <v>370</v>
      </c>
      <c r="P52" s="20" t="s">
        <v>355</v>
      </c>
      <c r="Q52" s="21">
        <v>3219780</v>
      </c>
      <c r="R52" s="22" t="s">
        <v>371</v>
      </c>
      <c r="S52" s="22" t="s">
        <v>18</v>
      </c>
      <c r="T52" s="23" t="s">
        <v>17</v>
      </c>
      <c r="U52" s="16"/>
      <c r="V52" s="16"/>
      <c r="W52" s="16"/>
      <c r="X52" s="16"/>
      <c r="Y52" s="16"/>
      <c r="Z52" s="16"/>
      <c r="AA52" s="16"/>
    </row>
    <row r="53" spans="1:27" ht="15" hidden="1">
      <c r="A53" s="16"/>
      <c r="B53" s="16"/>
      <c r="C53" s="16"/>
      <c r="D53" s="16"/>
      <c r="E53" s="16"/>
      <c r="F53" s="16"/>
      <c r="G53" s="16"/>
      <c r="H53" s="16"/>
      <c r="I53" s="16"/>
      <c r="J53" s="18">
        <v>7</v>
      </c>
      <c r="K53" s="18" t="str">
        <f t="shared" si="0"/>
        <v>1931 SVEUČILIŠTE U ZAGREBU - EKONOMSKI FAKULTET</v>
      </c>
      <c r="L53" s="19">
        <v>1931</v>
      </c>
      <c r="M53" s="20" t="s">
        <v>372</v>
      </c>
      <c r="N53" s="20" t="s">
        <v>311</v>
      </c>
      <c r="O53" s="20" t="s">
        <v>373</v>
      </c>
      <c r="P53" s="20" t="s">
        <v>355</v>
      </c>
      <c r="Q53" s="21">
        <v>3272079</v>
      </c>
      <c r="R53" s="22" t="s">
        <v>374</v>
      </c>
      <c r="S53" s="22" t="s">
        <v>18</v>
      </c>
      <c r="T53" s="23" t="s">
        <v>17</v>
      </c>
      <c r="U53" s="16"/>
      <c r="V53" s="16"/>
      <c r="W53" s="16"/>
      <c r="X53" s="16"/>
      <c r="Y53" s="16"/>
      <c r="Z53" s="16"/>
      <c r="AA53" s="16"/>
    </row>
    <row r="54" spans="1:27" ht="15" hidden="1">
      <c r="A54" s="16"/>
      <c r="B54" s="16"/>
      <c r="C54" s="16"/>
      <c r="D54" s="16"/>
      <c r="E54" s="16"/>
      <c r="F54" s="16"/>
      <c r="G54" s="16"/>
      <c r="H54" s="16"/>
      <c r="I54" s="16"/>
      <c r="J54" s="18">
        <v>8</v>
      </c>
      <c r="K54" s="18" t="str">
        <f t="shared" si="0"/>
        <v>1757 SVEUČILIŠTE U ZAGREBU - FAKULTET ELEKTROTEHNIKE I RAČUNARSTVA</v>
      </c>
      <c r="L54" s="19">
        <v>1757</v>
      </c>
      <c r="M54" s="20" t="s">
        <v>375</v>
      </c>
      <c r="N54" s="20" t="s">
        <v>311</v>
      </c>
      <c r="O54" s="20" t="s">
        <v>376</v>
      </c>
      <c r="P54" s="20" t="s">
        <v>355</v>
      </c>
      <c r="Q54" s="21">
        <v>3276643</v>
      </c>
      <c r="R54" s="22" t="s">
        <v>377</v>
      </c>
      <c r="S54" s="22" t="s">
        <v>18</v>
      </c>
      <c r="T54" s="23" t="s">
        <v>17</v>
      </c>
      <c r="U54" s="16"/>
      <c r="V54" s="16"/>
      <c r="W54" s="16"/>
      <c r="X54" s="16"/>
      <c r="Y54" s="16"/>
      <c r="Z54" s="16"/>
      <c r="AA54" s="16"/>
    </row>
    <row r="55" spans="1:27" ht="15" hidden="1">
      <c r="A55" s="16"/>
      <c r="B55" s="16"/>
      <c r="C55" s="16"/>
      <c r="D55" s="16"/>
      <c r="E55" s="16"/>
      <c r="F55" s="16"/>
      <c r="G55" s="16"/>
      <c r="H55" s="16"/>
      <c r="I55" s="16"/>
      <c r="J55" s="18">
        <v>9</v>
      </c>
      <c r="K55" s="18" t="str">
        <f t="shared" si="0"/>
        <v>6154 SVEUČILIŠTA U ZAGREBU - FAKULTET FILOZOFIJE I RELIGIJSKIH ZNANOSTI</v>
      </c>
      <c r="L55" s="19">
        <v>6154</v>
      </c>
      <c r="M55" s="20" t="s">
        <v>378</v>
      </c>
      <c r="N55" s="20" t="s">
        <v>311</v>
      </c>
      <c r="O55" s="20" t="s">
        <v>379</v>
      </c>
      <c r="P55" s="20" t="s">
        <v>355</v>
      </c>
      <c r="Q55" s="21">
        <v>1235664</v>
      </c>
      <c r="R55" s="22" t="s">
        <v>380</v>
      </c>
      <c r="S55" s="22" t="s">
        <v>18</v>
      </c>
      <c r="T55" s="23" t="s">
        <v>17</v>
      </c>
      <c r="U55" s="16"/>
      <c r="V55" s="16"/>
      <c r="W55" s="16"/>
      <c r="X55" s="16"/>
      <c r="Y55" s="16"/>
      <c r="Z55" s="16"/>
      <c r="AA55" s="16"/>
    </row>
    <row r="56" spans="1:27" ht="15" hidden="1">
      <c r="A56" s="16"/>
      <c r="B56" s="16"/>
      <c r="C56" s="16"/>
      <c r="D56" s="16"/>
      <c r="E56" s="16"/>
      <c r="F56" s="16"/>
      <c r="G56" s="16"/>
      <c r="H56" s="16"/>
      <c r="I56" s="16"/>
      <c r="J56" s="18">
        <v>10</v>
      </c>
      <c r="K56" s="18" t="str">
        <f t="shared" si="0"/>
        <v xml:space="preserve">2135 SVEUČILIŠTE U ZAGREBU - KATOLIČKI BOGOSLOVNI FAKULTET </v>
      </c>
      <c r="L56" s="19">
        <v>2135</v>
      </c>
      <c r="M56" s="20" t="s">
        <v>381</v>
      </c>
      <c r="N56" s="20" t="s">
        <v>311</v>
      </c>
      <c r="O56" s="20" t="s">
        <v>382</v>
      </c>
      <c r="P56" s="20" t="s">
        <v>355</v>
      </c>
      <c r="Q56" s="21">
        <v>3703088</v>
      </c>
      <c r="R56" s="22">
        <v>48987767944</v>
      </c>
      <c r="S56" s="22" t="s">
        <v>18</v>
      </c>
      <c r="T56" s="23" t="s">
        <v>17</v>
      </c>
      <c r="U56" s="16"/>
      <c r="V56" s="16"/>
      <c r="W56" s="16"/>
      <c r="X56" s="16"/>
      <c r="Y56" s="16"/>
      <c r="Z56" s="16"/>
      <c r="AA56" s="16"/>
    </row>
    <row r="57" spans="1:27" ht="15" hidden="1">
      <c r="A57" s="16"/>
      <c r="B57" s="16"/>
      <c r="C57" s="16"/>
      <c r="D57" s="16"/>
      <c r="E57" s="16"/>
      <c r="F57" s="16"/>
      <c r="G57" s="16"/>
      <c r="H57" s="16"/>
      <c r="I57" s="16"/>
      <c r="J57" s="18">
        <v>11</v>
      </c>
      <c r="K57" s="18" t="str">
        <f t="shared" si="0"/>
        <v>1790 SVEUČILIŠTE U ZAGREBU - FAKULTET KEMIJSKOG INŽENJERSTVA I TEHNOLOGIJE</v>
      </c>
      <c r="L57" s="19">
        <v>1790</v>
      </c>
      <c r="M57" s="20" t="s">
        <v>383</v>
      </c>
      <c r="N57" s="20" t="s">
        <v>311</v>
      </c>
      <c r="O57" s="20" t="s">
        <v>384</v>
      </c>
      <c r="P57" s="20" t="s">
        <v>355</v>
      </c>
      <c r="Q57" s="21">
        <v>3250270</v>
      </c>
      <c r="R57" s="22" t="s">
        <v>385</v>
      </c>
      <c r="S57" s="22" t="s">
        <v>18</v>
      </c>
      <c r="T57" s="23" t="s">
        <v>17</v>
      </c>
      <c r="U57" s="16"/>
      <c r="V57" s="16"/>
      <c r="W57" s="16"/>
      <c r="X57" s="16"/>
      <c r="Y57" s="16"/>
      <c r="Z57" s="16"/>
      <c r="AA57" s="16"/>
    </row>
    <row r="58" spans="1:27" ht="15" hidden="1">
      <c r="A58" s="16"/>
      <c r="B58" s="16"/>
      <c r="C58" s="16"/>
      <c r="D58" s="16"/>
      <c r="E58" s="16"/>
      <c r="F58" s="16"/>
      <c r="G58" s="16"/>
      <c r="H58" s="16"/>
      <c r="I58" s="16"/>
      <c r="J58" s="18">
        <v>12</v>
      </c>
      <c r="K58" s="18" t="str">
        <f t="shared" si="0"/>
        <v>1907 SVEUČILIŠTE U ZAGREBU - FAKULTET POLITIČKIH ZNANOSTI</v>
      </c>
      <c r="L58" s="19">
        <v>1907</v>
      </c>
      <c r="M58" s="20" t="s">
        <v>386</v>
      </c>
      <c r="N58" s="20" t="s">
        <v>311</v>
      </c>
      <c r="O58" s="20" t="s">
        <v>387</v>
      </c>
      <c r="P58" s="20" t="s">
        <v>355</v>
      </c>
      <c r="Q58" s="21">
        <v>3270262</v>
      </c>
      <c r="R58" s="22" t="s">
        <v>388</v>
      </c>
      <c r="S58" s="22" t="s">
        <v>18</v>
      </c>
      <c r="T58" s="23" t="s">
        <v>17</v>
      </c>
      <c r="U58" s="16"/>
      <c r="V58" s="16"/>
      <c r="W58" s="16"/>
      <c r="X58" s="16"/>
      <c r="Y58" s="16"/>
      <c r="Z58" s="16"/>
      <c r="AA58" s="16"/>
    </row>
    <row r="59" spans="1:27" ht="15" hidden="1">
      <c r="A59" s="16"/>
      <c r="B59" s="16"/>
      <c r="C59" s="16"/>
      <c r="D59" s="16"/>
      <c r="E59" s="16"/>
      <c r="F59" s="16"/>
      <c r="G59" s="16"/>
      <c r="H59" s="16"/>
      <c r="I59" s="16"/>
      <c r="J59" s="18">
        <v>13</v>
      </c>
      <c r="K59" s="18" t="str">
        <f t="shared" si="0"/>
        <v>1812 SVEUČILIŠTE U ZAGREBU - FAKULTET PROMETNIH ZNANOSTI</v>
      </c>
      <c r="L59" s="19">
        <v>1812</v>
      </c>
      <c r="M59" s="20" t="s">
        <v>389</v>
      </c>
      <c r="N59" s="20" t="s">
        <v>311</v>
      </c>
      <c r="O59" s="20" t="s">
        <v>390</v>
      </c>
      <c r="P59" s="20" t="s">
        <v>355</v>
      </c>
      <c r="Q59" s="21">
        <v>3260771</v>
      </c>
      <c r="R59" s="22" t="s">
        <v>391</v>
      </c>
      <c r="S59" s="22" t="s">
        <v>18</v>
      </c>
      <c r="T59" s="23" t="s">
        <v>17</v>
      </c>
      <c r="U59" s="16"/>
      <c r="V59" s="16"/>
      <c r="W59" s="16"/>
      <c r="X59" s="16"/>
      <c r="Y59" s="16"/>
      <c r="Z59" s="16"/>
      <c r="AA59" s="16"/>
    </row>
    <row r="60" spans="1:27" ht="15" hidden="1">
      <c r="A60" s="16"/>
      <c r="B60" s="16"/>
      <c r="C60" s="16"/>
      <c r="D60" s="16"/>
      <c r="E60" s="16"/>
      <c r="F60" s="16"/>
      <c r="G60" s="16"/>
      <c r="H60" s="16"/>
      <c r="I60" s="16"/>
      <c r="J60" s="18">
        <v>14</v>
      </c>
      <c r="K60" s="18" t="str">
        <f t="shared" si="0"/>
        <v>1829 SVEUČILIŠTE U ZAGREBU - FAKULTET STROJARSTVA I BRODOGRADNJE</v>
      </c>
      <c r="L60" s="19">
        <v>1829</v>
      </c>
      <c r="M60" s="20" t="s">
        <v>392</v>
      </c>
      <c r="N60" s="20" t="s">
        <v>311</v>
      </c>
      <c r="O60" s="20" t="s">
        <v>393</v>
      </c>
      <c r="P60" s="20" t="s">
        <v>355</v>
      </c>
      <c r="Q60" s="21">
        <v>3276546</v>
      </c>
      <c r="R60" s="22" t="s">
        <v>394</v>
      </c>
      <c r="S60" s="22" t="s">
        <v>18</v>
      </c>
      <c r="T60" s="23" t="s">
        <v>17</v>
      </c>
      <c r="U60" s="16"/>
      <c r="V60" s="16"/>
      <c r="W60" s="16"/>
      <c r="X60" s="16"/>
      <c r="Y60" s="16"/>
      <c r="Z60" s="16"/>
      <c r="AA60" s="16"/>
    </row>
    <row r="61" spans="1:27" ht="15" hidden="1">
      <c r="A61" s="16"/>
      <c r="B61" s="16"/>
      <c r="C61" s="16"/>
      <c r="D61" s="16"/>
      <c r="E61" s="16"/>
      <c r="F61" s="16"/>
      <c r="G61" s="16"/>
      <c r="H61" s="16"/>
      <c r="I61" s="16"/>
      <c r="J61" s="18">
        <v>15</v>
      </c>
      <c r="K61" s="18" t="str">
        <f t="shared" si="0"/>
        <v xml:space="preserve">2014 SVEUČILIŠTE U ZAGREBU - FARMACEUTSKO-BIOKEMIJSKI FAKULTET </v>
      </c>
      <c r="L61" s="19">
        <v>2014</v>
      </c>
      <c r="M61" s="20" t="s">
        <v>395</v>
      </c>
      <c r="N61" s="20" t="s">
        <v>311</v>
      </c>
      <c r="O61" s="20" t="s">
        <v>396</v>
      </c>
      <c r="P61" s="20" t="s">
        <v>355</v>
      </c>
      <c r="Q61" s="21">
        <v>3205037</v>
      </c>
      <c r="R61" s="22" t="s">
        <v>397</v>
      </c>
      <c r="S61" s="22" t="s">
        <v>18</v>
      </c>
      <c r="T61" s="23" t="s">
        <v>17</v>
      </c>
      <c r="U61" s="16"/>
      <c r="V61" s="16"/>
      <c r="W61" s="16"/>
      <c r="X61" s="16"/>
      <c r="Y61" s="16"/>
      <c r="Z61" s="16"/>
      <c r="AA61" s="16"/>
    </row>
    <row r="62" spans="1:27" ht="15" hidden="1">
      <c r="A62" s="16"/>
      <c r="B62" s="16"/>
      <c r="C62" s="16"/>
      <c r="D62" s="16"/>
      <c r="E62" s="16"/>
      <c r="F62" s="16"/>
      <c r="G62" s="16"/>
      <c r="H62" s="16"/>
      <c r="I62" s="16"/>
      <c r="J62" s="18">
        <v>16</v>
      </c>
      <c r="K62" s="18" t="str">
        <f t="shared" si="0"/>
        <v>1958 SVEUČILIŠTE U ZAGREBU - FILOZOFSKI FAKULTET</v>
      </c>
      <c r="L62" s="19">
        <v>1958</v>
      </c>
      <c r="M62" s="20" t="s">
        <v>398</v>
      </c>
      <c r="N62" s="20" t="s">
        <v>311</v>
      </c>
      <c r="O62" s="20" t="s">
        <v>399</v>
      </c>
      <c r="P62" s="20" t="s">
        <v>355</v>
      </c>
      <c r="Q62" s="21">
        <v>3254852</v>
      </c>
      <c r="R62" s="22" t="s">
        <v>400</v>
      </c>
      <c r="S62" s="22" t="s">
        <v>18</v>
      </c>
      <c r="T62" s="23" t="s">
        <v>17</v>
      </c>
      <c r="U62" s="16"/>
      <c r="V62" s="16"/>
      <c r="W62" s="16"/>
      <c r="X62" s="16"/>
      <c r="Y62" s="16"/>
      <c r="Z62" s="16"/>
      <c r="AA62" s="16"/>
    </row>
    <row r="63" spans="1:27" ht="15" hidden="1">
      <c r="A63" s="16"/>
      <c r="B63" s="16"/>
      <c r="C63" s="16"/>
      <c r="D63" s="16"/>
      <c r="E63" s="16"/>
      <c r="F63" s="16"/>
      <c r="G63" s="16"/>
      <c r="H63" s="16"/>
      <c r="I63" s="16"/>
      <c r="J63" s="18">
        <v>17</v>
      </c>
      <c r="K63" s="18" t="str">
        <f t="shared" si="0"/>
        <v>1853 SVEUČILIŠTE U ZAGREBU - GEODETSKI FAKULTET</v>
      </c>
      <c r="L63" s="19">
        <v>1853</v>
      </c>
      <c r="M63" s="20" t="s">
        <v>401</v>
      </c>
      <c r="N63" s="20" t="s">
        <v>311</v>
      </c>
      <c r="O63" s="20" t="s">
        <v>402</v>
      </c>
      <c r="P63" s="20" t="s">
        <v>355</v>
      </c>
      <c r="Q63" s="21">
        <v>3204987</v>
      </c>
      <c r="R63" s="22" t="s">
        <v>403</v>
      </c>
      <c r="S63" s="22" t="s">
        <v>18</v>
      </c>
      <c r="T63" s="23" t="s">
        <v>17</v>
      </c>
      <c r="U63" s="16"/>
      <c r="V63" s="16"/>
      <c r="W63" s="16"/>
      <c r="X63" s="16"/>
      <c r="Y63" s="16"/>
      <c r="Z63" s="16"/>
      <c r="AA63" s="16"/>
    </row>
    <row r="64" spans="1:27" ht="15" hidden="1">
      <c r="A64" s="16"/>
      <c r="B64" s="16"/>
      <c r="C64" s="16"/>
      <c r="D64" s="16"/>
      <c r="E64" s="16"/>
      <c r="F64" s="16"/>
      <c r="G64" s="16"/>
      <c r="H64" s="16"/>
      <c r="I64" s="16"/>
      <c r="J64" s="18">
        <v>18</v>
      </c>
      <c r="K64" s="18" t="str">
        <f t="shared" si="0"/>
        <v>2102 SVEUČILIŠTE U ZAGREBU - GEOTEHNIČKI FAKULTET</v>
      </c>
      <c r="L64" s="19">
        <v>2102</v>
      </c>
      <c r="M64" s="20" t="s">
        <v>404</v>
      </c>
      <c r="N64" s="20" t="s">
        <v>311</v>
      </c>
      <c r="O64" s="20" t="s">
        <v>405</v>
      </c>
      <c r="P64" s="20" t="s">
        <v>406</v>
      </c>
      <c r="Q64" s="21">
        <v>3042316</v>
      </c>
      <c r="R64" s="22" t="s">
        <v>407</v>
      </c>
      <c r="S64" s="22" t="s">
        <v>18</v>
      </c>
      <c r="T64" s="23" t="s">
        <v>17</v>
      </c>
      <c r="U64" s="16"/>
      <c r="V64" s="16"/>
      <c r="W64" s="16"/>
      <c r="X64" s="16"/>
      <c r="Y64" s="16"/>
      <c r="Z64" s="16"/>
      <c r="AA64" s="16"/>
    </row>
    <row r="65" spans="1:27" ht="15" hidden="1">
      <c r="A65" s="16"/>
      <c r="B65" s="16"/>
      <c r="C65" s="16"/>
      <c r="D65" s="16"/>
      <c r="E65" s="16"/>
      <c r="F65" s="16"/>
      <c r="G65" s="16"/>
      <c r="H65" s="16"/>
      <c r="I65" s="16"/>
      <c r="J65" s="18">
        <v>19</v>
      </c>
      <c r="K65" s="18" t="str">
        <f t="shared" si="0"/>
        <v>1837 SVEUČILIŠTE U ZAGREBU - GRAĐEVINSKI FAKULTET</v>
      </c>
      <c r="L65" s="19">
        <v>1837</v>
      </c>
      <c r="M65" s="20" t="s">
        <v>408</v>
      </c>
      <c r="N65" s="20" t="s">
        <v>311</v>
      </c>
      <c r="O65" s="20" t="s">
        <v>409</v>
      </c>
      <c r="P65" s="20" t="s">
        <v>355</v>
      </c>
      <c r="Q65" s="21">
        <v>3227120</v>
      </c>
      <c r="R65" s="22" t="s">
        <v>410</v>
      </c>
      <c r="S65" s="22" t="s">
        <v>18</v>
      </c>
      <c r="T65" s="23" t="s">
        <v>17</v>
      </c>
      <c r="U65" s="16"/>
      <c r="V65" s="16"/>
      <c r="W65" s="16"/>
      <c r="X65" s="16"/>
      <c r="Y65" s="16"/>
      <c r="Z65" s="16"/>
      <c r="AA65" s="16"/>
    </row>
    <row r="66" spans="1:27" ht="15" hidden="1">
      <c r="A66" s="16"/>
      <c r="B66" s="16"/>
      <c r="C66" s="16"/>
      <c r="D66" s="16"/>
      <c r="E66" s="16"/>
      <c r="F66" s="16"/>
      <c r="G66" s="16"/>
      <c r="H66" s="16"/>
      <c r="I66" s="16"/>
      <c r="J66" s="18">
        <v>20</v>
      </c>
      <c r="K66" s="18" t="str">
        <f t="shared" ref="K66:K89" si="1">L66&amp;" "&amp;M66</f>
        <v>2080 SVEUČILIŠTE U ZAGREBU - GRAFIČKI FAKULTET</v>
      </c>
      <c r="L66" s="19">
        <v>2080</v>
      </c>
      <c r="M66" s="20" t="s">
        <v>411</v>
      </c>
      <c r="N66" s="20" t="s">
        <v>311</v>
      </c>
      <c r="O66" s="20" t="s">
        <v>412</v>
      </c>
      <c r="P66" s="20" t="s">
        <v>355</v>
      </c>
      <c r="Q66" s="21">
        <v>3219763</v>
      </c>
      <c r="R66" s="22" t="s">
        <v>413</v>
      </c>
      <c r="S66" s="22" t="s">
        <v>18</v>
      </c>
      <c r="T66" s="23" t="s">
        <v>17</v>
      </c>
      <c r="U66" s="16"/>
      <c r="V66" s="16"/>
      <c r="W66" s="16"/>
      <c r="X66" s="16"/>
      <c r="Y66" s="16"/>
      <c r="Z66" s="16"/>
      <c r="AA66" s="16"/>
    </row>
    <row r="67" spans="1:27" ht="15" hidden="1">
      <c r="A67" s="16"/>
      <c r="B67" s="16"/>
      <c r="C67" s="16"/>
      <c r="D67" s="16"/>
      <c r="E67" s="16"/>
      <c r="F67" s="16"/>
      <c r="G67" s="16"/>
      <c r="H67" s="16"/>
      <c r="I67" s="16"/>
      <c r="J67" s="18">
        <v>21</v>
      </c>
      <c r="K67" s="18" t="str">
        <f t="shared" si="1"/>
        <v>2006 SVEUČILIŠTE U ZAGREBU - KINEZIOLOŠKI FAKULTET</v>
      </c>
      <c r="L67" s="19">
        <v>2006</v>
      </c>
      <c r="M67" s="20" t="s">
        <v>414</v>
      </c>
      <c r="N67" s="20" t="s">
        <v>311</v>
      </c>
      <c r="O67" s="20" t="s">
        <v>415</v>
      </c>
      <c r="P67" s="20" t="s">
        <v>355</v>
      </c>
      <c r="Q67" s="21">
        <v>3274080</v>
      </c>
      <c r="R67" s="22" t="s">
        <v>416</v>
      </c>
      <c r="S67" s="22" t="s">
        <v>18</v>
      </c>
      <c r="T67" s="23" t="s">
        <v>17</v>
      </c>
      <c r="U67" s="16"/>
      <c r="V67" s="16"/>
      <c r="W67" s="16"/>
      <c r="X67" s="16"/>
      <c r="Y67" s="16"/>
      <c r="Z67" s="16"/>
      <c r="AA67" s="16"/>
    </row>
    <row r="68" spans="1:27" ht="15" hidden="1">
      <c r="A68" s="16"/>
      <c r="B68" s="16"/>
      <c r="C68" s="16"/>
      <c r="D68" s="16"/>
      <c r="E68" s="16"/>
      <c r="F68" s="16"/>
      <c r="G68" s="16"/>
      <c r="H68" s="16"/>
      <c r="I68" s="16"/>
      <c r="J68" s="18">
        <v>22</v>
      </c>
      <c r="K68" s="18" t="str">
        <f t="shared" si="1"/>
        <v>1888 SVEUČILIŠTE U ZAGREBU - MEDICINSKI FAKULTET</v>
      </c>
      <c r="L68" s="19">
        <v>1888</v>
      </c>
      <c r="M68" s="20" t="s">
        <v>417</v>
      </c>
      <c r="N68" s="20" t="s">
        <v>311</v>
      </c>
      <c r="O68" s="20" t="s">
        <v>418</v>
      </c>
      <c r="P68" s="20" t="s">
        <v>355</v>
      </c>
      <c r="Q68" s="21">
        <v>3270211</v>
      </c>
      <c r="R68" s="22" t="s">
        <v>419</v>
      </c>
      <c r="S68" s="22" t="s">
        <v>18</v>
      </c>
      <c r="T68" s="23" t="s">
        <v>17</v>
      </c>
      <c r="U68" s="16"/>
      <c r="V68" s="16"/>
      <c r="W68" s="16"/>
      <c r="X68" s="16"/>
      <c r="Y68" s="16"/>
      <c r="Z68" s="16"/>
      <c r="AA68" s="16"/>
    </row>
    <row r="69" spans="1:27" ht="15" hidden="1">
      <c r="A69" s="16"/>
      <c r="B69" s="16"/>
      <c r="C69" s="16"/>
      <c r="D69" s="16"/>
      <c r="E69" s="16"/>
      <c r="F69" s="16"/>
      <c r="G69" s="16"/>
      <c r="H69" s="16"/>
      <c r="I69" s="16"/>
      <c r="J69" s="18">
        <v>23</v>
      </c>
      <c r="K69" s="18" t="str">
        <f t="shared" si="1"/>
        <v>2071 SVEUČILIŠTE U ZAGREBU - METALURŠKI FAKULTET SISAK</v>
      </c>
      <c r="L69" s="19">
        <v>2071</v>
      </c>
      <c r="M69" s="20" t="s">
        <v>420</v>
      </c>
      <c r="N69" s="20" t="s">
        <v>311</v>
      </c>
      <c r="O69" s="20" t="s">
        <v>421</v>
      </c>
      <c r="P69" s="20" t="s">
        <v>422</v>
      </c>
      <c r="Q69" s="21">
        <v>3313786</v>
      </c>
      <c r="R69" s="22" t="s">
        <v>423</v>
      </c>
      <c r="S69" s="22" t="s">
        <v>18</v>
      </c>
      <c r="T69" s="23" t="s">
        <v>17</v>
      </c>
      <c r="U69" s="16"/>
      <c r="V69" s="16"/>
      <c r="W69" s="16"/>
      <c r="X69" s="16"/>
      <c r="Y69" s="16"/>
      <c r="Z69" s="16"/>
      <c r="AA69" s="16"/>
    </row>
    <row r="70" spans="1:27" ht="15" hidden="1">
      <c r="A70" s="16"/>
      <c r="B70" s="16"/>
      <c r="C70" s="16"/>
      <c r="D70" s="16"/>
      <c r="E70" s="16"/>
      <c r="F70" s="16"/>
      <c r="G70" s="16"/>
      <c r="H70" s="16"/>
      <c r="I70" s="16"/>
      <c r="J70" s="18">
        <v>24</v>
      </c>
      <c r="K70" s="18" t="str">
        <f t="shared" si="1"/>
        <v>1999 SVEUČILIŠTE U ZAGREBU - MUZIČKA AKADEMIJA</v>
      </c>
      <c r="L70" s="19">
        <v>1999</v>
      </c>
      <c r="M70" s="20" t="s">
        <v>424</v>
      </c>
      <c r="N70" s="20" t="s">
        <v>311</v>
      </c>
      <c r="O70" s="20" t="s">
        <v>425</v>
      </c>
      <c r="P70" s="20" t="s">
        <v>355</v>
      </c>
      <c r="Q70" s="21">
        <v>3205002</v>
      </c>
      <c r="R70" s="22" t="s">
        <v>426</v>
      </c>
      <c r="S70" s="22" t="s">
        <v>18</v>
      </c>
      <c r="T70" s="23" t="s">
        <v>17</v>
      </c>
      <c r="U70" s="16"/>
      <c r="V70" s="16"/>
      <c r="W70" s="16"/>
      <c r="X70" s="16"/>
      <c r="Y70" s="16"/>
      <c r="Z70" s="16"/>
      <c r="AA70" s="16"/>
    </row>
    <row r="71" spans="1:27" ht="15" hidden="1">
      <c r="A71" s="16"/>
      <c r="B71" s="16"/>
      <c r="C71" s="16"/>
      <c r="D71" s="16"/>
      <c r="E71" s="16"/>
      <c r="F71" s="16"/>
      <c r="G71" s="16"/>
      <c r="H71" s="16"/>
      <c r="I71" s="16"/>
      <c r="J71" s="18">
        <v>25</v>
      </c>
      <c r="K71" s="18" t="str">
        <f t="shared" si="1"/>
        <v>1915 SVEUČILIŠTE U ZAGREBU - PRAVNI FAKULTET</v>
      </c>
      <c r="L71" s="19">
        <v>1915</v>
      </c>
      <c r="M71" s="20" t="s">
        <v>427</v>
      </c>
      <c r="N71" s="20" t="s">
        <v>311</v>
      </c>
      <c r="O71" s="20" t="s">
        <v>428</v>
      </c>
      <c r="P71" s="20" t="s">
        <v>355</v>
      </c>
      <c r="Q71" s="21">
        <v>3225909</v>
      </c>
      <c r="R71" s="22" t="s">
        <v>429</v>
      </c>
      <c r="S71" s="22" t="s">
        <v>18</v>
      </c>
      <c r="T71" s="23" t="s">
        <v>17</v>
      </c>
      <c r="U71" s="16"/>
      <c r="V71" s="16"/>
      <c r="W71" s="16"/>
      <c r="X71" s="16"/>
      <c r="Y71" s="16"/>
      <c r="Z71" s="16"/>
      <c r="AA71" s="16"/>
    </row>
    <row r="72" spans="1:27" ht="15" hidden="1">
      <c r="A72" s="16"/>
      <c r="B72" s="16"/>
      <c r="C72" s="16"/>
      <c r="D72" s="16"/>
      <c r="E72" s="16"/>
      <c r="F72" s="16"/>
      <c r="G72" s="16"/>
      <c r="H72" s="16"/>
      <c r="I72" s="16"/>
      <c r="J72" s="18">
        <v>26</v>
      </c>
      <c r="K72" s="18" t="str">
        <f t="shared" si="1"/>
        <v>1845 SVEUČILIŠTE U ZAGREBU - PREHRAMBENO BIOTEHNOLOŠKI FAKULTET</v>
      </c>
      <c r="L72" s="19">
        <v>1845</v>
      </c>
      <c r="M72" s="20" t="s">
        <v>430</v>
      </c>
      <c r="N72" s="20" t="s">
        <v>311</v>
      </c>
      <c r="O72" s="20" t="s">
        <v>431</v>
      </c>
      <c r="P72" s="20" t="s">
        <v>355</v>
      </c>
      <c r="Q72" s="21">
        <v>3207102</v>
      </c>
      <c r="R72" s="22" t="s">
        <v>432</v>
      </c>
      <c r="S72" s="22" t="s">
        <v>18</v>
      </c>
      <c r="T72" s="23" t="s">
        <v>17</v>
      </c>
      <c r="U72" s="16"/>
      <c r="V72" s="16"/>
      <c r="W72" s="16"/>
      <c r="X72" s="16"/>
      <c r="Y72" s="16"/>
      <c r="Z72" s="16"/>
      <c r="AA72" s="16"/>
    </row>
    <row r="73" spans="1:27" ht="15" hidden="1">
      <c r="A73" s="16"/>
      <c r="B73" s="16"/>
      <c r="C73" s="16"/>
      <c r="D73" s="16"/>
      <c r="E73" s="16"/>
      <c r="F73" s="16"/>
      <c r="G73" s="16"/>
      <c r="H73" s="16"/>
      <c r="I73" s="16"/>
      <c r="J73" s="18">
        <v>27</v>
      </c>
      <c r="K73" s="18" t="str">
        <f t="shared" si="1"/>
        <v>1781 SVEUČILIŠTE U ZAGREBU - PRIRODOSLOVNO-MATEMATIČKI FAKULTET</v>
      </c>
      <c r="L73" s="19">
        <v>1781</v>
      </c>
      <c r="M73" s="20" t="s">
        <v>433</v>
      </c>
      <c r="N73" s="20" t="s">
        <v>311</v>
      </c>
      <c r="O73" s="20" t="s">
        <v>434</v>
      </c>
      <c r="P73" s="20" t="s">
        <v>355</v>
      </c>
      <c r="Q73" s="21">
        <v>3270149</v>
      </c>
      <c r="R73" s="22" t="s">
        <v>435</v>
      </c>
      <c r="S73" s="22" t="s">
        <v>18</v>
      </c>
      <c r="T73" s="23" t="s">
        <v>17</v>
      </c>
      <c r="U73" s="16"/>
      <c r="V73" s="16"/>
      <c r="W73" s="16"/>
      <c r="X73" s="16"/>
      <c r="Y73" s="16"/>
      <c r="Z73" s="16"/>
      <c r="AA73" s="16"/>
    </row>
    <row r="74" spans="1:27" ht="15" hidden="1">
      <c r="A74" s="16"/>
      <c r="B74" s="16"/>
      <c r="C74" s="16"/>
      <c r="D74" s="16"/>
      <c r="E74" s="16"/>
      <c r="F74" s="16"/>
      <c r="G74" s="16"/>
      <c r="H74" s="16"/>
      <c r="I74" s="16"/>
      <c r="J74" s="18">
        <v>28</v>
      </c>
      <c r="K74" s="18" t="str">
        <f t="shared" si="1"/>
        <v>2047 SVEUČILIŠTE U ZAGREBU - RUDARSKO-GEOLOŠKO-NAFTNI FAKULTET</v>
      </c>
      <c r="L74" s="19">
        <v>2047</v>
      </c>
      <c r="M74" s="20" t="s">
        <v>436</v>
      </c>
      <c r="N74" s="20" t="s">
        <v>311</v>
      </c>
      <c r="O74" s="20" t="s">
        <v>437</v>
      </c>
      <c r="P74" s="20" t="s">
        <v>355</v>
      </c>
      <c r="Q74" s="21">
        <v>3207005</v>
      </c>
      <c r="R74" s="22" t="s">
        <v>438</v>
      </c>
      <c r="S74" s="22" t="s">
        <v>18</v>
      </c>
      <c r="T74" s="23" t="s">
        <v>17</v>
      </c>
      <c r="U74" s="16"/>
      <c r="V74" s="16"/>
      <c r="W74" s="16"/>
      <c r="X74" s="16"/>
      <c r="Y74" s="16"/>
      <c r="Z74" s="16"/>
      <c r="AA74" s="16"/>
    </row>
    <row r="75" spans="1:27" ht="15" hidden="1">
      <c r="A75" s="16"/>
      <c r="B75" s="16"/>
      <c r="C75" s="16"/>
      <c r="D75" s="16"/>
      <c r="E75" s="16"/>
      <c r="F75" s="16"/>
      <c r="G75" s="16"/>
      <c r="H75" s="16"/>
      <c r="I75" s="16"/>
      <c r="J75" s="18">
        <v>29</v>
      </c>
      <c r="K75" s="18" t="str">
        <f t="shared" si="1"/>
        <v>1870 SVEUČILIŠTE U ZAGREBU - STOMATOLOŠKI FAKULTET</v>
      </c>
      <c r="L75" s="19">
        <v>1870</v>
      </c>
      <c r="M75" s="20" t="s">
        <v>439</v>
      </c>
      <c r="N75" s="20" t="s">
        <v>311</v>
      </c>
      <c r="O75" s="20" t="s">
        <v>440</v>
      </c>
      <c r="P75" s="20" t="s">
        <v>355</v>
      </c>
      <c r="Q75" s="21">
        <v>3204995</v>
      </c>
      <c r="R75" s="22" t="s">
        <v>441</v>
      </c>
      <c r="S75" s="22" t="s">
        <v>18</v>
      </c>
      <c r="T75" s="23" t="s">
        <v>17</v>
      </c>
      <c r="U75" s="16"/>
      <c r="V75" s="16"/>
      <c r="W75" s="16"/>
      <c r="X75" s="16"/>
      <c r="Y75" s="16"/>
      <c r="Z75" s="16"/>
      <c r="AA75" s="16"/>
    </row>
    <row r="76" spans="1:27" ht="15" hidden="1">
      <c r="A76" s="16"/>
      <c r="B76" s="16"/>
      <c r="C76" s="16"/>
      <c r="D76" s="16"/>
      <c r="E76" s="16"/>
      <c r="F76" s="16"/>
      <c r="G76" s="16"/>
      <c r="H76" s="16"/>
      <c r="I76" s="16"/>
      <c r="J76" s="18">
        <v>30</v>
      </c>
      <c r="K76" s="18" t="str">
        <f t="shared" si="1"/>
        <v>1896 SVEUČILIŠTE U ZAGREBU - ŠUMARSKI FAKULTET</v>
      </c>
      <c r="L76" s="19">
        <v>1896</v>
      </c>
      <c r="M76" s="20" t="s">
        <v>442</v>
      </c>
      <c r="N76" s="20" t="s">
        <v>311</v>
      </c>
      <c r="O76" s="20" t="s">
        <v>443</v>
      </c>
      <c r="P76" s="20" t="s">
        <v>355</v>
      </c>
      <c r="Q76" s="21">
        <v>3281485</v>
      </c>
      <c r="R76" s="22" t="s">
        <v>444</v>
      </c>
      <c r="S76" s="22" t="s">
        <v>18</v>
      </c>
      <c r="T76" s="23" t="s">
        <v>17</v>
      </c>
      <c r="U76" s="16"/>
      <c r="V76" s="16"/>
      <c r="W76" s="16"/>
      <c r="X76" s="16"/>
      <c r="Y76" s="16"/>
      <c r="Z76" s="16"/>
      <c r="AA76" s="16"/>
    </row>
    <row r="77" spans="1:27" ht="15" hidden="1">
      <c r="A77" s="16"/>
      <c r="B77" s="16"/>
      <c r="C77" s="16"/>
      <c r="D77" s="16"/>
      <c r="E77" s="16"/>
      <c r="F77" s="16"/>
      <c r="G77" s="16"/>
      <c r="H77" s="16"/>
      <c r="I77" s="16"/>
      <c r="J77" s="18">
        <v>31</v>
      </c>
      <c r="K77" s="18" t="str">
        <f t="shared" si="1"/>
        <v>1804 SVEUČILIŠTE U ZAGREBU - TEKSTILNO TEHNOLOŠKI FAKULTET</v>
      </c>
      <c r="L77" s="19">
        <v>1804</v>
      </c>
      <c r="M77" s="20" t="s">
        <v>445</v>
      </c>
      <c r="N77" s="20" t="s">
        <v>311</v>
      </c>
      <c r="O77" s="20" t="s">
        <v>446</v>
      </c>
      <c r="P77" s="20" t="s">
        <v>355</v>
      </c>
      <c r="Q77" s="21">
        <v>3207064</v>
      </c>
      <c r="R77" s="22" t="s">
        <v>447</v>
      </c>
      <c r="S77" s="22" t="s">
        <v>18</v>
      </c>
      <c r="T77" s="23" t="s">
        <v>17</v>
      </c>
      <c r="U77" s="16"/>
      <c r="V77" s="16"/>
      <c r="W77" s="16"/>
      <c r="X77" s="16"/>
      <c r="Y77" s="16"/>
      <c r="Z77" s="16"/>
      <c r="AA77" s="16"/>
    </row>
    <row r="78" spans="1:27" ht="15" hidden="1">
      <c r="A78" s="16"/>
      <c r="B78" s="16"/>
      <c r="C78" s="16"/>
      <c r="D78" s="16"/>
      <c r="E78" s="16"/>
      <c r="F78" s="16"/>
      <c r="G78" s="16"/>
      <c r="H78" s="16"/>
      <c r="I78" s="16"/>
      <c r="J78" s="18">
        <v>32</v>
      </c>
      <c r="K78" s="18" t="str">
        <f t="shared" si="1"/>
        <v>1940 SVEUČILIŠTE U ZAGREBU - UČITELJSKI FAKULTET</v>
      </c>
      <c r="L78" s="19">
        <v>1940</v>
      </c>
      <c r="M78" s="20" t="s">
        <v>448</v>
      </c>
      <c r="N78" s="20" t="s">
        <v>311</v>
      </c>
      <c r="O78" s="20" t="s">
        <v>449</v>
      </c>
      <c r="P78" s="20" t="s">
        <v>355</v>
      </c>
      <c r="Q78" s="21">
        <v>1422545</v>
      </c>
      <c r="R78" s="22" t="s">
        <v>450</v>
      </c>
      <c r="S78" s="22" t="s">
        <v>18</v>
      </c>
      <c r="T78" s="23" t="s">
        <v>17</v>
      </c>
      <c r="U78" s="16"/>
      <c r="V78" s="16"/>
      <c r="W78" s="16"/>
      <c r="X78" s="16"/>
      <c r="Y78" s="16"/>
      <c r="Z78" s="16"/>
      <c r="AA78" s="16"/>
    </row>
    <row r="79" spans="1:27" ht="15" hidden="1">
      <c r="A79" s="16"/>
      <c r="B79" s="16"/>
      <c r="C79" s="16"/>
      <c r="D79" s="16"/>
      <c r="E79" s="16"/>
      <c r="F79" s="16"/>
      <c r="G79" s="16"/>
      <c r="H79" s="16"/>
      <c r="I79" s="16"/>
      <c r="J79" s="18">
        <v>33</v>
      </c>
      <c r="K79" s="18" t="str">
        <f t="shared" si="1"/>
        <v>2022 SVEUČILIŠTE U ZAGREBU - VETERINARSKI FAKULTET</v>
      </c>
      <c r="L79" s="19">
        <v>2022</v>
      </c>
      <c r="M79" s="20" t="s">
        <v>451</v>
      </c>
      <c r="N79" s="20" t="s">
        <v>311</v>
      </c>
      <c r="O79" s="20" t="s">
        <v>452</v>
      </c>
      <c r="P79" s="20" t="s">
        <v>355</v>
      </c>
      <c r="Q79" s="21">
        <v>3225755</v>
      </c>
      <c r="R79" s="22" t="s">
        <v>453</v>
      </c>
      <c r="S79" s="22" t="s">
        <v>18</v>
      </c>
      <c r="T79" s="23" t="s">
        <v>17</v>
      </c>
      <c r="U79" s="16"/>
      <c r="V79" s="16"/>
      <c r="W79" s="16"/>
      <c r="X79" s="16"/>
      <c r="Y79" s="16"/>
      <c r="Z79" s="16"/>
      <c r="AA79" s="16"/>
    </row>
    <row r="80" spans="1:27" ht="15" hidden="1">
      <c r="A80" s="16"/>
      <c r="B80" s="16"/>
      <c r="C80" s="16"/>
      <c r="D80" s="16"/>
      <c r="E80" s="16"/>
      <c r="F80" s="16"/>
      <c r="G80" s="16"/>
      <c r="H80" s="16"/>
      <c r="I80" s="16"/>
      <c r="J80" s="18">
        <v>34</v>
      </c>
      <c r="K80" s="18" t="str">
        <f t="shared" si="1"/>
        <v>2063 FAKULTET ORGANIZACIJE I INFORMATIKE U VARAŽDINU</v>
      </c>
      <c r="L80" s="19">
        <v>2063</v>
      </c>
      <c r="M80" s="20" t="s">
        <v>454</v>
      </c>
      <c r="N80" s="20" t="s">
        <v>311</v>
      </c>
      <c r="O80" s="20" t="s">
        <v>455</v>
      </c>
      <c r="P80" s="20" t="s">
        <v>406</v>
      </c>
      <c r="Q80" s="21">
        <v>3006107</v>
      </c>
      <c r="R80" s="22" t="s">
        <v>456</v>
      </c>
      <c r="S80" s="22" t="s">
        <v>18</v>
      </c>
      <c r="T80" s="23" t="s">
        <v>17</v>
      </c>
      <c r="U80" s="16"/>
      <c r="V80" s="16"/>
      <c r="W80" s="16"/>
      <c r="X80" s="16"/>
      <c r="Y80" s="16"/>
      <c r="Z80" s="16"/>
      <c r="AA80" s="16"/>
    </row>
    <row r="81" spans="1:27" ht="15" hidden="1">
      <c r="A81" s="16"/>
      <c r="B81" s="16"/>
      <c r="C81" s="16"/>
      <c r="D81" s="16"/>
      <c r="E81" s="16"/>
      <c r="F81" s="16"/>
      <c r="G81" s="16"/>
      <c r="H81" s="16"/>
      <c r="I81" s="16"/>
      <c r="J81" s="18">
        <v>1</v>
      </c>
      <c r="K81" s="18" t="str">
        <f t="shared" si="1"/>
        <v>43749 MEĐIMURSKO VELEUČILIŠTE U ČAKOVCU</v>
      </c>
      <c r="L81" s="19">
        <v>43749</v>
      </c>
      <c r="M81" s="20" t="s">
        <v>457</v>
      </c>
      <c r="N81" s="20" t="s">
        <v>458</v>
      </c>
      <c r="O81" s="20" t="s">
        <v>459</v>
      </c>
      <c r="P81" s="20" t="s">
        <v>460</v>
      </c>
      <c r="Q81" s="21">
        <v>2382512</v>
      </c>
      <c r="R81" s="22" t="s">
        <v>461</v>
      </c>
      <c r="S81" s="22" t="s">
        <v>18</v>
      </c>
      <c r="T81" s="23" t="s">
        <v>17</v>
      </c>
      <c r="U81" s="16"/>
      <c r="V81" s="16"/>
      <c r="W81" s="16"/>
      <c r="X81" s="16"/>
      <c r="Y81" s="16"/>
      <c r="Z81" s="16"/>
      <c r="AA81" s="16"/>
    </row>
    <row r="82" spans="1:27" ht="15" hidden="1">
      <c r="A82" s="16"/>
      <c r="B82" s="16"/>
      <c r="C82" s="16"/>
      <c r="D82" s="16"/>
      <c r="E82" s="16"/>
      <c r="F82" s="16"/>
      <c r="G82" s="16"/>
      <c r="H82" s="16"/>
      <c r="I82" s="16"/>
      <c r="J82" s="18">
        <v>2</v>
      </c>
      <c r="K82" s="18" t="str">
        <f t="shared" si="1"/>
        <v>22427 TEHNIČKO VELEUČILIŠTE U ZAGREBU</v>
      </c>
      <c r="L82" s="19">
        <v>22427</v>
      </c>
      <c r="M82" s="20" t="s">
        <v>462</v>
      </c>
      <c r="N82" s="20" t="s">
        <v>458</v>
      </c>
      <c r="O82" s="20" t="s">
        <v>463</v>
      </c>
      <c r="P82" s="20" t="s">
        <v>355</v>
      </c>
      <c r="Q82" s="21">
        <v>1398270</v>
      </c>
      <c r="R82" s="22" t="s">
        <v>464</v>
      </c>
      <c r="S82" s="22" t="s">
        <v>18</v>
      </c>
      <c r="T82" s="23" t="s">
        <v>17</v>
      </c>
      <c r="U82" s="16"/>
      <c r="V82" s="16"/>
      <c r="W82" s="16"/>
      <c r="X82" s="16"/>
      <c r="Y82" s="16"/>
      <c r="Z82" s="16"/>
      <c r="AA82" s="16"/>
    </row>
    <row r="83" spans="1:27" ht="15" hidden="1">
      <c r="A83" s="16"/>
      <c r="B83" s="16"/>
      <c r="C83" s="16"/>
      <c r="D83" s="16"/>
      <c r="E83" s="16"/>
      <c r="F83" s="16"/>
      <c r="G83" s="16"/>
      <c r="H83" s="16"/>
      <c r="I83" s="16"/>
      <c r="J83" s="18">
        <v>3</v>
      </c>
      <c r="K83" s="18" t="str">
        <f t="shared" si="1"/>
        <v>38446 VELEUČILIŠTE LAVOSLAV RUŽIČKA U VUKOVARU</v>
      </c>
      <c r="L83" s="19">
        <v>38446</v>
      </c>
      <c r="M83" s="20" t="s">
        <v>465</v>
      </c>
      <c r="N83" s="20" t="s">
        <v>458</v>
      </c>
      <c r="O83" s="20" t="s">
        <v>466</v>
      </c>
      <c r="P83" s="20" t="s">
        <v>467</v>
      </c>
      <c r="Q83" s="21">
        <v>1970828</v>
      </c>
      <c r="R83" s="22" t="s">
        <v>468</v>
      </c>
      <c r="S83" s="22" t="s">
        <v>18</v>
      </c>
      <c r="T83" s="23" t="s">
        <v>17</v>
      </c>
      <c r="U83" s="16"/>
      <c r="V83" s="16"/>
      <c r="W83" s="16"/>
      <c r="X83" s="16"/>
      <c r="Y83" s="16"/>
      <c r="Z83" s="16"/>
      <c r="AA83" s="16"/>
    </row>
    <row r="84" spans="1:27" ht="15" hidden="1">
      <c r="A84" s="16"/>
      <c r="B84" s="16"/>
      <c r="C84" s="16"/>
      <c r="D84" s="16"/>
      <c r="E84" s="16"/>
      <c r="F84" s="16"/>
      <c r="G84" s="16"/>
      <c r="H84" s="16"/>
      <c r="I84" s="16"/>
      <c r="J84" s="18">
        <v>4</v>
      </c>
      <c r="K84" s="18" t="str">
        <f t="shared" si="1"/>
        <v>38438 VELEUČILIŠTE MARKO MARULIĆ U KNINU</v>
      </c>
      <c r="L84" s="19">
        <v>38438</v>
      </c>
      <c r="M84" s="20" t="s">
        <v>469</v>
      </c>
      <c r="N84" s="20" t="s">
        <v>458</v>
      </c>
      <c r="O84" s="43" t="s">
        <v>470</v>
      </c>
      <c r="P84" s="43" t="s">
        <v>471</v>
      </c>
      <c r="Q84" s="21">
        <v>1963813</v>
      </c>
      <c r="R84" s="22" t="s">
        <v>472</v>
      </c>
      <c r="S84" s="22" t="s">
        <v>18</v>
      </c>
      <c r="T84" s="23" t="s">
        <v>17</v>
      </c>
      <c r="U84" s="16"/>
      <c r="V84" s="16"/>
      <c r="W84" s="16"/>
      <c r="X84" s="16"/>
      <c r="Y84" s="16"/>
      <c r="Z84" s="16"/>
      <c r="AA84" s="16"/>
    </row>
    <row r="85" spans="1:27" ht="15" hidden="1">
      <c r="A85" s="16"/>
      <c r="B85" s="16"/>
      <c r="C85" s="16"/>
      <c r="D85" s="16"/>
      <c r="E85" s="16"/>
      <c r="F85" s="16"/>
      <c r="G85" s="16"/>
      <c r="H85" s="16"/>
      <c r="I85" s="16"/>
      <c r="J85" s="18">
        <v>5</v>
      </c>
      <c r="K85" s="18" t="str">
        <f t="shared" si="1"/>
        <v>41185 VELEUČILIŠTE NIKOLA TESLA U GOSPIĆU</v>
      </c>
      <c r="L85" s="19">
        <v>41185</v>
      </c>
      <c r="M85" s="20" t="s">
        <v>473</v>
      </c>
      <c r="N85" s="20" t="s">
        <v>458</v>
      </c>
      <c r="O85" s="20" t="s">
        <v>474</v>
      </c>
      <c r="P85" s="20" t="s">
        <v>475</v>
      </c>
      <c r="Q85" s="21">
        <v>2103133</v>
      </c>
      <c r="R85" s="22" t="s">
        <v>476</v>
      </c>
      <c r="S85" s="22" t="s">
        <v>18</v>
      </c>
      <c r="T85" s="23" t="s">
        <v>17</v>
      </c>
      <c r="U85" s="16"/>
      <c r="V85" s="16"/>
      <c r="W85" s="16"/>
      <c r="X85" s="16"/>
      <c r="Y85" s="16"/>
      <c r="Z85" s="16"/>
      <c r="AA85" s="16"/>
    </row>
    <row r="86" spans="1:27" ht="15" hidden="1">
      <c r="A86" s="16"/>
      <c r="B86" s="16"/>
      <c r="C86" s="16"/>
      <c r="D86" s="16"/>
      <c r="E86" s="16"/>
      <c r="F86" s="16"/>
      <c r="G86" s="16"/>
      <c r="H86" s="16"/>
      <c r="I86" s="16"/>
      <c r="J86" s="18">
        <v>6</v>
      </c>
      <c r="K86" s="18" t="str">
        <f t="shared" si="1"/>
        <v>21053 VELEUČILIŠTE U KARLOVCU</v>
      </c>
      <c r="L86" s="19">
        <v>21053</v>
      </c>
      <c r="M86" s="20" t="s">
        <v>477</v>
      </c>
      <c r="N86" s="20" t="s">
        <v>458</v>
      </c>
      <c r="O86" s="20" t="s">
        <v>478</v>
      </c>
      <c r="P86" s="20" t="s">
        <v>479</v>
      </c>
      <c r="Q86" s="21">
        <v>1286030</v>
      </c>
      <c r="R86" s="22" t="s">
        <v>480</v>
      </c>
      <c r="S86" s="22" t="s">
        <v>18</v>
      </c>
      <c r="T86" s="23" t="s">
        <v>17</v>
      </c>
      <c r="U86" s="16"/>
      <c r="V86" s="16"/>
      <c r="W86" s="16"/>
      <c r="X86" s="16"/>
      <c r="Y86" s="16"/>
      <c r="Z86" s="16"/>
      <c r="AA86" s="16"/>
    </row>
    <row r="87" spans="1:27" ht="15" hidden="1">
      <c r="A87" s="16"/>
      <c r="B87" s="16"/>
      <c r="C87" s="16"/>
      <c r="D87" s="16"/>
      <c r="E87" s="16"/>
      <c r="F87" s="16"/>
      <c r="G87" s="16"/>
      <c r="H87" s="16"/>
      <c r="I87" s="16"/>
      <c r="J87" s="18">
        <v>7</v>
      </c>
      <c r="K87" s="18" t="str">
        <f t="shared" si="1"/>
        <v>22398 VELEUČILIŠTE U POŽEGI</v>
      </c>
      <c r="L87" s="19">
        <v>22398</v>
      </c>
      <c r="M87" s="20" t="s">
        <v>481</v>
      </c>
      <c r="N87" s="20" t="s">
        <v>458</v>
      </c>
      <c r="O87" s="20" t="s">
        <v>482</v>
      </c>
      <c r="P87" s="20" t="s">
        <v>483</v>
      </c>
      <c r="Q87" s="21">
        <v>1395521</v>
      </c>
      <c r="R87" s="22" t="s">
        <v>484</v>
      </c>
      <c r="S87" s="22" t="s">
        <v>18</v>
      </c>
      <c r="T87" s="23" t="s">
        <v>17</v>
      </c>
      <c r="U87" s="16"/>
      <c r="V87" s="16"/>
      <c r="W87" s="16"/>
      <c r="X87" s="16"/>
      <c r="Y87" s="16"/>
      <c r="Z87" s="16"/>
      <c r="AA87" s="16"/>
    </row>
    <row r="88" spans="1:27" ht="15" hidden="1">
      <c r="A88" s="16"/>
      <c r="B88" s="16"/>
      <c r="C88" s="16"/>
      <c r="D88" s="16"/>
      <c r="E88" s="16"/>
      <c r="F88" s="16"/>
      <c r="G88" s="16"/>
      <c r="H88" s="16"/>
      <c r="I88" s="16"/>
      <c r="J88" s="18">
        <v>8</v>
      </c>
      <c r="K88" s="18" t="str">
        <f t="shared" si="1"/>
        <v>22494 VELEUČILIŠTE U RIJECI</v>
      </c>
      <c r="L88" s="19">
        <v>22494</v>
      </c>
      <c r="M88" s="20" t="s">
        <v>485</v>
      </c>
      <c r="N88" s="20" t="s">
        <v>458</v>
      </c>
      <c r="O88" s="20" t="s">
        <v>486</v>
      </c>
      <c r="P88" s="20" t="s">
        <v>271</v>
      </c>
      <c r="Q88" s="21">
        <v>1387332</v>
      </c>
      <c r="R88" s="22" t="s">
        <v>487</v>
      </c>
      <c r="S88" s="22" t="s">
        <v>18</v>
      </c>
      <c r="T88" s="23" t="s">
        <v>17</v>
      </c>
      <c r="U88" s="16"/>
      <c r="V88" s="16"/>
      <c r="W88" s="16"/>
      <c r="X88" s="16"/>
      <c r="Y88" s="16"/>
      <c r="Z88" s="16"/>
      <c r="AA88" s="16"/>
    </row>
    <row r="89" spans="1:27" ht="15" hidden="1">
      <c r="A89" s="16"/>
      <c r="B89" s="16"/>
      <c r="C89" s="16"/>
      <c r="D89" s="16"/>
      <c r="E89" s="16"/>
      <c r="F89" s="16"/>
      <c r="G89" s="16"/>
      <c r="H89" s="16"/>
      <c r="I89" s="16"/>
      <c r="J89" s="18">
        <v>9</v>
      </c>
      <c r="K89" s="18" t="str">
        <f t="shared" si="1"/>
        <v>41337 VELEUČILIŠTE U SLAVONSKOM BRODU</v>
      </c>
      <c r="L89" s="19">
        <v>41337</v>
      </c>
      <c r="M89" s="20" t="s">
        <v>488</v>
      </c>
      <c r="N89" s="20" t="s">
        <v>458</v>
      </c>
      <c r="O89" s="20" t="s">
        <v>489</v>
      </c>
      <c r="P89" s="20" t="s">
        <v>239</v>
      </c>
      <c r="Q89" s="21">
        <v>2152622</v>
      </c>
      <c r="R89" s="22" t="s">
        <v>490</v>
      </c>
      <c r="S89" s="22" t="s">
        <v>18</v>
      </c>
      <c r="T89" s="23" t="s">
        <v>17</v>
      </c>
      <c r="U89" s="16"/>
      <c r="V89" s="16"/>
      <c r="W89" s="16"/>
      <c r="X89" s="16"/>
      <c r="Y89" s="16"/>
      <c r="Z89" s="16"/>
      <c r="AA89" s="16"/>
    </row>
    <row r="90" spans="1:27" ht="15" hidden="1">
      <c r="A90" s="16"/>
      <c r="B90" s="16"/>
      <c r="C90" s="16"/>
      <c r="D90" s="16"/>
      <c r="E90" s="16"/>
      <c r="F90" s="16"/>
      <c r="G90" s="16"/>
      <c r="H90" s="16"/>
      <c r="I90" s="16"/>
      <c r="J90" s="18">
        <v>10</v>
      </c>
      <c r="K90" s="18" t="str">
        <f>L90&amp;" "&amp;M90</f>
        <v>22824 VELEUČILIŠTE U ŠIBENIKU</v>
      </c>
      <c r="L90" s="19">
        <v>22824</v>
      </c>
      <c r="M90" s="20" t="s">
        <v>491</v>
      </c>
      <c r="N90" s="20" t="s">
        <v>458</v>
      </c>
      <c r="O90" s="20" t="s">
        <v>492</v>
      </c>
      <c r="P90" s="20" t="s">
        <v>493</v>
      </c>
      <c r="Q90" s="21">
        <v>2100673</v>
      </c>
      <c r="R90" s="22" t="s">
        <v>494</v>
      </c>
      <c r="S90" s="22" t="s">
        <v>18</v>
      </c>
      <c r="T90" s="23" t="s">
        <v>17</v>
      </c>
      <c r="U90" s="16"/>
      <c r="V90" s="16"/>
      <c r="W90" s="16"/>
      <c r="X90" s="16"/>
      <c r="Y90" s="16"/>
      <c r="Z90" s="16"/>
      <c r="AA90" s="16"/>
    </row>
    <row r="91" spans="1:27" ht="15" hidden="1">
      <c r="A91" s="16"/>
      <c r="B91" s="16"/>
      <c r="C91" s="16"/>
      <c r="D91" s="16"/>
      <c r="E91" s="16"/>
      <c r="F91" s="16"/>
      <c r="G91" s="16"/>
      <c r="H91" s="16"/>
      <c r="I91" s="16"/>
      <c r="J91" s="15" t="s">
        <v>175</v>
      </c>
      <c r="K91" s="18" t="str">
        <f>L91&amp;" "&amp;M91</f>
        <v xml:space="preserve"> VELEUČILIŠTE HRVATSKO ZAGORJE</v>
      </c>
      <c r="M91" s="15" t="s">
        <v>495</v>
      </c>
      <c r="N91" s="20" t="s">
        <v>458</v>
      </c>
      <c r="S91" s="22" t="s">
        <v>18</v>
      </c>
      <c r="T91" s="23" t="s">
        <v>17</v>
      </c>
      <c r="U91" s="16"/>
      <c r="V91" s="16"/>
      <c r="W91" s="16"/>
      <c r="X91" s="16"/>
      <c r="Y91" s="16"/>
      <c r="Z91" s="16"/>
      <c r="AA91" s="16"/>
    </row>
    <row r="92" spans="1:27" ht="15" hidden="1">
      <c r="A92" s="16"/>
      <c r="B92" s="16"/>
      <c r="C92" s="16"/>
      <c r="D92" s="16"/>
      <c r="E92" s="16"/>
      <c r="F92" s="16"/>
      <c r="G92" s="16"/>
      <c r="H92" s="16"/>
      <c r="I92" s="16"/>
      <c r="J92" s="18">
        <v>11</v>
      </c>
      <c r="K92" s="18" t="str">
        <f>L92&amp;" "&amp;M92</f>
        <v>42993 VISOKA ŠKOLA ZA MENEDŽMENT U TURIZMU I INFORMATICI</v>
      </c>
      <c r="L92" s="19">
        <v>42993</v>
      </c>
      <c r="M92" s="20" t="s">
        <v>496</v>
      </c>
      <c r="N92" s="20" t="s">
        <v>458</v>
      </c>
      <c r="O92" s="20" t="s">
        <v>497</v>
      </c>
      <c r="P92" s="20" t="s">
        <v>498</v>
      </c>
      <c r="Q92" s="21">
        <v>2282208</v>
      </c>
      <c r="R92" s="22" t="s">
        <v>499</v>
      </c>
      <c r="S92" s="22" t="s">
        <v>18</v>
      </c>
      <c r="T92" s="23" t="s">
        <v>17</v>
      </c>
      <c r="U92" s="16"/>
      <c r="V92" s="16"/>
      <c r="W92" s="16"/>
      <c r="X92" s="16"/>
      <c r="Y92" s="16"/>
      <c r="Z92" s="16"/>
      <c r="AA92" s="16"/>
    </row>
    <row r="93" spans="1:27" ht="15" hidden="1">
      <c r="A93" s="16"/>
      <c r="B93" s="16"/>
      <c r="C93" s="16"/>
      <c r="D93" s="16"/>
      <c r="E93" s="16"/>
      <c r="F93" s="16"/>
      <c r="G93" s="16"/>
      <c r="H93" s="16"/>
      <c r="I93" s="16"/>
      <c r="J93" s="18">
        <v>12</v>
      </c>
      <c r="K93" s="18" t="str">
        <f>L93&amp;" "&amp;M93</f>
        <v>22371 VISOKO GOSPODARSKO UČILIŠTE U KRIŽEVCIMA</v>
      </c>
      <c r="L93" s="19">
        <v>22371</v>
      </c>
      <c r="M93" s="20" t="s">
        <v>500</v>
      </c>
      <c r="N93" s="20" t="s">
        <v>458</v>
      </c>
      <c r="O93" s="20" t="s">
        <v>501</v>
      </c>
      <c r="P93" s="20" t="s">
        <v>502</v>
      </c>
      <c r="Q93" s="21">
        <v>1411942</v>
      </c>
      <c r="R93" s="22" t="s">
        <v>503</v>
      </c>
      <c r="S93" s="22" t="s">
        <v>18</v>
      </c>
      <c r="T93" s="23" t="s">
        <v>17</v>
      </c>
      <c r="U93" s="16"/>
      <c r="V93" s="16"/>
      <c r="W93" s="16"/>
      <c r="X93" s="16"/>
      <c r="Y93" s="16"/>
      <c r="Z93" s="16"/>
      <c r="AA93" s="16"/>
    </row>
    <row r="94" spans="1:27" ht="15" hidden="1">
      <c r="A94" s="16"/>
      <c r="B94" s="16"/>
      <c r="C94" s="16"/>
      <c r="D94" s="16"/>
      <c r="E94" s="16"/>
      <c r="F94" s="16"/>
      <c r="G94" s="16"/>
      <c r="H94" s="16"/>
      <c r="I94" s="16"/>
      <c r="J94" s="18">
        <v>13</v>
      </c>
      <c r="K94" s="18" t="str">
        <f>L94&amp;" "&amp;M94</f>
        <v>22832 ZDRAVSTVENO VELEUČILIŠTE</v>
      </c>
      <c r="L94" s="19">
        <v>22832</v>
      </c>
      <c r="M94" s="20" t="s">
        <v>504</v>
      </c>
      <c r="N94" s="20" t="s">
        <v>458</v>
      </c>
      <c r="O94" s="20" t="s">
        <v>505</v>
      </c>
      <c r="P94" s="20" t="s">
        <v>355</v>
      </c>
      <c r="Q94" s="21">
        <v>1274597</v>
      </c>
      <c r="R94" s="22" t="s">
        <v>506</v>
      </c>
      <c r="S94" s="22" t="s">
        <v>18</v>
      </c>
      <c r="T94" s="23" t="s">
        <v>17</v>
      </c>
      <c r="U94" s="16"/>
      <c r="V94" s="16"/>
      <c r="W94" s="16"/>
      <c r="X94" s="16"/>
      <c r="Y94" s="16"/>
      <c r="Z94" s="16"/>
      <c r="AA94" s="16"/>
    </row>
    <row r="95" spans="1:27" ht="15" hidden="1">
      <c r="A95" s="16"/>
      <c r="B95" s="16"/>
      <c r="C95" s="16"/>
      <c r="D95" s="16"/>
      <c r="E95" s="16"/>
      <c r="F95" s="16"/>
      <c r="G95" s="16"/>
      <c r="H95" s="16"/>
      <c r="I95" s="16"/>
      <c r="J95" s="18">
        <v>1</v>
      </c>
      <c r="K95" s="18" t="str">
        <f t="shared" ref="K95:K129" si="2">L95&amp;" "&amp;M95</f>
        <v>2918 EKONOMSKI INSTITUT ZAGREB</v>
      </c>
      <c r="L95" s="19">
        <v>2918</v>
      </c>
      <c r="M95" s="20" t="s">
        <v>507</v>
      </c>
      <c r="N95" s="20" t="s">
        <v>458</v>
      </c>
      <c r="O95" s="20" t="s">
        <v>508</v>
      </c>
      <c r="P95" s="20" t="s">
        <v>355</v>
      </c>
      <c r="Q95" s="21">
        <v>3219925</v>
      </c>
      <c r="R95" s="22" t="s">
        <v>509</v>
      </c>
      <c r="S95" s="22" t="s">
        <v>510</v>
      </c>
      <c r="T95" s="23" t="s">
        <v>511</v>
      </c>
      <c r="U95" s="16"/>
      <c r="V95" s="16"/>
      <c r="W95" s="16"/>
      <c r="X95" s="16"/>
      <c r="Y95" s="16"/>
      <c r="Z95" s="16"/>
      <c r="AA95" s="16"/>
    </row>
    <row r="96" spans="1:27" ht="15" hidden="1">
      <c r="A96" s="16"/>
      <c r="B96" s="16"/>
      <c r="C96" s="16"/>
      <c r="D96" s="16"/>
      <c r="E96" s="16"/>
      <c r="F96" s="16"/>
      <c r="G96" s="16"/>
      <c r="H96" s="16"/>
      <c r="I96" s="16"/>
      <c r="J96" s="18">
        <v>2</v>
      </c>
      <c r="K96" s="18" t="str">
        <f t="shared" si="2"/>
        <v>2934 HRVATSKI INSTITUT ZA POVIJEST</v>
      </c>
      <c r="L96" s="19">
        <v>2934</v>
      </c>
      <c r="M96" s="20" t="s">
        <v>512</v>
      </c>
      <c r="N96" s="20" t="s">
        <v>458</v>
      </c>
      <c r="O96" s="20" t="s">
        <v>513</v>
      </c>
      <c r="P96" s="20" t="s">
        <v>355</v>
      </c>
      <c r="Q96" s="21">
        <v>3207153</v>
      </c>
      <c r="R96" s="22" t="s">
        <v>514</v>
      </c>
      <c r="S96" s="22" t="s">
        <v>510</v>
      </c>
      <c r="T96" s="23" t="s">
        <v>511</v>
      </c>
      <c r="U96" s="16"/>
      <c r="V96" s="16"/>
      <c r="W96" s="16"/>
      <c r="X96" s="16"/>
      <c r="Y96" s="16"/>
      <c r="Z96" s="16"/>
      <c r="AA96" s="16"/>
    </row>
    <row r="97" spans="1:27" ht="15" hidden="1">
      <c r="A97" s="16"/>
      <c r="B97" s="16"/>
      <c r="C97" s="16"/>
      <c r="D97" s="16"/>
      <c r="E97" s="16"/>
      <c r="F97" s="16"/>
      <c r="G97" s="16"/>
      <c r="H97" s="16"/>
      <c r="I97" s="16"/>
      <c r="J97" s="18">
        <v>3</v>
      </c>
      <c r="K97" s="18" t="str">
        <f t="shared" si="2"/>
        <v>2983 HRVATSKI VETERINARSKI INSTITUT</v>
      </c>
      <c r="L97" s="19">
        <v>2983</v>
      </c>
      <c r="M97" s="20" t="s">
        <v>515</v>
      </c>
      <c r="N97" s="20" t="s">
        <v>458</v>
      </c>
      <c r="O97" s="20" t="s">
        <v>516</v>
      </c>
      <c r="P97" s="20" t="s">
        <v>355</v>
      </c>
      <c r="Q97" s="21">
        <v>3274098</v>
      </c>
      <c r="R97" s="22" t="s">
        <v>517</v>
      </c>
      <c r="S97" s="22" t="s">
        <v>510</v>
      </c>
      <c r="T97" s="23" t="s">
        <v>511</v>
      </c>
      <c r="U97" s="16"/>
      <c r="V97" s="16"/>
      <c r="W97" s="16"/>
      <c r="X97" s="16"/>
      <c r="Y97" s="16"/>
      <c r="Z97" s="16"/>
      <c r="AA97" s="16"/>
    </row>
    <row r="98" spans="1:27" ht="15" hidden="1">
      <c r="A98" s="16"/>
      <c r="B98" s="16"/>
      <c r="C98" s="16"/>
      <c r="D98" s="16"/>
      <c r="E98" s="16"/>
      <c r="F98" s="16"/>
      <c r="G98" s="16"/>
      <c r="H98" s="16"/>
      <c r="I98" s="16"/>
      <c r="J98" s="18">
        <v>4</v>
      </c>
      <c r="K98" s="18" t="str">
        <f t="shared" si="2"/>
        <v>3105 INSTITUT DRUŠTVENIH ZNANOSTI IVO PILAR</v>
      </c>
      <c r="L98" s="19">
        <v>3105</v>
      </c>
      <c r="M98" s="20" t="s">
        <v>518</v>
      </c>
      <c r="N98" s="20" t="s">
        <v>458</v>
      </c>
      <c r="O98" s="20" t="s">
        <v>519</v>
      </c>
      <c r="P98" s="20" t="s">
        <v>355</v>
      </c>
      <c r="Q98" s="21">
        <v>3793028</v>
      </c>
      <c r="R98" s="22" t="s">
        <v>520</v>
      </c>
      <c r="S98" s="22" t="s">
        <v>510</v>
      </c>
      <c r="T98" s="23" t="s">
        <v>511</v>
      </c>
      <c r="U98" s="16"/>
      <c r="V98" s="16"/>
      <c r="W98" s="16"/>
      <c r="X98" s="16"/>
      <c r="Y98" s="16"/>
      <c r="Z98" s="16"/>
      <c r="AA98" s="16"/>
    </row>
    <row r="99" spans="1:27" ht="15" hidden="1">
      <c r="A99" s="16"/>
      <c r="B99" s="16"/>
      <c r="C99" s="16"/>
      <c r="D99" s="16"/>
      <c r="E99" s="16"/>
      <c r="F99" s="16"/>
      <c r="G99" s="16"/>
      <c r="H99" s="16"/>
      <c r="I99" s="16"/>
      <c r="J99" s="18">
        <v>5</v>
      </c>
      <c r="K99" s="18" t="str">
        <f t="shared" si="2"/>
        <v>3041 INSTITUT RUĐER BOŠKOVIĆ</v>
      </c>
      <c r="L99" s="19">
        <v>3041</v>
      </c>
      <c r="M99" s="20" t="s">
        <v>521</v>
      </c>
      <c r="N99" s="20" t="s">
        <v>458</v>
      </c>
      <c r="O99" s="20" t="s">
        <v>522</v>
      </c>
      <c r="P99" s="20" t="s">
        <v>355</v>
      </c>
      <c r="Q99" s="21">
        <v>3270289</v>
      </c>
      <c r="R99" s="22" t="s">
        <v>523</v>
      </c>
      <c r="S99" s="22" t="s">
        <v>510</v>
      </c>
      <c r="T99" s="23" t="s">
        <v>511</v>
      </c>
      <c r="U99" s="16"/>
      <c r="V99" s="16"/>
      <c r="W99" s="16"/>
      <c r="X99" s="16"/>
      <c r="Y99" s="16"/>
      <c r="Z99" s="16"/>
      <c r="AA99" s="16"/>
    </row>
    <row r="100" spans="1:27" ht="15" hidden="1">
      <c r="A100" s="16"/>
      <c r="B100" s="16"/>
      <c r="C100" s="16"/>
      <c r="D100" s="16"/>
      <c r="E100" s="16"/>
      <c r="F100" s="16"/>
      <c r="G100" s="16"/>
      <c r="H100" s="16"/>
      <c r="I100" s="16"/>
      <c r="J100" s="18">
        <v>6</v>
      </c>
      <c r="K100" s="18" t="str">
        <f t="shared" si="2"/>
        <v>3113 INSTITUT ZA ANTROPOLOGIJU</v>
      </c>
      <c r="L100" s="19">
        <v>3113</v>
      </c>
      <c r="M100" s="20" t="s">
        <v>524</v>
      </c>
      <c r="N100" s="20" t="s">
        <v>458</v>
      </c>
      <c r="O100" s="20" t="s">
        <v>525</v>
      </c>
      <c r="P100" s="20" t="s">
        <v>355</v>
      </c>
      <c r="Q100" s="21">
        <v>3817121</v>
      </c>
      <c r="R100" s="22" t="s">
        <v>526</v>
      </c>
      <c r="S100" s="22" t="s">
        <v>510</v>
      </c>
      <c r="T100" s="23" t="s">
        <v>511</v>
      </c>
      <c r="U100" s="16"/>
      <c r="V100" s="16"/>
      <c r="W100" s="16"/>
      <c r="X100" s="16"/>
      <c r="Y100" s="16"/>
      <c r="Z100" s="16"/>
      <c r="AA100" s="16"/>
    </row>
    <row r="101" spans="1:27" ht="15" hidden="1">
      <c r="A101" s="16"/>
      <c r="B101" s="16"/>
      <c r="C101" s="16"/>
      <c r="D101" s="16"/>
      <c r="E101" s="16"/>
      <c r="F101" s="16"/>
      <c r="G101" s="16"/>
      <c r="H101" s="16"/>
      <c r="I101" s="16"/>
      <c r="J101" s="18">
        <v>7</v>
      </c>
      <c r="K101" s="18" t="str">
        <f t="shared" si="2"/>
        <v>3121 INSTITUT ZA ARHEOLOGIJU</v>
      </c>
      <c r="L101" s="19">
        <v>3121</v>
      </c>
      <c r="M101" s="20" t="s">
        <v>527</v>
      </c>
      <c r="N101" s="20" t="s">
        <v>458</v>
      </c>
      <c r="O101" s="20" t="s">
        <v>525</v>
      </c>
      <c r="P101" s="20" t="s">
        <v>355</v>
      </c>
      <c r="Q101" s="21">
        <v>3937658</v>
      </c>
      <c r="R101" s="22" t="s">
        <v>528</v>
      </c>
      <c r="S101" s="22" t="s">
        <v>510</v>
      </c>
      <c r="T101" s="23" t="s">
        <v>511</v>
      </c>
      <c r="U101" s="16"/>
      <c r="V101" s="16"/>
      <c r="W101" s="16"/>
      <c r="X101" s="16"/>
      <c r="Y101" s="16"/>
      <c r="Z101" s="16"/>
      <c r="AA101" s="16"/>
    </row>
    <row r="102" spans="1:27" ht="15" hidden="1">
      <c r="A102" s="16"/>
      <c r="B102" s="16"/>
      <c r="C102" s="16"/>
      <c r="D102" s="16"/>
      <c r="E102" s="16"/>
      <c r="F102" s="16"/>
      <c r="G102" s="16"/>
      <c r="H102" s="16"/>
      <c r="I102" s="16"/>
      <c r="J102" s="18">
        <v>8</v>
      </c>
      <c r="K102" s="18" t="str">
        <f t="shared" si="2"/>
        <v>3050 INSTITUT ZA DRUŠTVENA ISTRAŽIVANJA</v>
      </c>
      <c r="L102" s="19">
        <v>3050</v>
      </c>
      <c r="M102" s="20" t="s">
        <v>529</v>
      </c>
      <c r="N102" s="20" t="s">
        <v>458</v>
      </c>
      <c r="O102" s="20" t="s">
        <v>530</v>
      </c>
      <c r="P102" s="20" t="s">
        <v>355</v>
      </c>
      <c r="Q102" s="21">
        <v>3205118</v>
      </c>
      <c r="R102" s="22" t="s">
        <v>531</v>
      </c>
      <c r="S102" s="22" t="s">
        <v>510</v>
      </c>
      <c r="T102" s="23" t="s">
        <v>511</v>
      </c>
      <c r="U102" s="16"/>
      <c r="V102" s="16"/>
      <c r="W102" s="16"/>
      <c r="X102" s="16"/>
      <c r="Y102" s="16"/>
      <c r="Z102" s="16"/>
      <c r="AA102" s="16"/>
    </row>
    <row r="103" spans="1:27" ht="15" hidden="1">
      <c r="A103" s="16"/>
      <c r="B103" s="16"/>
      <c r="C103" s="16"/>
      <c r="D103" s="16"/>
      <c r="E103" s="16"/>
      <c r="F103" s="16"/>
      <c r="G103" s="16"/>
      <c r="H103" s="16"/>
      <c r="I103" s="16"/>
      <c r="J103" s="18">
        <v>9</v>
      </c>
      <c r="K103" s="18" t="str">
        <f t="shared" si="2"/>
        <v>3084 INSTITUT ZA ETNOLOGIJU I FOLKLORISTIKU</v>
      </c>
      <c r="L103" s="19">
        <v>3084</v>
      </c>
      <c r="M103" s="20" t="s">
        <v>532</v>
      </c>
      <c r="N103" s="20" t="s">
        <v>458</v>
      </c>
      <c r="O103" s="20" t="s">
        <v>533</v>
      </c>
      <c r="P103" s="20" t="s">
        <v>355</v>
      </c>
      <c r="Q103" s="21">
        <v>3724042</v>
      </c>
      <c r="R103" s="22" t="s">
        <v>534</v>
      </c>
      <c r="S103" s="22" t="s">
        <v>510</v>
      </c>
      <c r="T103" s="23" t="s">
        <v>511</v>
      </c>
      <c r="U103" s="16"/>
      <c r="V103" s="16"/>
      <c r="W103" s="16"/>
      <c r="X103" s="16"/>
      <c r="Y103" s="16"/>
      <c r="Z103" s="16"/>
      <c r="AA103" s="16"/>
    </row>
    <row r="104" spans="1:27" ht="15" hidden="1">
      <c r="A104" s="16"/>
      <c r="B104" s="16"/>
      <c r="C104" s="16"/>
      <c r="D104" s="16"/>
      <c r="E104" s="16"/>
      <c r="F104" s="16"/>
      <c r="G104" s="16"/>
      <c r="H104" s="16"/>
      <c r="I104" s="16"/>
      <c r="J104" s="18">
        <v>10</v>
      </c>
      <c r="K104" s="18" t="str">
        <f t="shared" si="2"/>
        <v>3092 INSTITUT ZA FILOZOFIJU</v>
      </c>
      <c r="L104" s="19">
        <v>3092</v>
      </c>
      <c r="M104" s="20" t="s">
        <v>535</v>
      </c>
      <c r="N104" s="20" t="s">
        <v>458</v>
      </c>
      <c r="O104" s="20" t="s">
        <v>536</v>
      </c>
      <c r="P104" s="20" t="s">
        <v>355</v>
      </c>
      <c r="Q104" s="21">
        <v>3772047</v>
      </c>
      <c r="R104" s="22" t="s">
        <v>537</v>
      </c>
      <c r="S104" s="22" t="s">
        <v>510</v>
      </c>
      <c r="T104" s="23" t="s">
        <v>511</v>
      </c>
      <c r="U104" s="16"/>
      <c r="V104" s="16"/>
      <c r="W104" s="16"/>
      <c r="X104" s="16"/>
      <c r="Y104" s="16"/>
      <c r="Z104" s="16"/>
      <c r="AA104" s="16"/>
    </row>
    <row r="105" spans="1:27" ht="15" hidden="1">
      <c r="A105" s="16"/>
      <c r="B105" s="16"/>
      <c r="C105" s="16"/>
      <c r="D105" s="16"/>
      <c r="E105" s="16"/>
      <c r="F105" s="16"/>
      <c r="G105" s="16"/>
      <c r="H105" s="16"/>
      <c r="I105" s="16"/>
      <c r="J105" s="18">
        <v>11</v>
      </c>
      <c r="K105" s="18" t="str">
        <f t="shared" si="2"/>
        <v>2975 INSTITUT ZA FIZIKU</v>
      </c>
      <c r="L105" s="19">
        <v>2975</v>
      </c>
      <c r="M105" s="20" t="s">
        <v>538</v>
      </c>
      <c r="N105" s="20" t="s">
        <v>458</v>
      </c>
      <c r="O105" s="20" t="s">
        <v>522</v>
      </c>
      <c r="P105" s="20" t="s">
        <v>355</v>
      </c>
      <c r="Q105" s="21">
        <v>3270424</v>
      </c>
      <c r="R105" s="22" t="s">
        <v>539</v>
      </c>
      <c r="S105" s="22" t="s">
        <v>510</v>
      </c>
      <c r="T105" s="23" t="s">
        <v>511</v>
      </c>
      <c r="U105" s="16"/>
      <c r="V105" s="16"/>
      <c r="W105" s="16"/>
      <c r="X105" s="16"/>
      <c r="Y105" s="16"/>
      <c r="Z105" s="16"/>
      <c r="AA105" s="16"/>
    </row>
    <row r="106" spans="1:27" ht="15" hidden="1">
      <c r="A106" s="16"/>
      <c r="B106" s="16"/>
      <c r="C106" s="16"/>
      <c r="D106" s="16"/>
      <c r="E106" s="16"/>
      <c r="F106" s="16"/>
      <c r="G106" s="16"/>
      <c r="H106" s="16"/>
      <c r="I106" s="16"/>
      <c r="J106" s="18">
        <v>12</v>
      </c>
      <c r="K106" s="18" t="str">
        <f t="shared" si="2"/>
        <v xml:space="preserve">22525 HRVATSKI GEOLOŠKI INSTITUT </v>
      </c>
      <c r="L106" s="19">
        <v>22525</v>
      </c>
      <c r="M106" s="20" t="s">
        <v>540</v>
      </c>
      <c r="N106" s="20" t="s">
        <v>458</v>
      </c>
      <c r="O106" s="20" t="s">
        <v>541</v>
      </c>
      <c r="P106" s="20" t="s">
        <v>355</v>
      </c>
      <c r="Q106" s="21">
        <v>3219518</v>
      </c>
      <c r="R106" s="22" t="s">
        <v>542</v>
      </c>
      <c r="S106" s="22" t="s">
        <v>510</v>
      </c>
      <c r="T106" s="23" t="s">
        <v>511</v>
      </c>
      <c r="U106" s="16"/>
      <c r="V106" s="16"/>
      <c r="W106" s="16"/>
      <c r="X106" s="16"/>
      <c r="Y106" s="16"/>
      <c r="Z106" s="16"/>
      <c r="AA106" s="16"/>
    </row>
    <row r="107" spans="1:27" ht="15" hidden="1">
      <c r="A107" s="16"/>
      <c r="B107" s="16"/>
      <c r="C107" s="16"/>
      <c r="D107" s="16"/>
      <c r="E107" s="16"/>
      <c r="F107" s="16"/>
      <c r="G107" s="16"/>
      <c r="H107" s="16"/>
      <c r="I107" s="16"/>
      <c r="J107" s="18">
        <v>13</v>
      </c>
      <c r="K107" s="18" t="str">
        <f t="shared" si="2"/>
        <v>21061 INSTITUT ZA HRVATSKI JEZIK I JEZIKOSLOVLJE</v>
      </c>
      <c r="L107" s="19">
        <v>21061</v>
      </c>
      <c r="M107" s="20" t="s">
        <v>543</v>
      </c>
      <c r="N107" s="20" t="s">
        <v>458</v>
      </c>
      <c r="O107" s="20" t="s">
        <v>544</v>
      </c>
      <c r="P107" s="20" t="s">
        <v>355</v>
      </c>
      <c r="Q107" s="21">
        <v>1259571</v>
      </c>
      <c r="R107" s="22" t="s">
        <v>545</v>
      </c>
      <c r="S107" s="22" t="s">
        <v>510</v>
      </c>
      <c r="T107" s="23" t="s">
        <v>511</v>
      </c>
      <c r="U107" s="16"/>
      <c r="V107" s="16"/>
      <c r="W107" s="16"/>
      <c r="X107" s="16"/>
      <c r="Y107" s="16"/>
      <c r="Z107" s="16"/>
      <c r="AA107" s="16"/>
    </row>
    <row r="108" spans="1:27" ht="15" hidden="1">
      <c r="A108" s="16"/>
      <c r="B108" s="16"/>
      <c r="C108" s="16"/>
      <c r="D108" s="16"/>
      <c r="E108" s="16"/>
      <c r="F108" s="16"/>
      <c r="G108" s="16"/>
      <c r="H108" s="16"/>
      <c r="I108" s="16"/>
      <c r="J108" s="18">
        <v>14</v>
      </c>
      <c r="K108" s="18" t="str">
        <f t="shared" si="2"/>
        <v>3025 INSTITUT ZA JADRANSKE KULTURE I MELIORACIJU KRŠA</v>
      </c>
      <c r="L108" s="19">
        <v>3025</v>
      </c>
      <c r="M108" s="20" t="s">
        <v>546</v>
      </c>
      <c r="N108" s="20" t="s">
        <v>458</v>
      </c>
      <c r="O108" s="20" t="s">
        <v>547</v>
      </c>
      <c r="P108" s="20" t="s">
        <v>313</v>
      </c>
      <c r="Q108" s="21">
        <v>3140792</v>
      </c>
      <c r="R108" s="22" t="s">
        <v>548</v>
      </c>
      <c r="S108" s="22" t="s">
        <v>510</v>
      </c>
      <c r="T108" s="23" t="s">
        <v>511</v>
      </c>
      <c r="U108" s="16"/>
      <c r="V108" s="16"/>
      <c r="W108" s="16"/>
      <c r="X108" s="16"/>
      <c r="Y108" s="16"/>
      <c r="Z108" s="16"/>
      <c r="AA108" s="16"/>
    </row>
    <row r="109" spans="1:27" ht="15" hidden="1">
      <c r="A109" s="16"/>
      <c r="B109" s="16"/>
      <c r="C109" s="16"/>
      <c r="D109" s="16"/>
      <c r="E109" s="16"/>
      <c r="F109" s="16"/>
      <c r="G109" s="16"/>
      <c r="H109" s="16"/>
      <c r="I109" s="16"/>
      <c r="J109" s="18">
        <v>15</v>
      </c>
      <c r="K109" s="18" t="str">
        <f t="shared" si="2"/>
        <v>23286 INSTITUT ZA JAVNE FINANCIJE</v>
      </c>
      <c r="L109" s="19">
        <v>23286</v>
      </c>
      <c r="M109" s="20" t="s">
        <v>549</v>
      </c>
      <c r="N109" s="20" t="s">
        <v>458</v>
      </c>
      <c r="O109" s="20" t="s">
        <v>550</v>
      </c>
      <c r="P109" s="20" t="s">
        <v>355</v>
      </c>
      <c r="Q109" s="21">
        <v>3226344</v>
      </c>
      <c r="R109" s="22" t="s">
        <v>551</v>
      </c>
      <c r="S109" s="22" t="s">
        <v>510</v>
      </c>
      <c r="T109" s="23" t="s">
        <v>511</v>
      </c>
      <c r="U109" s="16"/>
      <c r="V109" s="16"/>
      <c r="W109" s="16"/>
      <c r="X109" s="16"/>
      <c r="Y109" s="16"/>
      <c r="Z109" s="16"/>
      <c r="AA109" s="16"/>
    </row>
    <row r="110" spans="1:27" ht="15" hidden="1">
      <c r="A110" s="16"/>
      <c r="B110" s="16"/>
      <c r="C110" s="16"/>
      <c r="D110" s="16"/>
      <c r="E110" s="16"/>
      <c r="F110" s="16"/>
      <c r="G110" s="16"/>
      <c r="H110" s="16"/>
      <c r="I110" s="16"/>
      <c r="J110" s="18">
        <v>16</v>
      </c>
      <c r="K110" s="18" t="str">
        <f t="shared" si="2"/>
        <v>2959 INSTITUT ZA MEDICINSKA ISTRAŽIVANJA I MEDICINU RADA</v>
      </c>
      <c r="L110" s="19">
        <v>2959</v>
      </c>
      <c r="M110" s="20" t="s">
        <v>552</v>
      </c>
      <c r="N110" s="20" t="s">
        <v>458</v>
      </c>
      <c r="O110" s="20" t="s">
        <v>553</v>
      </c>
      <c r="P110" s="20" t="s">
        <v>355</v>
      </c>
      <c r="Q110" s="21">
        <v>3270475</v>
      </c>
      <c r="R110" s="22" t="s">
        <v>554</v>
      </c>
      <c r="S110" s="22" t="s">
        <v>510</v>
      </c>
      <c r="T110" s="23" t="s">
        <v>511</v>
      </c>
      <c r="U110" s="16"/>
      <c r="V110" s="16"/>
      <c r="W110" s="16"/>
      <c r="X110" s="16"/>
      <c r="Y110" s="16"/>
      <c r="Z110" s="16"/>
      <c r="AA110" s="16"/>
    </row>
    <row r="111" spans="1:27" ht="15" hidden="1">
      <c r="A111" s="16"/>
      <c r="B111" s="16"/>
      <c r="C111" s="16"/>
      <c r="D111" s="16"/>
      <c r="E111" s="16"/>
      <c r="F111" s="16"/>
      <c r="G111" s="16"/>
      <c r="H111" s="16"/>
      <c r="I111" s="16"/>
      <c r="J111" s="18">
        <v>17</v>
      </c>
      <c r="K111" s="18" t="str">
        <f t="shared" si="2"/>
        <v>22621 INSTITUT ZA RAZVOJ I MEĐUNARODNE ODNOSE</v>
      </c>
      <c r="L111" s="19">
        <v>22621</v>
      </c>
      <c r="M111" s="20" t="s">
        <v>555</v>
      </c>
      <c r="N111" s="20" t="s">
        <v>458</v>
      </c>
      <c r="O111" s="20" t="s">
        <v>556</v>
      </c>
      <c r="P111" s="20" t="s">
        <v>355</v>
      </c>
      <c r="Q111" s="21">
        <v>3205177</v>
      </c>
      <c r="R111" s="22" t="s">
        <v>557</v>
      </c>
      <c r="S111" s="22" t="s">
        <v>510</v>
      </c>
      <c r="T111" s="23" t="s">
        <v>511</v>
      </c>
      <c r="U111" s="16"/>
      <c r="V111" s="16"/>
      <c r="W111" s="16"/>
      <c r="X111" s="16"/>
      <c r="Y111" s="16"/>
      <c r="Z111" s="16"/>
      <c r="AA111" s="16"/>
    </row>
    <row r="112" spans="1:27" ht="15" hidden="1">
      <c r="A112" s="16"/>
      <c r="B112" s="16"/>
      <c r="C112" s="16"/>
      <c r="D112" s="16"/>
      <c r="E112" s="16"/>
      <c r="F112" s="16"/>
      <c r="G112" s="16"/>
      <c r="H112" s="16"/>
      <c r="I112" s="16"/>
      <c r="J112" s="18">
        <v>18</v>
      </c>
      <c r="K112" s="18" t="str">
        <f t="shared" si="2"/>
        <v>3009 INSTITUT ZA MIGRACIJE I NARODNOSTI</v>
      </c>
      <c r="L112" s="19">
        <v>3009</v>
      </c>
      <c r="M112" s="20" t="s">
        <v>558</v>
      </c>
      <c r="N112" s="20" t="s">
        <v>458</v>
      </c>
      <c r="O112" s="20" t="s">
        <v>559</v>
      </c>
      <c r="P112" s="20" t="s">
        <v>355</v>
      </c>
      <c r="Q112" s="21">
        <v>3287572</v>
      </c>
      <c r="R112" s="22" t="s">
        <v>560</v>
      </c>
      <c r="S112" s="22" t="s">
        <v>510</v>
      </c>
      <c r="T112" s="23" t="s">
        <v>511</v>
      </c>
      <c r="U112" s="16"/>
      <c r="V112" s="16"/>
      <c r="W112" s="16"/>
      <c r="X112" s="16"/>
      <c r="Y112" s="16"/>
      <c r="Z112" s="16"/>
      <c r="AA112" s="16"/>
    </row>
    <row r="113" spans="1:27" ht="15" hidden="1">
      <c r="A113" s="16"/>
      <c r="B113" s="16"/>
      <c r="C113" s="16"/>
      <c r="D113" s="16"/>
      <c r="E113" s="16"/>
      <c r="F113" s="16"/>
      <c r="G113" s="16"/>
      <c r="H113" s="16"/>
      <c r="I113" s="16"/>
      <c r="J113" s="18">
        <v>19</v>
      </c>
      <c r="K113" s="18" t="str">
        <f t="shared" si="2"/>
        <v>2900 INSTITUT ZA OCEANOGRAFIJU I RIBARSTVO</v>
      </c>
      <c r="L113" s="19">
        <v>2900</v>
      </c>
      <c r="M113" s="20" t="s">
        <v>561</v>
      </c>
      <c r="N113" s="20" t="s">
        <v>458</v>
      </c>
      <c r="O113" s="20" t="s">
        <v>562</v>
      </c>
      <c r="P113" s="20" t="s">
        <v>313</v>
      </c>
      <c r="Q113" s="21">
        <v>3118355</v>
      </c>
      <c r="R113" s="22" t="s">
        <v>563</v>
      </c>
      <c r="S113" s="22" t="s">
        <v>510</v>
      </c>
      <c r="T113" s="23" t="s">
        <v>511</v>
      </c>
      <c r="U113" s="16"/>
      <c r="V113" s="16"/>
      <c r="W113" s="16"/>
      <c r="X113" s="16"/>
      <c r="Y113" s="16"/>
      <c r="Z113" s="16"/>
      <c r="AA113" s="16"/>
    </row>
    <row r="114" spans="1:27" ht="15" hidden="1">
      <c r="A114" s="16"/>
      <c r="B114" s="16"/>
      <c r="C114" s="16"/>
      <c r="D114" s="16"/>
      <c r="E114" s="16"/>
      <c r="F114" s="16"/>
      <c r="G114" s="16"/>
      <c r="H114" s="16"/>
      <c r="I114" s="16"/>
      <c r="J114" s="18">
        <v>20</v>
      </c>
      <c r="K114" s="18" t="str">
        <f t="shared" si="2"/>
        <v>3076 INSTITUT ZA POLJOPRIVREDU I TURIZAM</v>
      </c>
      <c r="L114" s="19">
        <v>3076</v>
      </c>
      <c r="M114" s="20" t="s">
        <v>564</v>
      </c>
      <c r="N114" s="20" t="s">
        <v>458</v>
      </c>
      <c r="O114" s="20" t="s">
        <v>565</v>
      </c>
      <c r="P114" s="20" t="s">
        <v>566</v>
      </c>
      <c r="Q114" s="21">
        <v>3421031</v>
      </c>
      <c r="R114" s="22" t="s">
        <v>567</v>
      </c>
      <c r="S114" s="22" t="s">
        <v>510</v>
      </c>
      <c r="T114" s="23" t="s">
        <v>511</v>
      </c>
      <c r="U114" s="16"/>
      <c r="V114" s="16"/>
      <c r="W114" s="16"/>
      <c r="X114" s="16"/>
      <c r="Y114" s="16"/>
      <c r="Z114" s="16"/>
      <c r="AA114" s="16"/>
    </row>
    <row r="115" spans="1:27" ht="15" hidden="1">
      <c r="A115" s="16"/>
      <c r="B115" s="16"/>
      <c r="C115" s="16"/>
      <c r="D115" s="16"/>
      <c r="E115" s="16"/>
      <c r="F115" s="16"/>
      <c r="G115" s="16"/>
      <c r="H115" s="16"/>
      <c r="I115" s="16"/>
      <c r="J115" s="18">
        <v>21</v>
      </c>
      <c r="K115" s="18" t="str">
        <f t="shared" si="2"/>
        <v>2942 INSTITUT ZA POVIJEST UMJETNOSTI</v>
      </c>
      <c r="L115" s="19">
        <v>2942</v>
      </c>
      <c r="M115" s="20" t="s">
        <v>568</v>
      </c>
      <c r="N115" s="20" t="s">
        <v>458</v>
      </c>
      <c r="O115" s="20" t="s">
        <v>569</v>
      </c>
      <c r="P115" s="20" t="s">
        <v>355</v>
      </c>
      <c r="Q115" s="21">
        <v>1339958</v>
      </c>
      <c r="R115" s="22" t="s">
        <v>570</v>
      </c>
      <c r="S115" s="22" t="s">
        <v>510</v>
      </c>
      <c r="T115" s="23" t="s">
        <v>511</v>
      </c>
      <c r="U115" s="16"/>
      <c r="V115" s="16"/>
      <c r="W115" s="16"/>
      <c r="X115" s="16"/>
      <c r="Y115" s="16"/>
      <c r="Z115" s="16"/>
      <c r="AA115" s="16"/>
    </row>
    <row r="116" spans="1:27" ht="15" hidden="1">
      <c r="A116" s="16"/>
      <c r="B116" s="16"/>
      <c r="C116" s="16"/>
      <c r="D116" s="16"/>
      <c r="E116" s="16"/>
      <c r="F116" s="16"/>
      <c r="G116" s="16"/>
      <c r="H116" s="16"/>
      <c r="I116" s="16"/>
      <c r="J116" s="18">
        <v>22</v>
      </c>
      <c r="K116" s="18" t="str">
        <f t="shared" si="2"/>
        <v>3068 INSTITUT ZA TURIZAM</v>
      </c>
      <c r="L116" s="19">
        <v>3068</v>
      </c>
      <c r="M116" s="20" t="s">
        <v>571</v>
      </c>
      <c r="N116" s="20" t="s">
        <v>458</v>
      </c>
      <c r="O116" s="20" t="s">
        <v>572</v>
      </c>
      <c r="P116" s="20" t="s">
        <v>355</v>
      </c>
      <c r="Q116" s="21">
        <v>3208001</v>
      </c>
      <c r="R116" s="22" t="s">
        <v>573</v>
      </c>
      <c r="S116" s="22" t="s">
        <v>510</v>
      </c>
      <c r="T116" s="23" t="s">
        <v>511</v>
      </c>
      <c r="U116" s="16"/>
      <c r="V116" s="16"/>
      <c r="W116" s="16"/>
      <c r="X116" s="16"/>
      <c r="Y116" s="16"/>
      <c r="Z116" s="16"/>
      <c r="AA116" s="16"/>
    </row>
    <row r="117" spans="1:27" ht="15" hidden="1">
      <c r="A117" s="16"/>
      <c r="B117" s="16"/>
      <c r="C117" s="16"/>
      <c r="D117" s="16"/>
      <c r="E117" s="16"/>
      <c r="F117" s="16"/>
      <c r="G117" s="16"/>
      <c r="H117" s="16"/>
      <c r="I117" s="16"/>
      <c r="J117" s="18">
        <v>23</v>
      </c>
      <c r="K117" s="18" t="str">
        <f t="shared" si="2"/>
        <v>21070 STAROSLAVENSKI INSTITUT</v>
      </c>
      <c r="L117" s="19">
        <v>21070</v>
      </c>
      <c r="M117" s="20" t="s">
        <v>574</v>
      </c>
      <c r="N117" s="20" t="s">
        <v>458</v>
      </c>
      <c r="O117" s="20" t="s">
        <v>575</v>
      </c>
      <c r="P117" s="20" t="s">
        <v>355</v>
      </c>
      <c r="Q117" s="21">
        <v>1259563</v>
      </c>
      <c r="R117" s="22" t="s">
        <v>576</v>
      </c>
      <c r="S117" s="22" t="s">
        <v>510</v>
      </c>
      <c r="T117" s="23" t="s">
        <v>511</v>
      </c>
      <c r="U117" s="16"/>
      <c r="V117" s="16"/>
      <c r="W117" s="16"/>
      <c r="X117" s="16"/>
      <c r="Y117" s="16"/>
      <c r="Z117" s="16"/>
      <c r="AA117" s="16"/>
    </row>
    <row r="118" spans="1:27" ht="15" hidden="1">
      <c r="A118" s="16"/>
      <c r="B118" s="16"/>
      <c r="C118" s="16"/>
      <c r="D118" s="16"/>
      <c r="E118" s="16"/>
      <c r="F118" s="16"/>
      <c r="G118" s="16"/>
      <c r="H118" s="16"/>
      <c r="I118" s="16"/>
      <c r="J118" s="18">
        <v>24</v>
      </c>
      <c r="K118" s="18" t="str">
        <f t="shared" si="2"/>
        <v>2967 HRVATSKI ŠUMARSKI INSTITUT</v>
      </c>
      <c r="L118" s="19">
        <v>2967</v>
      </c>
      <c r="M118" s="20" t="s">
        <v>577</v>
      </c>
      <c r="N118" s="20" t="s">
        <v>458</v>
      </c>
      <c r="O118" s="20" t="s">
        <v>578</v>
      </c>
      <c r="P118" s="20" t="s">
        <v>579</v>
      </c>
      <c r="Q118" s="21">
        <v>3115879</v>
      </c>
      <c r="R118" s="22" t="s">
        <v>580</v>
      </c>
      <c r="S118" s="22" t="s">
        <v>510</v>
      </c>
      <c r="T118" s="23" t="s">
        <v>511</v>
      </c>
      <c r="U118" s="16"/>
      <c r="V118" s="16"/>
      <c r="W118" s="16"/>
      <c r="X118" s="16"/>
      <c r="Y118" s="16"/>
      <c r="Z118" s="16"/>
      <c r="AA118" s="16"/>
    </row>
    <row r="119" spans="1:27" ht="15" hidden="1">
      <c r="A119" s="16"/>
      <c r="B119" s="16"/>
      <c r="C119" s="16"/>
      <c r="D119" s="16"/>
      <c r="E119" s="16"/>
      <c r="F119" s="16"/>
      <c r="G119" s="16"/>
      <c r="H119" s="16"/>
      <c r="I119" s="16"/>
      <c r="J119" s="18">
        <v>25</v>
      </c>
      <c r="K119" s="18" t="str">
        <f t="shared" si="2"/>
        <v>2991 Poljoprivredni institut, Osijek</v>
      </c>
      <c r="L119" s="19">
        <v>2991</v>
      </c>
      <c r="M119" s="20" t="s">
        <v>581</v>
      </c>
      <c r="N119" s="20" t="s">
        <v>458</v>
      </c>
      <c r="O119" s="20" t="s">
        <v>559</v>
      </c>
      <c r="P119" s="20" t="s">
        <v>355</v>
      </c>
      <c r="Q119" s="21">
        <v>3287572</v>
      </c>
      <c r="R119" s="22" t="s">
        <v>560</v>
      </c>
      <c r="S119" s="22" t="s">
        <v>510</v>
      </c>
      <c r="T119" s="23" t="s">
        <v>511</v>
      </c>
      <c r="U119" s="16"/>
      <c r="V119" s="16"/>
      <c r="W119" s="16"/>
      <c r="X119" s="16"/>
      <c r="Y119" s="16"/>
      <c r="Z119" s="16"/>
      <c r="AA119" s="16"/>
    </row>
    <row r="120" spans="1:27" ht="15" hidden="1">
      <c r="A120" s="16"/>
      <c r="B120" s="16"/>
      <c r="C120" s="16"/>
      <c r="D120" s="16"/>
      <c r="E120" s="16"/>
      <c r="F120" s="16"/>
      <c r="G120" s="16"/>
      <c r="H120" s="16"/>
      <c r="I120" s="16"/>
      <c r="J120" s="44">
        <v>1</v>
      </c>
      <c r="K120" s="44" t="str">
        <f t="shared" si="2"/>
        <v>6179 DRŽAVNI ZAVOD ZA INTELEKTUALNO VLASNIŠTVO</v>
      </c>
      <c r="L120" s="45">
        <v>6179</v>
      </c>
      <c r="M120" s="46" t="s">
        <v>582</v>
      </c>
      <c r="N120" s="46" t="s">
        <v>458</v>
      </c>
      <c r="O120" s="46" t="s">
        <v>583</v>
      </c>
      <c r="P120" s="46" t="s">
        <v>355</v>
      </c>
      <c r="Q120" s="47">
        <v>3899772</v>
      </c>
      <c r="R120" s="48" t="s">
        <v>584</v>
      </c>
      <c r="S120" s="48" t="s">
        <v>585</v>
      </c>
      <c r="T120" s="49" t="s">
        <v>206</v>
      </c>
      <c r="U120" s="16"/>
      <c r="V120" s="16"/>
      <c r="W120" s="16"/>
      <c r="X120" s="16"/>
      <c r="Y120" s="16"/>
      <c r="Z120" s="16"/>
      <c r="AA120" s="16"/>
    </row>
    <row r="121" spans="1:27" ht="15" hidden="1">
      <c r="A121" s="16"/>
      <c r="B121" s="16"/>
      <c r="C121" s="16"/>
      <c r="D121" s="16"/>
      <c r="E121" s="16"/>
      <c r="F121" s="16"/>
      <c r="G121" s="16"/>
      <c r="H121" s="16"/>
      <c r="I121" s="16"/>
      <c r="J121" s="44">
        <v>2</v>
      </c>
      <c r="K121" s="44" t="str">
        <f t="shared" si="2"/>
        <v>21836 NACIONALNA I SVEUČILIŠNA KNJIŽNICA U ZAGREBU</v>
      </c>
      <c r="L121" s="45">
        <v>21836</v>
      </c>
      <c r="M121" s="46" t="s">
        <v>586</v>
      </c>
      <c r="N121" s="46" t="s">
        <v>458</v>
      </c>
      <c r="O121" s="50" t="s">
        <v>587</v>
      </c>
      <c r="P121" s="46" t="s">
        <v>355</v>
      </c>
      <c r="Q121" s="47">
        <v>3205363</v>
      </c>
      <c r="R121" s="48" t="s">
        <v>588</v>
      </c>
      <c r="S121" s="48" t="s">
        <v>585</v>
      </c>
      <c r="T121" s="51" t="s">
        <v>206</v>
      </c>
      <c r="U121" s="16"/>
      <c r="V121" s="16"/>
      <c r="W121" s="16"/>
      <c r="X121" s="16"/>
      <c r="Y121" s="16"/>
      <c r="Z121" s="16"/>
      <c r="AA121" s="16"/>
    </row>
    <row r="122" spans="1:27" ht="15" hidden="1">
      <c r="A122" s="16"/>
      <c r="B122" s="16"/>
      <c r="C122" s="16"/>
      <c r="D122" s="16"/>
      <c r="E122" s="16"/>
      <c r="F122" s="16"/>
      <c r="G122" s="16"/>
      <c r="H122" s="16"/>
      <c r="I122" s="16"/>
      <c r="J122" s="44">
        <v>3</v>
      </c>
      <c r="K122" s="44" t="str">
        <f t="shared" si="2"/>
        <v>21852 HRVATSKA AKADEMSKA I ISTRAŽIVAČKA MREŽA - CARNET</v>
      </c>
      <c r="L122" s="45">
        <v>21852</v>
      </c>
      <c r="M122" s="46" t="s">
        <v>589</v>
      </c>
      <c r="N122" s="46" t="s">
        <v>458</v>
      </c>
      <c r="O122" s="50" t="s">
        <v>590</v>
      </c>
      <c r="P122" s="46" t="s">
        <v>355</v>
      </c>
      <c r="Q122" s="47">
        <v>1147820</v>
      </c>
      <c r="R122" s="48" t="s">
        <v>591</v>
      </c>
      <c r="S122" s="48" t="s">
        <v>585</v>
      </c>
      <c r="T122" s="51" t="s">
        <v>206</v>
      </c>
      <c r="U122" s="16"/>
      <c r="V122" s="16"/>
      <c r="W122" s="16"/>
      <c r="X122" s="16"/>
      <c r="Y122" s="16"/>
      <c r="Z122" s="16"/>
      <c r="AA122" s="16"/>
    </row>
    <row r="123" spans="1:27" ht="15" hidden="1">
      <c r="A123" s="16"/>
      <c r="B123" s="16"/>
      <c r="C123" s="16"/>
      <c r="D123" s="16"/>
      <c r="E123" s="16"/>
      <c r="F123" s="16"/>
      <c r="G123" s="16"/>
      <c r="H123" s="16"/>
      <c r="I123" s="16"/>
      <c r="J123" s="44">
        <v>4</v>
      </c>
      <c r="K123" s="44" t="str">
        <f t="shared" si="2"/>
        <v>21869 LEKSIKOGRAFSKI ZAVOD MIROSLAV KRLEŽA</v>
      </c>
      <c r="L123" s="45">
        <v>21869</v>
      </c>
      <c r="M123" s="46" t="s">
        <v>592</v>
      </c>
      <c r="N123" s="46" t="s">
        <v>458</v>
      </c>
      <c r="O123" s="50" t="s">
        <v>593</v>
      </c>
      <c r="P123" s="46" t="s">
        <v>355</v>
      </c>
      <c r="Q123" s="47">
        <v>3211622</v>
      </c>
      <c r="R123" s="48" t="s">
        <v>594</v>
      </c>
      <c r="S123" s="48" t="s">
        <v>585</v>
      </c>
      <c r="T123" s="51" t="s">
        <v>206</v>
      </c>
      <c r="U123" s="16"/>
      <c r="V123" s="16"/>
      <c r="W123" s="16"/>
      <c r="X123" s="16"/>
      <c r="Y123" s="16"/>
      <c r="Z123" s="16"/>
      <c r="AA123" s="16"/>
    </row>
    <row r="124" spans="1:27" ht="15" hidden="1">
      <c r="A124" s="16"/>
      <c r="B124" s="16"/>
      <c r="C124" s="16"/>
      <c r="D124" s="16"/>
      <c r="E124" s="16"/>
      <c r="F124" s="16"/>
      <c r="G124" s="16"/>
      <c r="H124" s="16"/>
      <c r="I124" s="16"/>
      <c r="J124" s="44">
        <v>5</v>
      </c>
      <c r="K124" s="44" t="str">
        <f t="shared" si="2"/>
        <v>23665 SVEUČILIŠTE U ZAGREBU - SVEUČILIŠNI RAČUNSKI CENTAR - SRCE</v>
      </c>
      <c r="L124" s="45">
        <v>23665</v>
      </c>
      <c r="M124" s="46" t="s">
        <v>595</v>
      </c>
      <c r="N124" s="46" t="s">
        <v>458</v>
      </c>
      <c r="O124" s="50" t="s">
        <v>590</v>
      </c>
      <c r="P124" s="46" t="s">
        <v>355</v>
      </c>
      <c r="Q124" s="47">
        <v>3283020</v>
      </c>
      <c r="R124" s="48" t="s">
        <v>596</v>
      </c>
      <c r="S124" s="48" t="s">
        <v>585</v>
      </c>
      <c r="T124" s="51" t="s">
        <v>206</v>
      </c>
      <c r="U124" s="16"/>
      <c r="V124" s="16"/>
      <c r="W124" s="16"/>
      <c r="X124" s="16"/>
      <c r="Y124" s="16"/>
      <c r="Z124" s="16"/>
      <c r="AA124" s="16"/>
    </row>
    <row r="125" spans="1:27" ht="15" hidden="1">
      <c r="A125" s="16"/>
      <c r="B125" s="16"/>
      <c r="C125" s="16"/>
      <c r="D125" s="16"/>
      <c r="E125" s="16"/>
      <c r="F125" s="16"/>
      <c r="G125" s="16"/>
      <c r="H125" s="16"/>
      <c r="I125" s="16"/>
      <c r="J125" s="44">
        <v>6</v>
      </c>
      <c r="K125" s="44" t="str">
        <f t="shared" si="2"/>
        <v>23962 AGENCIJA ZA ODGOJ I OBRAZOVANJE</v>
      </c>
      <c r="L125" s="45">
        <v>23962</v>
      </c>
      <c r="M125" s="46" t="s">
        <v>597</v>
      </c>
      <c r="N125" s="46" t="s">
        <v>458</v>
      </c>
      <c r="O125" s="46" t="s">
        <v>598</v>
      </c>
      <c r="P125" s="46" t="s">
        <v>355</v>
      </c>
      <c r="Q125" s="47">
        <v>1778129</v>
      </c>
      <c r="R125" s="48" t="s">
        <v>599</v>
      </c>
      <c r="S125" s="48" t="s">
        <v>585</v>
      </c>
      <c r="T125" s="51" t="s">
        <v>206</v>
      </c>
      <c r="U125" s="16"/>
      <c r="V125" s="16"/>
      <c r="W125" s="16"/>
      <c r="X125" s="16"/>
      <c r="Y125" s="16"/>
      <c r="Z125" s="16"/>
      <c r="AA125" s="16"/>
    </row>
    <row r="126" spans="1:27" ht="15" hidden="1">
      <c r="A126" s="16"/>
      <c r="B126" s="16"/>
      <c r="C126" s="16"/>
      <c r="D126" s="16"/>
      <c r="E126" s="16"/>
      <c r="F126" s="16"/>
      <c r="G126" s="16"/>
      <c r="H126" s="16"/>
      <c r="I126" s="16"/>
      <c r="J126" s="44">
        <v>7</v>
      </c>
      <c r="K126" s="44" t="str">
        <f t="shared" si="2"/>
        <v>38487 AGENCIJA ZA ZNANOST I VISOKO OBRAZOVANJE</v>
      </c>
      <c r="L126" s="45">
        <v>38487</v>
      </c>
      <c r="M126" s="46" t="s">
        <v>600</v>
      </c>
      <c r="N126" s="46" t="s">
        <v>458</v>
      </c>
      <c r="O126" s="50" t="s">
        <v>601</v>
      </c>
      <c r="P126" s="46" t="s">
        <v>355</v>
      </c>
      <c r="Q126" s="47">
        <v>1922548</v>
      </c>
      <c r="R126" s="48" t="s">
        <v>602</v>
      </c>
      <c r="S126" s="48" t="s">
        <v>585</v>
      </c>
      <c r="T126" s="51" t="s">
        <v>206</v>
      </c>
      <c r="U126" s="16"/>
      <c r="V126" s="16"/>
      <c r="W126" s="16"/>
      <c r="X126" s="16"/>
      <c r="Y126" s="16"/>
      <c r="Z126" s="16"/>
      <c r="AA126" s="16"/>
    </row>
    <row r="127" spans="1:27" ht="15" hidden="1">
      <c r="A127" s="16"/>
      <c r="B127" s="16"/>
      <c r="C127" s="16"/>
      <c r="D127" s="16"/>
      <c r="E127" s="16"/>
      <c r="F127" s="16"/>
      <c r="G127" s="16"/>
      <c r="H127" s="16"/>
      <c r="I127" s="16"/>
      <c r="J127" s="44">
        <v>8</v>
      </c>
      <c r="K127" s="44" t="str">
        <f t="shared" si="2"/>
        <v>40883 NACIONALNI CENTAR ZA VANJSKO VREDNOVANJE OBRAZOVANJA</v>
      </c>
      <c r="L127" s="45">
        <v>40883</v>
      </c>
      <c r="M127" s="46" t="s">
        <v>603</v>
      </c>
      <c r="N127" s="46" t="s">
        <v>458</v>
      </c>
      <c r="O127" s="50" t="s">
        <v>604</v>
      </c>
      <c r="P127" s="46" t="s">
        <v>355</v>
      </c>
      <c r="Q127" s="47">
        <v>1943430</v>
      </c>
      <c r="R127" s="48" t="s">
        <v>605</v>
      </c>
      <c r="S127" s="48" t="s">
        <v>585</v>
      </c>
      <c r="T127" s="51" t="s">
        <v>206</v>
      </c>
      <c r="U127" s="16"/>
      <c r="V127" s="16"/>
      <c r="W127" s="16"/>
      <c r="X127" s="16"/>
      <c r="Y127" s="16"/>
      <c r="Z127" s="16"/>
      <c r="AA127" s="16"/>
    </row>
    <row r="128" spans="1:27" ht="15" hidden="1">
      <c r="A128" s="16"/>
      <c r="B128" s="16"/>
      <c r="C128" s="16"/>
      <c r="D128" s="16"/>
      <c r="E128" s="16"/>
      <c r="F128" s="16"/>
      <c r="G128" s="16"/>
      <c r="H128" s="16"/>
      <c r="I128" s="16"/>
      <c r="J128" s="44">
        <v>9</v>
      </c>
      <c r="K128" s="44" t="str">
        <f t="shared" si="2"/>
        <v>43335 AGENCIJA ZA MOBILNOST I PROGRAME EUROPSKE UNIJE</v>
      </c>
      <c r="L128" s="45">
        <v>43335</v>
      </c>
      <c r="M128" s="46" t="s">
        <v>606</v>
      </c>
      <c r="N128" s="46" t="s">
        <v>458</v>
      </c>
      <c r="O128" s="50" t="s">
        <v>593</v>
      </c>
      <c r="P128" s="46" t="s">
        <v>355</v>
      </c>
      <c r="Q128" s="47">
        <v>2298007</v>
      </c>
      <c r="R128" s="48" t="s">
        <v>607</v>
      </c>
      <c r="S128" s="48" t="s">
        <v>585</v>
      </c>
      <c r="T128" s="51" t="s">
        <v>206</v>
      </c>
      <c r="U128" s="16"/>
      <c r="V128" s="16"/>
      <c r="W128" s="16"/>
      <c r="X128" s="16"/>
      <c r="Y128" s="16"/>
      <c r="Z128" s="16"/>
      <c r="AA128" s="16"/>
    </row>
    <row r="129" spans="1:27" ht="15" hidden="1">
      <c r="A129" s="16"/>
      <c r="B129" s="16"/>
      <c r="C129" s="16"/>
      <c r="D129" s="16"/>
      <c r="E129" s="16"/>
      <c r="F129" s="16"/>
      <c r="G129" s="16"/>
      <c r="H129" s="16"/>
      <c r="I129" s="16"/>
      <c r="J129" s="44">
        <v>10</v>
      </c>
      <c r="K129" s="44" t="str">
        <f t="shared" si="2"/>
        <v>46173 AGENCIJA ZA STRUKOVNO OBRAZOVANJE I OBRAZOVANJE ODRASLIH</v>
      </c>
      <c r="L129" s="45">
        <v>46173</v>
      </c>
      <c r="M129" s="46" t="s">
        <v>608</v>
      </c>
      <c r="N129" s="46" t="s">
        <v>458</v>
      </c>
      <c r="O129" s="50" t="s">
        <v>609</v>
      </c>
      <c r="P129" s="46" t="s">
        <v>355</v>
      </c>
      <c r="Q129" s="47">
        <v>2650029</v>
      </c>
      <c r="R129" s="48" t="s">
        <v>610</v>
      </c>
      <c r="S129" s="48" t="s">
        <v>585</v>
      </c>
      <c r="T129" s="51" t="s">
        <v>206</v>
      </c>
      <c r="U129" s="16"/>
      <c r="V129" s="16"/>
      <c r="W129" s="16"/>
      <c r="X129" s="16"/>
      <c r="Y129" s="16"/>
      <c r="Z129" s="16"/>
      <c r="AA129" s="16"/>
    </row>
    <row r="130" spans="1:27" ht="15" hidden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ht="15" hidden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5" hidden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ht="15" hidden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15" hidden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15" hidden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15" hidden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ht="15" hidden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15" hidden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5" hidden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15" hidden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5" hidden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15" hidden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ht="15" hidden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ht="15" hidden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ht="15" hidden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15" hidden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ht="15" hidden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ht="15" hidden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15" hidden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5" hidden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5" hidden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15" hidden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5" hidden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15" hidden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5" hidden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15" hidden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15" hidden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15" hidden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15" hidden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5" hidden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5" hidden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15" hidden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5" hidden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ht="15" hidden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5" hidden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15" hidden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15" hidden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15" hidden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ht="15" hidden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ht="15" hidden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ht="15" hidden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5" hidden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15" hidden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ht="15" hidden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5" hidden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5" hidden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15" hidden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15" hidden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15" hidden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ht="15" hidden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5" hidden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ht="15" hidden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ht="15" hidden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5" hidden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15" hidden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15" hidden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ht="15" hidden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ht="15" hidden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5" hidden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5" hidden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ht="15" hidden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ht="15" hidden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ht="15" hidden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ht="15" hidden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ht="15" hidden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ht="15" hidden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5" hidden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ht="15" hidden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15" hidden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ht="15" hidden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ht="15" hidden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5" hidden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ht="15" hidden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ht="15" hidden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5" hidden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5" hidden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ht="15" hidden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5" hidden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5" hidden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ht="15" hidden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5" hidden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ht="15" hidden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ht="15" hidden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ht="15" hidden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15" hidden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15" hidden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5" hidden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ht="15" hidden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ht="15" hidden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ht="15" hidden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15" hidden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15" hidden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5" hidden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ht="15" hidden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15" hidden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15" hidden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ht="15" hidden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5" hidden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5" hidden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ht="15" hidden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ht="15" hidden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5" hidden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ht="15" hidden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ht="15" hidden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ht="15" hidden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ht="15" hidden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5" hidden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ht="15" hidden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ht="15" hidden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ht="15" hidden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ht="15" hidden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5" hidden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ht="15" hidden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5" hidden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15" hidden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5" hidden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ht="15" hidden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5" hidden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15" hidden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15" hidden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ht="15" hidden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5" hidden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5" hidden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5" hidden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15" hidden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5" hidden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5" hidden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5" hidden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15" hidden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15" hidden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5" hidden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5" hidden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15" hidden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15" hidden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5" hidden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5" hidden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15" hidden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5" hidden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5" hidden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5" hidden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5" hidden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15" hidden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5" hidden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5" hidden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15" hidden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5" hidden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5" hidden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5" hidden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15" hidden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5" hidden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5" hidden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5" hidden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5" hidden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5" hidden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5" hidden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5" hidden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15" hidden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5" hidden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5" hidden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5" hidden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15" hidden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5" hidden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5" hidden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5" hidden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5" hidden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15" hidden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5" hidden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5" hidden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5" hidden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5" hidden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5" hidden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5" hidden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15" hidden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15" hidden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5" hidden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5" hidden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15" hidden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5" hidden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5" hidden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5" hidden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5" hidden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5" hidden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5" hidden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5" hidden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15" hidden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5" hidden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5" hidden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5" hidden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5" hidden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15" hidden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5" hidden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5" hidden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15" hidden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15" hidden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5" hidden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5" hidden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15" hidden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15" hidden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5" hidden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5" hidden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5" hidden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15" hidden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5" hidden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5" hidden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15" hidden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5" hidden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5" hidden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5" hidden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5" hidden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5" hidden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5" hidden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5" hidden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5" hidden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5" hidden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5" hidden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5" hidden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5" hidden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5" hidden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5" hidden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5" hidden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5" hidden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5" hidden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5" hidden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5" hidden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5" hidden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5" hidden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5" hidden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5" hidden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5" hidden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5" hidden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5" hidden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5" hidden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15" hidden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5" hidden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5" hidden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5" hidden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15" hidden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15" hidden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5" hidden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5" hidden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5" hidden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15" hidden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5" hidden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5" hidden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15" hidden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5" hidden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5" hidden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5" hidden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5" hidden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15" hidden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5" hidden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5" hidden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15" hidden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15" hidden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5" hidden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5" hidden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15" hidden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5" hidden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5" hidden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5" hidden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15" hidden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15" hidden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5" hidden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5" hidden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5" hidden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15" hidden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5" hidden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5" hidden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15" hidden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15" hidden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5" hidden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5" hidden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15" hidden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15" hidden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5" hidden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5" hidden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15" hidden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15" hidden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5" hidden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5" hidden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15" hidden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15" hidden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5" hidden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5" hidden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15" hidden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5" hidden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5" hidden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5" hidden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15" hidden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15" hidden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5" hidden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5" hidden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5" hidden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15" hidden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5" hidden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5" hidden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15" hidden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15" hidden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5" hidden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5" hidden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15" hidden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5" hidden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5" hidden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5" hidden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15" hidden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15" hidden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5" hidden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5" hidden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15" hidden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15" hidden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5" hidden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5" hidden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5" hidden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15" hidden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5" hidden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5" hidden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5" hidden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15" hidden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5" hidden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5" hidden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15" hidden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15" hidden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5" hidden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5" hidden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15" hidden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5" hidden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5" hidden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5" hidden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15" hidden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15" hidden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5" hidden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5" hidden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15" hidden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5" hidden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5" hidden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5" hidden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5" hidden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5" hidden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5" hidden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5" hidden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5" hidden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15" hidden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5" hidden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5" hidden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5" hidden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15" hidden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5" hidden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5" hidden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15" hidden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15" hidden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5" hidden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5" hidden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15" hidden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15" hidden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5" hidden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5" hidden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15" hidden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15" hidden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5" hidden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5" hidden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15" hidden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15" hidden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5" hidden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5" hidden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15" hidden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15" hidden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5" hidden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5" hidden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15" hidden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15" hidden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5" hidden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5" hidden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5" hidden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15" hidden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5" hidden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5" hidden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15" hidden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15" hidden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5" hidden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5" hidden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15" hidden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15" hidden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5" hidden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5" hidden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15" hidden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15" hidden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5" hidden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5" hidden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15" hidden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15" hidden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5" hidden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5" hidden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15" hidden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5" hidden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5" hidden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5" hidden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15" hidden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15" hidden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5" hidden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5" hidden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15" hidden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15" hidden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5" hidden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5" hidden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5" hidden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15" hidden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5" hidden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5" hidden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15" hidden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15" hidden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5" hidden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5" hidden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15" hidden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5" hidden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5" hidden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5" hidden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15" hidden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5" hidden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5" hidden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5" hidden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15" hidden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15" hidden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5" hidden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5" hidden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5" hidden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5" hidden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5" hidden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5" hidden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15" hidden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15" hidden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5" hidden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5" hidden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15" hidden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5" hidden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5" hidden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5" hidden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15" hidden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15" hidden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5" hidden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5" hidden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15" hidden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5" hidden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5" hidden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5" hidden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5" hidden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15" hidden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5" hidden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5" hidden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15" hidden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5" hidden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5" hidden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5" hidden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5" hidden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15" hidden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5" hidden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5" hidden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5" hidden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15" hidden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5" hidden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5" hidden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15" hidden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15" hidden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5" hidden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5" hidden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5" hidden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15" hidden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5" hidden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5" hidden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5" hidden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5" hidden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5" hidden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5" hidden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15" hidden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15" hidden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5" hidden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5" hidden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5" hidden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15" hidden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5" hidden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5" hidden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15" hidden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15" hidden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5" hidden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5" hidden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5" hidden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15" hidden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5" hidden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5" hidden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15" hidden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15" hidden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5" hidden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5" hidden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15" hidden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15" hidden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5" hidden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5" hidden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15" hidden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15" hidden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5" hidden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5" hidden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15" hidden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5" hidden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5" hidden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5" hidden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15" hidden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5" hidden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5" hidden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5" hidden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15" hidden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5" hidden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5" hidden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5" hidden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15" hidden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15" hidden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5" hidden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5" hidden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15" hidden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15" hidden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5" hidden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5" hidden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15" hidden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5" hidden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5" hidden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5" hidden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15" hidden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15" hidden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5" hidden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5" hidden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15" hidden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15" hidden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5" hidden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5" hidden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5" hidden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15" hidden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5" hidden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5" hidden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15" hidden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15" hidden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5" hidden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5" hidden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5" hidden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5" hidden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5" hidden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5" hidden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15" hidden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15" hidden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5" hidden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5" hidden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15" hidden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5" hidden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5" hidden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5" hidden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15" hidden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15" hidden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5" hidden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5" hidden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15" hidden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15" hidden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5" hidden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5" hidden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15" hidden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15" hidden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5" hidden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5" hidden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15" hidden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15" hidden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5" hidden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5" hidden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15" hidden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15" hidden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5" hidden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5" hidden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5" hidden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15" hidden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5" hidden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5" hidden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5" hidden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15" hidden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5" hidden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5" hidden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5" hidden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5" hidden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5" hidden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5" hidden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15" hidden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5" hidden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5" hidden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5" hidden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15" hidden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15" hidden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5" hidden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5" hidden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15" hidden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15" hidden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5" hidden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5" hidden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5" hidden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15" hidden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5" hidden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5" hidden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5" hidden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5" hidden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5" hidden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5" hidden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15" hidden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15" hidden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5" hidden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5" hidden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15" hidden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15" hidden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5" hidden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5" hidden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5" hidden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5" hidden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5" hidden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5" hidden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15" hidden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15" hidden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5" hidden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5" hidden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15" hidden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15" hidden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5" hidden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5" hidden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15" hidden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15" hidden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5" hidden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5" hidden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15" hidden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15" hidden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5" hidden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5" hidden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15" hidden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15" hidden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5" hidden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15" hidden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15" hidden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5" hidden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5" hidden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15" hidden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15" hidden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5" hidden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5" hidden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15" hidden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15" hidden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5" hidden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5" hidden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15" hidden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15" hidden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5" hidden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5" hidden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15" hidden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15" hidden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5" hidden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5" hidden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15" hidden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15" hidden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5" hidden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5" hidden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15" hidden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15" hidden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5" hidden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5" hidden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15" hidden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15" hidden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5" hidden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5" hidden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15" hidden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15" hidden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5" hidden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5" hidden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15" hidden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15" hidden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5" hidden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5" hidden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15" hidden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15" hidden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5" hidden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5" hidden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15" hidden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15" hidden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5" hidden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5" hidden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15" hidden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15" hidden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5" hidden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5" hidden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15" hidden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15" hidden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5" hidden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5" hidden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15" hidden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15" hidden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5" hidden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5" hidden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15" hidden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15" hidden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5" hidden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5" hidden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15" hidden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15" hidden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5" hidden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5" hidden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15" hidden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15" hidden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5" hidden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5" hidden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15" hidden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15" hidden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5" hidden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5" hidden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15" hidden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15" hidden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5" hidden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5" hidden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15" hidden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15" hidden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5" hidden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5" hidden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15" hidden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15" hidden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5" hidden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5" hidden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15" hidden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15" hidden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5" hidden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5" hidden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15" hidden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15" hidden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5" hidden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5" hidden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15" hidden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15" hidden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5" hidden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5" hidden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15" hidden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15" hidden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5" hidden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5" hidden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5" hidden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5" hidden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5" hidden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5" hidden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5" hidden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5" hidden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5" hidden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5" hidden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5" hidden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5" hidden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5" hidden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5" hidden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5" hidden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5" hidden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5" hidden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5" hidden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5" hidden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5" hidden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5" hidden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5" hidden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5" hidden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5" hidden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5" hidden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5" hidden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5" hidden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5" hidden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5" hidden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5" hidden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5" hidden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5" hidden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5" hidden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5" hidden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5" hidden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5" hidden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5" hidden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5" hidden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15" hidden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5" hidden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5" hidden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5" hidden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5" hidden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5" hidden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5" hidden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5" hidden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5" hidden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5" hidden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5" hidden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5" hidden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15" hidden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5" hidden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5" hidden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5" hidden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5" hidden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5" hidden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5" hidden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5" hidden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5" hidden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5" hidden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5" hidden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5" hidden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5" hidden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5" hidden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5" hidden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5" hidden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5" hidden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5" hidden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5" hidden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5" hidden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5" hidden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5" hidden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5" hidden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5" hidden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5" hidden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5" hidden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5" hidden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5" hidden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5" hidden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5" hidden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5" hidden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5" hidden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5" hidden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5" hidden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5" hidden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5" hidden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5" hidden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5" hidden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5" hidden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5" hidden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5" hidden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5" hidden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5" hidden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5" hidden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5" hidden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5" hidden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5" hidden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5" hidden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5" hidden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5" hidden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5" hidden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5" hidden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5" hidden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5" hidden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5" hidden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5" hidden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5" hidden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5" hidden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5" hidden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5" hidden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5" hidden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5" hidden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5" hidden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5" hidden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15" hidden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15" hidden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5" hidden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5" hidden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15" hidden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15" hidden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5" hidden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5" hidden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>
      <c r="A991" s="183" t="s">
        <v>839</v>
      </c>
    </row>
    <row r="992" spans="1:27"/>
    <row r="993" spans="1:9">
      <c r="A993" s="761" t="s">
        <v>830</v>
      </c>
      <c r="B993" s="761"/>
      <c r="C993" s="761"/>
      <c r="D993" s="761"/>
      <c r="E993" s="761"/>
      <c r="F993" s="761"/>
      <c r="G993" s="761"/>
      <c r="H993" s="761"/>
      <c r="I993" s="761"/>
    </row>
    <row r="994" spans="1:9"/>
    <row r="995" spans="1:9"/>
    <row r="996" spans="1:9"/>
  </sheetData>
  <mergeCells count="8">
    <mergeCell ref="A993:I993"/>
    <mergeCell ref="A1:C1"/>
    <mergeCell ref="B24:E24"/>
    <mergeCell ref="B3:E3"/>
    <mergeCell ref="B4:E4"/>
    <mergeCell ref="B5:E5"/>
    <mergeCell ref="B15:E15"/>
    <mergeCell ref="B19:E19"/>
  </mergeCells>
  <pageMargins left="0.25" right="0.25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9"/>
  <sheetViews>
    <sheetView topLeftCell="A980" zoomScale="120" zoomScaleNormal="120" workbookViewId="0">
      <selection activeCell="N10" sqref="N10"/>
    </sheetView>
  </sheetViews>
  <sheetFormatPr defaultColWidth="11.140625" defaultRowHeight="12"/>
  <cols>
    <col min="1" max="1" width="11.140625" style="439"/>
    <col min="2" max="2" width="11.140625" style="440"/>
    <col min="3" max="3" width="11.140625" style="579"/>
    <col min="4" max="4" width="11.140625" style="440"/>
    <col min="5" max="5" width="11.140625" style="552"/>
    <col min="6" max="6" width="11.140625" style="441"/>
    <col min="7" max="7" width="13.85546875" style="437" customWidth="1"/>
    <col min="8" max="8" width="13" style="437" customWidth="1"/>
    <col min="9" max="9" width="16.140625" style="437" customWidth="1"/>
    <col min="10" max="16384" width="11.140625" style="438"/>
  </cols>
  <sheetData>
    <row r="1" spans="1:35">
      <c r="A1" s="770" t="s">
        <v>201</v>
      </c>
      <c r="B1" s="770"/>
      <c r="C1" s="770"/>
      <c r="D1" s="770"/>
      <c r="E1" s="770"/>
      <c r="F1" s="770"/>
      <c r="G1" s="771"/>
    </row>
    <row r="2" spans="1:35">
      <c r="A2" s="670"/>
    </row>
    <row r="3" spans="1:35">
      <c r="A3" s="768" t="s">
        <v>755</v>
      </c>
      <c r="B3" s="768"/>
      <c r="C3" s="768"/>
      <c r="D3" s="768"/>
      <c r="E3" s="768"/>
      <c r="F3" s="768"/>
      <c r="G3" s="769"/>
    </row>
    <row r="4" spans="1:35" s="443" customFormat="1" ht="12.75" thickBot="1">
      <c r="A4" s="442"/>
      <c r="B4" s="442"/>
      <c r="C4" s="580"/>
      <c r="D4" s="442"/>
      <c r="E4" s="553"/>
      <c r="F4" s="442"/>
      <c r="G4" s="437"/>
      <c r="H4" s="767" t="s">
        <v>834</v>
      </c>
      <c r="I4" s="767"/>
    </row>
    <row r="5" spans="1:35" s="448" customFormat="1" ht="24.75" thickBot="1">
      <c r="A5" s="444" t="s">
        <v>703</v>
      </c>
      <c r="B5" s="445" t="s">
        <v>704</v>
      </c>
      <c r="C5" s="581" t="s">
        <v>202</v>
      </c>
      <c r="D5" s="445" t="s">
        <v>100</v>
      </c>
      <c r="E5" s="554" t="s">
        <v>705</v>
      </c>
      <c r="F5" s="667" t="s">
        <v>706</v>
      </c>
      <c r="G5" s="668" t="s">
        <v>751</v>
      </c>
      <c r="H5" s="446" t="s">
        <v>752</v>
      </c>
      <c r="I5" s="447" t="s">
        <v>753</v>
      </c>
    </row>
    <row r="6" spans="1:35" ht="24">
      <c r="A6" s="449" t="s">
        <v>49</v>
      </c>
      <c r="B6" s="450">
        <v>11</v>
      </c>
      <c r="C6" s="582" t="s">
        <v>19</v>
      </c>
      <c r="D6" s="450">
        <v>3111</v>
      </c>
      <c r="E6" s="555" t="s">
        <v>50</v>
      </c>
      <c r="F6" s="451" t="s">
        <v>681</v>
      </c>
      <c r="G6" s="452">
        <v>14465495</v>
      </c>
      <c r="H6" s="453">
        <v>13324302</v>
      </c>
      <c r="I6" s="454">
        <v>15925023</v>
      </c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</row>
    <row r="7" spans="1:35" ht="36">
      <c r="A7" s="449" t="s">
        <v>49</v>
      </c>
      <c r="B7" s="450">
        <v>11</v>
      </c>
      <c r="C7" s="582" t="s">
        <v>19</v>
      </c>
      <c r="D7" s="450">
        <v>3114</v>
      </c>
      <c r="E7" s="555" t="s">
        <v>754</v>
      </c>
      <c r="F7" s="451" t="s">
        <v>681</v>
      </c>
      <c r="G7" s="452"/>
      <c r="H7" s="453"/>
      <c r="I7" s="454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</row>
    <row r="8" spans="1:35" ht="36">
      <c r="A8" s="456" t="s">
        <v>49</v>
      </c>
      <c r="B8" s="457">
        <v>11</v>
      </c>
      <c r="C8" s="583" t="s">
        <v>19</v>
      </c>
      <c r="D8" s="457">
        <v>3121</v>
      </c>
      <c r="E8" s="556" t="s">
        <v>51</v>
      </c>
      <c r="F8" s="459" t="s">
        <v>681</v>
      </c>
      <c r="G8" s="452">
        <v>409860</v>
      </c>
      <c r="H8" s="453">
        <v>293416</v>
      </c>
      <c r="I8" s="454">
        <v>493055</v>
      </c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</row>
    <row r="9" spans="1:35" ht="48">
      <c r="A9" s="456" t="s">
        <v>49</v>
      </c>
      <c r="B9" s="457">
        <v>11</v>
      </c>
      <c r="C9" s="583" t="s">
        <v>19</v>
      </c>
      <c r="D9" s="457">
        <v>3132</v>
      </c>
      <c r="E9" s="556" t="s">
        <v>52</v>
      </c>
      <c r="F9" s="459" t="s">
        <v>681</v>
      </c>
      <c r="G9" s="452">
        <v>2358596</v>
      </c>
      <c r="H9" s="453">
        <v>2182735</v>
      </c>
      <c r="I9" s="454">
        <v>2622707</v>
      </c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</row>
    <row r="10" spans="1:35" ht="72">
      <c r="A10" s="456" t="s">
        <v>49</v>
      </c>
      <c r="B10" s="457">
        <v>11</v>
      </c>
      <c r="C10" s="583" t="s">
        <v>19</v>
      </c>
      <c r="D10" s="457">
        <v>3212</v>
      </c>
      <c r="E10" s="556" t="s">
        <v>53</v>
      </c>
      <c r="F10" s="459" t="s">
        <v>681</v>
      </c>
      <c r="G10" s="452">
        <v>436624</v>
      </c>
      <c r="H10" s="453">
        <v>305814</v>
      </c>
      <c r="I10" s="454">
        <v>368633</v>
      </c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</row>
    <row r="11" spans="1:35" ht="48">
      <c r="A11" s="456" t="s">
        <v>49</v>
      </c>
      <c r="B11" s="457">
        <v>11</v>
      </c>
      <c r="C11" s="583" t="s">
        <v>19</v>
      </c>
      <c r="D11" s="457">
        <v>3236</v>
      </c>
      <c r="E11" s="556" t="s">
        <v>54</v>
      </c>
      <c r="F11" s="459" t="s">
        <v>681</v>
      </c>
      <c r="G11" s="452">
        <v>20500</v>
      </c>
      <c r="H11" s="453">
        <v>40835</v>
      </c>
      <c r="I11" s="454">
        <v>40835</v>
      </c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</row>
    <row r="12" spans="1:35" ht="24">
      <c r="A12" s="456" t="s">
        <v>49</v>
      </c>
      <c r="B12" s="457">
        <v>11</v>
      </c>
      <c r="C12" s="583" t="s">
        <v>19</v>
      </c>
      <c r="D12" s="457">
        <v>3295</v>
      </c>
      <c r="E12" s="556" t="s">
        <v>55</v>
      </c>
      <c r="F12" s="459" t="s">
        <v>681</v>
      </c>
      <c r="G12" s="452">
        <v>33692</v>
      </c>
      <c r="H12" s="453">
        <v>22838</v>
      </c>
      <c r="I12" s="454">
        <v>24538</v>
      </c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</row>
    <row r="13" spans="1:35" ht="48.75" thickBot="1">
      <c r="A13" s="460" t="s">
        <v>49</v>
      </c>
      <c r="B13" s="461">
        <v>11</v>
      </c>
      <c r="C13" s="584" t="s">
        <v>19</v>
      </c>
      <c r="D13" s="461">
        <v>3299</v>
      </c>
      <c r="E13" s="557" t="s">
        <v>57</v>
      </c>
      <c r="F13" s="462" t="s">
        <v>681</v>
      </c>
      <c r="G13" s="452"/>
      <c r="H13" s="453"/>
      <c r="I13" s="454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</row>
    <row r="14" spans="1:35" s="470" customFormat="1" ht="24.75" thickBot="1">
      <c r="A14" s="463" t="s">
        <v>49</v>
      </c>
      <c r="B14" s="464">
        <v>11</v>
      </c>
      <c r="C14" s="585" t="s">
        <v>19</v>
      </c>
      <c r="D14" s="464"/>
      <c r="E14" s="558" t="s">
        <v>161</v>
      </c>
      <c r="F14" s="465" t="s">
        <v>681</v>
      </c>
      <c r="G14" s="466">
        <f>SUM(G6:G13)</f>
        <v>17724767</v>
      </c>
      <c r="H14" s="467">
        <f>SUM(H6:H13)</f>
        <v>16169940</v>
      </c>
      <c r="I14" s="468">
        <f>SUM(I6:I13)</f>
        <v>19474791</v>
      </c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</row>
    <row r="15" spans="1:35" ht="24">
      <c r="A15" s="449" t="s">
        <v>49</v>
      </c>
      <c r="B15" s="450">
        <v>11</v>
      </c>
      <c r="C15" s="582" t="s">
        <v>19</v>
      </c>
      <c r="D15" s="450">
        <v>3111</v>
      </c>
      <c r="E15" s="555" t="s">
        <v>50</v>
      </c>
      <c r="F15" s="451" t="s">
        <v>682</v>
      </c>
      <c r="G15" s="452"/>
      <c r="H15" s="453"/>
      <c r="I15" s="454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</row>
    <row r="16" spans="1:35" ht="32.25" customHeight="1">
      <c r="A16" s="449" t="s">
        <v>49</v>
      </c>
      <c r="B16" s="450">
        <v>11</v>
      </c>
      <c r="C16" s="582" t="s">
        <v>19</v>
      </c>
      <c r="D16" s="450">
        <v>3112</v>
      </c>
      <c r="E16" s="555" t="s">
        <v>96</v>
      </c>
      <c r="F16" s="451" t="s">
        <v>682</v>
      </c>
      <c r="G16" s="452"/>
      <c r="H16" s="453"/>
      <c r="I16" s="454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</row>
    <row r="17" spans="1:35" ht="35.25" customHeight="1">
      <c r="A17" s="449" t="s">
        <v>49</v>
      </c>
      <c r="B17" s="450">
        <v>11</v>
      </c>
      <c r="C17" s="582" t="s">
        <v>19</v>
      </c>
      <c r="D17" s="450">
        <v>3113</v>
      </c>
      <c r="E17" s="555" t="s">
        <v>756</v>
      </c>
      <c r="F17" s="451" t="s">
        <v>682</v>
      </c>
      <c r="G17" s="452"/>
      <c r="H17" s="453"/>
      <c r="I17" s="454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455"/>
      <c r="AD17" s="455"/>
      <c r="AE17" s="455"/>
      <c r="AF17" s="455"/>
      <c r="AG17" s="455"/>
      <c r="AH17" s="455"/>
      <c r="AI17" s="455"/>
    </row>
    <row r="18" spans="1:35" ht="36">
      <c r="A18" s="449" t="s">
        <v>49</v>
      </c>
      <c r="B18" s="450">
        <v>11</v>
      </c>
      <c r="C18" s="582" t="s">
        <v>19</v>
      </c>
      <c r="D18" s="450">
        <v>3114</v>
      </c>
      <c r="E18" s="555" t="s">
        <v>754</v>
      </c>
      <c r="F18" s="451" t="s">
        <v>682</v>
      </c>
      <c r="G18" s="452"/>
      <c r="H18" s="453"/>
      <c r="I18" s="454"/>
      <c r="J18" s="455"/>
      <c r="K18" s="455"/>
      <c r="L18" s="455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5"/>
      <c r="Z18" s="455"/>
      <c r="AA18" s="455"/>
      <c r="AB18" s="455"/>
      <c r="AC18" s="455"/>
      <c r="AD18" s="455"/>
      <c r="AE18" s="455"/>
      <c r="AF18" s="455"/>
      <c r="AG18" s="455"/>
      <c r="AH18" s="455"/>
      <c r="AI18" s="455"/>
    </row>
    <row r="19" spans="1:35" ht="36">
      <c r="A19" s="456" t="s">
        <v>49</v>
      </c>
      <c r="B19" s="457">
        <v>11</v>
      </c>
      <c r="C19" s="583" t="s">
        <v>19</v>
      </c>
      <c r="D19" s="457">
        <v>3121</v>
      </c>
      <c r="E19" s="556" t="s">
        <v>51</v>
      </c>
      <c r="F19" s="459" t="s">
        <v>682</v>
      </c>
      <c r="G19" s="452"/>
      <c r="H19" s="453"/>
      <c r="I19" s="454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</row>
    <row r="20" spans="1:35" ht="36">
      <c r="A20" s="456" t="s">
        <v>49</v>
      </c>
      <c r="B20" s="457">
        <v>11</v>
      </c>
      <c r="C20" s="583" t="s">
        <v>19</v>
      </c>
      <c r="D20" s="457">
        <v>3131</v>
      </c>
      <c r="E20" s="556" t="s">
        <v>757</v>
      </c>
      <c r="F20" s="459" t="s">
        <v>682</v>
      </c>
      <c r="G20" s="452"/>
      <c r="H20" s="453"/>
      <c r="I20" s="454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</row>
    <row r="21" spans="1:35" ht="48">
      <c r="A21" s="456" t="s">
        <v>49</v>
      </c>
      <c r="B21" s="457">
        <v>11</v>
      </c>
      <c r="C21" s="583" t="s">
        <v>19</v>
      </c>
      <c r="D21" s="457">
        <v>3132</v>
      </c>
      <c r="E21" s="556" t="s">
        <v>52</v>
      </c>
      <c r="F21" s="459" t="s">
        <v>682</v>
      </c>
      <c r="G21" s="452"/>
      <c r="H21" s="453"/>
      <c r="I21" s="454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</row>
    <row r="22" spans="1:35" ht="72">
      <c r="A22" s="456" t="s">
        <v>49</v>
      </c>
      <c r="B22" s="457">
        <v>11</v>
      </c>
      <c r="C22" s="583" t="s">
        <v>19</v>
      </c>
      <c r="D22" s="457">
        <v>3133</v>
      </c>
      <c r="E22" s="556" t="s">
        <v>758</v>
      </c>
      <c r="F22" s="459" t="s">
        <v>682</v>
      </c>
      <c r="G22" s="452"/>
      <c r="H22" s="453"/>
      <c r="I22" s="454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</row>
    <row r="23" spans="1:35" ht="24">
      <c r="A23" s="456" t="s">
        <v>49</v>
      </c>
      <c r="B23" s="457">
        <v>11</v>
      </c>
      <c r="C23" s="583" t="s">
        <v>19</v>
      </c>
      <c r="D23" s="457">
        <v>3211</v>
      </c>
      <c r="E23" s="556" t="s">
        <v>60</v>
      </c>
      <c r="F23" s="459" t="s">
        <v>682</v>
      </c>
      <c r="G23" s="452">
        <v>384459</v>
      </c>
      <c r="H23" s="453">
        <v>170595</v>
      </c>
      <c r="I23" s="454">
        <v>308476</v>
      </c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</row>
    <row r="24" spans="1:35" ht="60">
      <c r="A24" s="456" t="s">
        <v>49</v>
      </c>
      <c r="B24" s="457">
        <v>11</v>
      </c>
      <c r="C24" s="583" t="s">
        <v>19</v>
      </c>
      <c r="D24" s="457">
        <v>3212</v>
      </c>
      <c r="E24" s="556" t="s">
        <v>759</v>
      </c>
      <c r="F24" s="459" t="s">
        <v>682</v>
      </c>
      <c r="G24" s="452"/>
      <c r="H24" s="453"/>
      <c r="I24" s="454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</row>
    <row r="25" spans="1:35" ht="36">
      <c r="A25" s="456" t="s">
        <v>49</v>
      </c>
      <c r="B25" s="457">
        <v>11</v>
      </c>
      <c r="C25" s="583" t="s">
        <v>19</v>
      </c>
      <c r="D25" s="457">
        <v>3213</v>
      </c>
      <c r="E25" s="556" t="s">
        <v>64</v>
      </c>
      <c r="F25" s="459" t="s">
        <v>682</v>
      </c>
      <c r="G25" s="452">
        <v>65647</v>
      </c>
      <c r="H25" s="453">
        <v>20419</v>
      </c>
      <c r="I25" s="454">
        <v>24503</v>
      </c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</row>
    <row r="26" spans="1:35" ht="48">
      <c r="A26" s="456" t="s">
        <v>49</v>
      </c>
      <c r="B26" s="457">
        <v>11</v>
      </c>
      <c r="C26" s="583" t="s">
        <v>19</v>
      </c>
      <c r="D26" s="457">
        <v>3214</v>
      </c>
      <c r="E26" s="556" t="s">
        <v>75</v>
      </c>
      <c r="F26" s="459" t="s">
        <v>683</v>
      </c>
      <c r="G26" s="452"/>
      <c r="H26" s="453"/>
      <c r="I26" s="454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</row>
    <row r="27" spans="1:35" ht="60">
      <c r="A27" s="456" t="s">
        <v>49</v>
      </c>
      <c r="B27" s="457">
        <v>11</v>
      </c>
      <c r="C27" s="583" t="s">
        <v>19</v>
      </c>
      <c r="D27" s="457">
        <v>3221</v>
      </c>
      <c r="E27" s="556" t="s">
        <v>65</v>
      </c>
      <c r="F27" s="459" t="s">
        <v>682</v>
      </c>
      <c r="G27" s="452">
        <v>48057</v>
      </c>
      <c r="H27" s="453">
        <v>48000</v>
      </c>
      <c r="I27" s="454">
        <v>48000</v>
      </c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</row>
    <row r="28" spans="1:35" ht="24">
      <c r="A28" s="456" t="s">
        <v>49</v>
      </c>
      <c r="B28" s="457">
        <v>11</v>
      </c>
      <c r="C28" s="583" t="s">
        <v>19</v>
      </c>
      <c r="D28" s="457">
        <v>3222</v>
      </c>
      <c r="E28" s="556" t="s">
        <v>76</v>
      </c>
      <c r="F28" s="459" t="s">
        <v>682</v>
      </c>
      <c r="G28" s="452">
        <v>240287</v>
      </c>
      <c r="H28" s="453">
        <v>230000</v>
      </c>
      <c r="I28" s="454">
        <v>276000</v>
      </c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</row>
    <row r="29" spans="1:35" ht="24">
      <c r="A29" s="456" t="s">
        <v>49</v>
      </c>
      <c r="B29" s="457">
        <v>11</v>
      </c>
      <c r="C29" s="583" t="s">
        <v>19</v>
      </c>
      <c r="D29" s="457">
        <v>3223</v>
      </c>
      <c r="E29" s="556" t="s">
        <v>77</v>
      </c>
      <c r="F29" s="459" t="s">
        <v>682</v>
      </c>
      <c r="G29" s="452">
        <v>425788</v>
      </c>
      <c r="H29" s="453">
        <v>569922</v>
      </c>
      <c r="I29" s="454">
        <v>683906</v>
      </c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</row>
    <row r="30" spans="1:35" ht="60">
      <c r="A30" s="456" t="s">
        <v>49</v>
      </c>
      <c r="B30" s="457">
        <v>11</v>
      </c>
      <c r="C30" s="583" t="s">
        <v>19</v>
      </c>
      <c r="D30" s="457">
        <v>3224</v>
      </c>
      <c r="E30" s="556" t="s">
        <v>61</v>
      </c>
      <c r="F30" s="459" t="s">
        <v>682</v>
      </c>
      <c r="G30" s="452">
        <v>48058</v>
      </c>
      <c r="H30" s="453">
        <v>43158</v>
      </c>
      <c r="I30" s="454">
        <v>48058</v>
      </c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</row>
    <row r="31" spans="1:35" ht="36">
      <c r="A31" s="456" t="s">
        <v>49</v>
      </c>
      <c r="B31" s="457">
        <v>11</v>
      </c>
      <c r="C31" s="583" t="s">
        <v>19</v>
      </c>
      <c r="D31" s="457">
        <v>3225</v>
      </c>
      <c r="E31" s="556" t="s">
        <v>78</v>
      </c>
      <c r="F31" s="459" t="s">
        <v>682</v>
      </c>
      <c r="G31" s="452">
        <v>41522</v>
      </c>
      <c r="H31" s="453">
        <v>39308</v>
      </c>
      <c r="I31" s="454">
        <v>41522</v>
      </c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</row>
    <row r="32" spans="1:35" ht="60">
      <c r="A32" s="456" t="s">
        <v>49</v>
      </c>
      <c r="B32" s="457">
        <v>11</v>
      </c>
      <c r="C32" s="583" t="s">
        <v>19</v>
      </c>
      <c r="D32" s="457">
        <v>3227</v>
      </c>
      <c r="E32" s="556" t="s">
        <v>89</v>
      </c>
      <c r="F32" s="459" t="s">
        <v>682</v>
      </c>
      <c r="G32" s="452">
        <v>6728</v>
      </c>
      <c r="H32" s="453">
        <v>6228</v>
      </c>
      <c r="I32" s="454">
        <v>6728</v>
      </c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</row>
    <row r="33" spans="1:35" ht="48">
      <c r="A33" s="456" t="s">
        <v>49</v>
      </c>
      <c r="B33" s="457">
        <v>11</v>
      </c>
      <c r="C33" s="583" t="s">
        <v>19</v>
      </c>
      <c r="D33" s="457">
        <v>3231</v>
      </c>
      <c r="E33" s="556" t="s">
        <v>79</v>
      </c>
      <c r="F33" s="459" t="s">
        <v>682</v>
      </c>
      <c r="G33" s="452">
        <v>15378</v>
      </c>
      <c r="H33" s="453">
        <v>15000</v>
      </c>
      <c r="I33" s="454">
        <v>15000</v>
      </c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</row>
    <row r="34" spans="1:35" ht="48">
      <c r="A34" s="456" t="s">
        <v>49</v>
      </c>
      <c r="B34" s="457">
        <v>11</v>
      </c>
      <c r="C34" s="583" t="s">
        <v>19</v>
      </c>
      <c r="D34" s="457">
        <v>3232</v>
      </c>
      <c r="E34" s="556" t="s">
        <v>80</v>
      </c>
      <c r="F34" s="459" t="s">
        <v>682</v>
      </c>
      <c r="G34" s="452">
        <v>107975</v>
      </c>
      <c r="H34" s="453">
        <v>60000</v>
      </c>
      <c r="I34" s="454">
        <v>100369</v>
      </c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</row>
    <row r="35" spans="1:35" ht="36">
      <c r="A35" s="456" t="s">
        <v>49</v>
      </c>
      <c r="B35" s="457">
        <v>11</v>
      </c>
      <c r="C35" s="583" t="s">
        <v>19</v>
      </c>
      <c r="D35" s="457">
        <v>3233</v>
      </c>
      <c r="E35" s="556" t="s">
        <v>81</v>
      </c>
      <c r="F35" s="459" t="s">
        <v>682</v>
      </c>
      <c r="G35" s="452">
        <v>58515</v>
      </c>
      <c r="H35" s="453">
        <v>96503</v>
      </c>
      <c r="I35" s="454">
        <v>96503</v>
      </c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</row>
    <row r="36" spans="1:35" ht="24">
      <c r="A36" s="456" t="s">
        <v>49</v>
      </c>
      <c r="B36" s="457">
        <v>11</v>
      </c>
      <c r="C36" s="583" t="s">
        <v>19</v>
      </c>
      <c r="D36" s="457">
        <v>3234</v>
      </c>
      <c r="E36" s="556" t="s">
        <v>87</v>
      </c>
      <c r="F36" s="459" t="s">
        <v>682</v>
      </c>
      <c r="G36" s="452">
        <v>72086</v>
      </c>
      <c r="H36" s="453">
        <v>64394</v>
      </c>
      <c r="I36" s="454">
        <v>77273</v>
      </c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</row>
    <row r="37" spans="1:35" ht="24">
      <c r="A37" s="456" t="s">
        <v>49</v>
      </c>
      <c r="B37" s="457">
        <v>11</v>
      </c>
      <c r="C37" s="583" t="s">
        <v>19</v>
      </c>
      <c r="D37" s="457">
        <v>3235</v>
      </c>
      <c r="E37" s="556" t="s">
        <v>88</v>
      </c>
      <c r="F37" s="459" t="s">
        <v>682</v>
      </c>
      <c r="G37" s="452">
        <v>12495</v>
      </c>
      <c r="H37" s="453">
        <v>25627</v>
      </c>
      <c r="I37" s="454">
        <v>29000</v>
      </c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</row>
    <row r="38" spans="1:35" ht="48">
      <c r="A38" s="456" t="s">
        <v>49</v>
      </c>
      <c r="B38" s="457">
        <v>11</v>
      </c>
      <c r="C38" s="583" t="s">
        <v>19</v>
      </c>
      <c r="D38" s="457">
        <v>3236</v>
      </c>
      <c r="E38" s="556" t="s">
        <v>54</v>
      </c>
      <c r="F38" s="459" t="s">
        <v>682</v>
      </c>
      <c r="G38" s="452"/>
      <c r="H38" s="453"/>
      <c r="I38" s="454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</row>
    <row r="39" spans="1:35" ht="36">
      <c r="A39" s="456" t="s">
        <v>49</v>
      </c>
      <c r="B39" s="457">
        <v>11</v>
      </c>
      <c r="C39" s="583" t="s">
        <v>19</v>
      </c>
      <c r="D39" s="457">
        <v>3237</v>
      </c>
      <c r="E39" s="556" t="s">
        <v>62</v>
      </c>
      <c r="F39" s="459" t="s">
        <v>682</v>
      </c>
      <c r="G39" s="452">
        <v>36524</v>
      </c>
      <c r="H39" s="453">
        <v>56769</v>
      </c>
      <c r="I39" s="454">
        <v>59769</v>
      </c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</row>
    <row r="40" spans="1:35" ht="24">
      <c r="A40" s="456" t="s">
        <v>49</v>
      </c>
      <c r="B40" s="457">
        <v>11</v>
      </c>
      <c r="C40" s="583" t="s">
        <v>19</v>
      </c>
      <c r="D40" s="457">
        <v>3238</v>
      </c>
      <c r="E40" s="556" t="s">
        <v>82</v>
      </c>
      <c r="F40" s="459" t="s">
        <v>682</v>
      </c>
      <c r="G40" s="452">
        <v>21145</v>
      </c>
      <c r="H40" s="453">
        <v>21302</v>
      </c>
      <c r="I40" s="454">
        <v>25562</v>
      </c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</row>
    <row r="41" spans="1:35" ht="24">
      <c r="A41" s="456" t="s">
        <v>49</v>
      </c>
      <c r="B41" s="457">
        <v>11</v>
      </c>
      <c r="C41" s="583" t="s">
        <v>19</v>
      </c>
      <c r="D41" s="457">
        <v>3239</v>
      </c>
      <c r="E41" s="556" t="s">
        <v>66</v>
      </c>
      <c r="F41" s="459" t="s">
        <v>682</v>
      </c>
      <c r="G41" s="452">
        <v>55535</v>
      </c>
      <c r="H41" s="453">
        <v>55460</v>
      </c>
      <c r="I41" s="454">
        <v>94751</v>
      </c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</row>
    <row r="42" spans="1:35" ht="60">
      <c r="A42" s="456" t="s">
        <v>49</v>
      </c>
      <c r="B42" s="457">
        <v>11</v>
      </c>
      <c r="C42" s="583" t="s">
        <v>19</v>
      </c>
      <c r="D42" s="457">
        <v>3241</v>
      </c>
      <c r="E42" s="556" t="s">
        <v>67</v>
      </c>
      <c r="F42" s="459" t="s">
        <v>682</v>
      </c>
      <c r="G42" s="452">
        <v>37966</v>
      </c>
      <c r="H42" s="453">
        <v>19104</v>
      </c>
      <c r="I42" s="454">
        <v>23104</v>
      </c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55"/>
      <c r="AD42" s="455"/>
      <c r="AE42" s="455"/>
      <c r="AF42" s="455"/>
      <c r="AG42" s="455"/>
      <c r="AH42" s="455"/>
      <c r="AI42" s="455"/>
    </row>
    <row r="43" spans="1:35" ht="60">
      <c r="A43" s="456" t="s">
        <v>49</v>
      </c>
      <c r="B43" s="457">
        <v>11</v>
      </c>
      <c r="C43" s="583" t="s">
        <v>19</v>
      </c>
      <c r="D43" s="457">
        <v>3291</v>
      </c>
      <c r="E43" s="556" t="s">
        <v>714</v>
      </c>
      <c r="F43" s="459" t="s">
        <v>682</v>
      </c>
      <c r="G43" s="452"/>
      <c r="H43" s="453"/>
      <c r="I43" s="454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</row>
    <row r="44" spans="1:35" ht="24">
      <c r="A44" s="456" t="s">
        <v>49</v>
      </c>
      <c r="B44" s="457">
        <v>11</v>
      </c>
      <c r="C44" s="583" t="s">
        <v>19</v>
      </c>
      <c r="D44" s="457">
        <v>3292</v>
      </c>
      <c r="E44" s="556" t="s">
        <v>59</v>
      </c>
      <c r="F44" s="459" t="s">
        <v>682</v>
      </c>
      <c r="G44" s="452"/>
      <c r="H44" s="453"/>
      <c r="I44" s="454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</row>
    <row r="45" spans="1:35" ht="24">
      <c r="A45" s="456" t="s">
        <v>49</v>
      </c>
      <c r="B45" s="457">
        <v>11</v>
      </c>
      <c r="C45" s="583" t="s">
        <v>19</v>
      </c>
      <c r="D45" s="457">
        <v>3293</v>
      </c>
      <c r="E45" s="556" t="s">
        <v>68</v>
      </c>
      <c r="F45" s="459" t="s">
        <v>682</v>
      </c>
      <c r="G45" s="452"/>
      <c r="H45" s="453"/>
      <c r="I45" s="454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</row>
    <row r="46" spans="1:35" ht="24">
      <c r="A46" s="456" t="s">
        <v>49</v>
      </c>
      <c r="B46" s="457">
        <v>11</v>
      </c>
      <c r="C46" s="583" t="s">
        <v>19</v>
      </c>
      <c r="D46" s="457">
        <v>3294</v>
      </c>
      <c r="E46" s="556" t="s">
        <v>69</v>
      </c>
      <c r="F46" s="459" t="s">
        <v>682</v>
      </c>
      <c r="G46" s="452"/>
      <c r="H46" s="453"/>
      <c r="I46" s="454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</row>
    <row r="47" spans="1:35" ht="24">
      <c r="A47" s="456" t="s">
        <v>49</v>
      </c>
      <c r="B47" s="457">
        <v>11</v>
      </c>
      <c r="C47" s="583" t="s">
        <v>19</v>
      </c>
      <c r="D47" s="457">
        <v>3295</v>
      </c>
      <c r="E47" s="556" t="s">
        <v>55</v>
      </c>
      <c r="F47" s="459" t="s">
        <v>682</v>
      </c>
      <c r="G47" s="452"/>
      <c r="H47" s="453"/>
      <c r="I47" s="454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</row>
    <row r="48" spans="1:35" ht="36">
      <c r="A48" s="456" t="s">
        <v>49</v>
      </c>
      <c r="B48" s="457">
        <v>11</v>
      </c>
      <c r="C48" s="583" t="s">
        <v>19</v>
      </c>
      <c r="D48" s="457">
        <v>3296</v>
      </c>
      <c r="E48" s="556" t="s">
        <v>97</v>
      </c>
      <c r="F48" s="459" t="s">
        <v>682</v>
      </c>
      <c r="G48" s="452"/>
      <c r="H48" s="453"/>
      <c r="I48" s="454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</row>
    <row r="49" spans="1:35" ht="48">
      <c r="A49" s="456" t="s">
        <v>49</v>
      </c>
      <c r="B49" s="457">
        <v>11</v>
      </c>
      <c r="C49" s="583" t="s">
        <v>19</v>
      </c>
      <c r="D49" s="457">
        <v>3299</v>
      </c>
      <c r="E49" s="556" t="s">
        <v>57</v>
      </c>
      <c r="F49" s="459" t="s">
        <v>682</v>
      </c>
      <c r="G49" s="452"/>
      <c r="H49" s="453"/>
      <c r="I49" s="454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</row>
    <row r="50" spans="1:35" ht="60">
      <c r="A50" s="456" t="s">
        <v>49</v>
      </c>
      <c r="B50" s="457">
        <v>11</v>
      </c>
      <c r="C50" s="583" t="s">
        <v>19</v>
      </c>
      <c r="D50" s="457">
        <v>3431</v>
      </c>
      <c r="E50" s="556" t="s">
        <v>70</v>
      </c>
      <c r="F50" s="459" t="s">
        <v>682</v>
      </c>
      <c r="G50" s="452"/>
      <c r="H50" s="453"/>
      <c r="I50" s="454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</row>
    <row r="51" spans="1:35" ht="72">
      <c r="A51" s="456" t="s">
        <v>49</v>
      </c>
      <c r="B51" s="457">
        <v>11</v>
      </c>
      <c r="C51" s="583" t="s">
        <v>19</v>
      </c>
      <c r="D51" s="457">
        <v>3432</v>
      </c>
      <c r="E51" s="556" t="s">
        <v>71</v>
      </c>
      <c r="F51" s="459" t="s">
        <v>682</v>
      </c>
      <c r="G51" s="452"/>
      <c r="H51" s="453"/>
      <c r="I51" s="454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5"/>
      <c r="AH51" s="455"/>
      <c r="AI51" s="455"/>
    </row>
    <row r="52" spans="1:35" ht="48">
      <c r="A52" s="456" t="s">
        <v>49</v>
      </c>
      <c r="B52" s="457">
        <v>11</v>
      </c>
      <c r="C52" s="583" t="s">
        <v>19</v>
      </c>
      <c r="D52" s="457">
        <v>3433</v>
      </c>
      <c r="E52" s="556" t="s">
        <v>726</v>
      </c>
      <c r="F52" s="459" t="s">
        <v>682</v>
      </c>
      <c r="G52" s="452"/>
      <c r="H52" s="453"/>
      <c r="I52" s="454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5"/>
      <c r="AH52" s="455"/>
      <c r="AI52" s="455"/>
    </row>
    <row r="53" spans="1:35" ht="48">
      <c r="A53" s="456" t="s">
        <v>49</v>
      </c>
      <c r="B53" s="457">
        <v>11</v>
      </c>
      <c r="C53" s="583" t="s">
        <v>19</v>
      </c>
      <c r="D53" s="457">
        <v>3434</v>
      </c>
      <c r="E53" s="556" t="s">
        <v>94</v>
      </c>
      <c r="F53" s="459" t="s">
        <v>682</v>
      </c>
      <c r="G53" s="452"/>
      <c r="H53" s="453"/>
      <c r="I53" s="454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</row>
    <row r="54" spans="1:35" ht="36">
      <c r="A54" s="456" t="s">
        <v>49</v>
      </c>
      <c r="B54" s="457">
        <v>11</v>
      </c>
      <c r="C54" s="583" t="s">
        <v>19</v>
      </c>
      <c r="D54" s="457">
        <v>3522</v>
      </c>
      <c r="E54" s="556" t="s">
        <v>760</v>
      </c>
      <c r="F54" s="459" t="s">
        <v>682</v>
      </c>
      <c r="G54" s="452"/>
      <c r="H54" s="453"/>
      <c r="I54" s="454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</row>
    <row r="55" spans="1:35" ht="84">
      <c r="A55" s="456" t="s">
        <v>49</v>
      </c>
      <c r="B55" s="457">
        <v>11</v>
      </c>
      <c r="C55" s="583" t="s">
        <v>19</v>
      </c>
      <c r="D55" s="457">
        <v>3691</v>
      </c>
      <c r="E55" s="556" t="s">
        <v>36</v>
      </c>
      <c r="F55" s="459" t="s">
        <v>682</v>
      </c>
      <c r="G55" s="452"/>
      <c r="H55" s="453"/>
      <c r="I55" s="454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</row>
    <row r="56" spans="1:35" ht="84">
      <c r="A56" s="456" t="s">
        <v>49</v>
      </c>
      <c r="B56" s="457">
        <v>11</v>
      </c>
      <c r="C56" s="583" t="s">
        <v>19</v>
      </c>
      <c r="D56" s="457">
        <v>3692</v>
      </c>
      <c r="E56" s="556" t="s">
        <v>695</v>
      </c>
      <c r="F56" s="459" t="s">
        <v>682</v>
      </c>
      <c r="G56" s="452"/>
      <c r="H56" s="453"/>
      <c r="I56" s="454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</row>
    <row r="57" spans="1:35" ht="48">
      <c r="A57" s="456" t="s">
        <v>49</v>
      </c>
      <c r="B57" s="457">
        <v>11</v>
      </c>
      <c r="C57" s="583" t="s">
        <v>19</v>
      </c>
      <c r="D57" s="457">
        <v>3721</v>
      </c>
      <c r="E57" s="556" t="s">
        <v>84</v>
      </c>
      <c r="F57" s="459" t="s">
        <v>682</v>
      </c>
      <c r="G57" s="452">
        <v>19223</v>
      </c>
      <c r="H57" s="453">
        <v>0</v>
      </c>
      <c r="I57" s="454">
        <v>0</v>
      </c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</row>
    <row r="58" spans="1:35" ht="36">
      <c r="A58" s="456" t="s">
        <v>49</v>
      </c>
      <c r="B58" s="457">
        <v>11</v>
      </c>
      <c r="C58" s="583" t="s">
        <v>19</v>
      </c>
      <c r="D58" s="457">
        <v>3811</v>
      </c>
      <c r="E58" s="556" t="s">
        <v>56</v>
      </c>
      <c r="F58" s="459" t="s">
        <v>682</v>
      </c>
      <c r="G58" s="452"/>
      <c r="H58" s="453"/>
      <c r="I58" s="454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</row>
    <row r="59" spans="1:35" ht="48">
      <c r="A59" s="456" t="s">
        <v>49</v>
      </c>
      <c r="B59" s="457">
        <v>11</v>
      </c>
      <c r="C59" s="583" t="s">
        <v>19</v>
      </c>
      <c r="D59" s="457">
        <v>383</v>
      </c>
      <c r="E59" s="556" t="s">
        <v>761</v>
      </c>
      <c r="F59" s="459" t="s">
        <v>682</v>
      </c>
      <c r="G59" s="452"/>
      <c r="H59" s="453"/>
      <c r="I59" s="454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55"/>
      <c r="AD59" s="455"/>
      <c r="AE59" s="455"/>
      <c r="AF59" s="455"/>
      <c r="AG59" s="455"/>
      <c r="AH59" s="455"/>
      <c r="AI59" s="455"/>
    </row>
    <row r="60" spans="1:35" ht="24">
      <c r="A60" s="456" t="s">
        <v>49</v>
      </c>
      <c r="B60" s="457">
        <v>11</v>
      </c>
      <c r="C60" s="583" t="s">
        <v>19</v>
      </c>
      <c r="D60" s="457">
        <v>4123</v>
      </c>
      <c r="E60" s="556" t="s">
        <v>92</v>
      </c>
      <c r="F60" s="459" t="s">
        <v>682</v>
      </c>
      <c r="G60" s="452"/>
      <c r="H60" s="453"/>
      <c r="I60" s="454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5"/>
      <c r="AF60" s="455"/>
      <c r="AG60" s="455"/>
      <c r="AH60" s="455"/>
      <c r="AI60" s="455"/>
    </row>
    <row r="61" spans="1:35" ht="60">
      <c r="A61" s="456" t="s">
        <v>49</v>
      </c>
      <c r="B61" s="457">
        <v>11</v>
      </c>
      <c r="C61" s="583" t="s">
        <v>19</v>
      </c>
      <c r="D61" s="457">
        <v>4124</v>
      </c>
      <c r="E61" s="556" t="s">
        <v>722</v>
      </c>
      <c r="F61" s="459" t="s">
        <v>682</v>
      </c>
      <c r="G61" s="452"/>
      <c r="H61" s="453"/>
      <c r="I61" s="454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</row>
    <row r="62" spans="1:35" ht="36">
      <c r="A62" s="456" t="s">
        <v>49</v>
      </c>
      <c r="B62" s="457">
        <v>11</v>
      </c>
      <c r="C62" s="583" t="s">
        <v>19</v>
      </c>
      <c r="D62" s="457">
        <v>4126</v>
      </c>
      <c r="E62" s="556" t="s">
        <v>762</v>
      </c>
      <c r="F62" s="459" t="s">
        <v>682</v>
      </c>
      <c r="G62" s="452"/>
      <c r="H62" s="453"/>
      <c r="I62" s="454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55"/>
      <c r="AD62" s="455"/>
      <c r="AE62" s="455"/>
      <c r="AF62" s="455"/>
      <c r="AG62" s="455"/>
      <c r="AH62" s="455"/>
      <c r="AI62" s="455"/>
    </row>
    <row r="63" spans="1:35" ht="24">
      <c r="A63" s="456" t="s">
        <v>49</v>
      </c>
      <c r="B63" s="457">
        <v>11</v>
      </c>
      <c r="C63" s="583" t="s">
        <v>19</v>
      </c>
      <c r="D63" s="457">
        <v>4212</v>
      </c>
      <c r="E63" s="556" t="s">
        <v>58</v>
      </c>
      <c r="F63" s="459" t="s">
        <v>682</v>
      </c>
      <c r="G63" s="452"/>
      <c r="H63" s="453"/>
      <c r="I63" s="454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55"/>
      <c r="AD63" s="455"/>
      <c r="AE63" s="455"/>
      <c r="AF63" s="455"/>
      <c r="AG63" s="455"/>
      <c r="AH63" s="455"/>
      <c r="AI63" s="455"/>
    </row>
    <row r="64" spans="1:35" ht="60">
      <c r="A64" s="456" t="s">
        <v>49</v>
      </c>
      <c r="B64" s="457">
        <v>11</v>
      </c>
      <c r="C64" s="583" t="s">
        <v>19</v>
      </c>
      <c r="D64" s="457">
        <v>4213</v>
      </c>
      <c r="E64" s="556" t="s">
        <v>763</v>
      </c>
      <c r="F64" s="459" t="s">
        <v>682</v>
      </c>
      <c r="G64" s="452"/>
      <c r="H64" s="453"/>
      <c r="I64" s="454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</row>
    <row r="65" spans="1:35" ht="36">
      <c r="A65" s="456" t="s">
        <v>49</v>
      </c>
      <c r="B65" s="457">
        <v>11</v>
      </c>
      <c r="C65" s="583" t="s">
        <v>19</v>
      </c>
      <c r="D65" s="457">
        <v>4214</v>
      </c>
      <c r="E65" s="556" t="s">
        <v>720</v>
      </c>
      <c r="F65" s="459" t="s">
        <v>682</v>
      </c>
      <c r="G65" s="452"/>
      <c r="H65" s="453"/>
      <c r="I65" s="454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</row>
    <row r="66" spans="1:35" ht="36">
      <c r="A66" s="456" t="s">
        <v>49</v>
      </c>
      <c r="B66" s="457">
        <v>11</v>
      </c>
      <c r="C66" s="583" t="s">
        <v>19</v>
      </c>
      <c r="D66" s="457">
        <v>4221</v>
      </c>
      <c r="E66" s="556" t="s">
        <v>63</v>
      </c>
      <c r="F66" s="459" t="s">
        <v>682</v>
      </c>
      <c r="G66" s="452">
        <v>67280</v>
      </c>
      <c r="H66" s="453">
        <v>67280</v>
      </c>
      <c r="I66" s="454">
        <v>67280</v>
      </c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</row>
    <row r="67" spans="1:35" ht="24">
      <c r="A67" s="456" t="s">
        <v>49</v>
      </c>
      <c r="B67" s="457">
        <v>11</v>
      </c>
      <c r="C67" s="583" t="s">
        <v>19</v>
      </c>
      <c r="D67" s="457">
        <v>4222</v>
      </c>
      <c r="E67" s="556" t="s">
        <v>72</v>
      </c>
      <c r="F67" s="459" t="s">
        <v>682</v>
      </c>
      <c r="G67" s="452"/>
      <c r="H67" s="453"/>
      <c r="I67" s="454"/>
      <c r="J67" s="455"/>
      <c r="K67" s="455"/>
      <c r="L67" s="455"/>
      <c r="M67" s="455"/>
      <c r="N67" s="455"/>
      <c r="O67" s="455"/>
      <c r="P67" s="455"/>
      <c r="Q67" s="455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  <c r="AC67" s="455"/>
      <c r="AD67" s="455"/>
      <c r="AE67" s="455"/>
      <c r="AF67" s="455"/>
      <c r="AG67" s="455"/>
      <c r="AH67" s="455"/>
      <c r="AI67" s="455"/>
    </row>
    <row r="68" spans="1:35" ht="36">
      <c r="A68" s="456" t="s">
        <v>49</v>
      </c>
      <c r="B68" s="457">
        <v>11</v>
      </c>
      <c r="C68" s="583" t="s">
        <v>19</v>
      </c>
      <c r="D68" s="457">
        <v>4223</v>
      </c>
      <c r="E68" s="556" t="s">
        <v>90</v>
      </c>
      <c r="F68" s="459" t="s">
        <v>682</v>
      </c>
      <c r="G68" s="452"/>
      <c r="H68" s="453"/>
      <c r="I68" s="454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55"/>
      <c r="AD68" s="455"/>
      <c r="AE68" s="455"/>
      <c r="AF68" s="455"/>
      <c r="AG68" s="455"/>
      <c r="AH68" s="455"/>
      <c r="AI68" s="455"/>
    </row>
    <row r="69" spans="1:35" ht="36">
      <c r="A69" s="456" t="s">
        <v>49</v>
      </c>
      <c r="B69" s="457">
        <v>11</v>
      </c>
      <c r="C69" s="583" t="s">
        <v>19</v>
      </c>
      <c r="D69" s="457">
        <v>4224</v>
      </c>
      <c r="E69" s="556" t="s">
        <v>73</v>
      </c>
      <c r="F69" s="459" t="s">
        <v>682</v>
      </c>
      <c r="G69" s="452">
        <v>139366</v>
      </c>
      <c r="H69" s="453">
        <v>5599</v>
      </c>
      <c r="I69" s="454">
        <v>5599</v>
      </c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55"/>
      <c r="AD69" s="455"/>
      <c r="AE69" s="455"/>
      <c r="AF69" s="455"/>
      <c r="AG69" s="455"/>
      <c r="AH69" s="455"/>
      <c r="AI69" s="455"/>
    </row>
    <row r="70" spans="1:35" ht="36">
      <c r="A70" s="456" t="s">
        <v>49</v>
      </c>
      <c r="B70" s="457">
        <v>11</v>
      </c>
      <c r="C70" s="583" t="s">
        <v>19</v>
      </c>
      <c r="D70" s="457">
        <v>4225</v>
      </c>
      <c r="E70" s="556" t="s">
        <v>85</v>
      </c>
      <c r="F70" s="459" t="s">
        <v>682</v>
      </c>
      <c r="G70" s="452">
        <v>144172</v>
      </c>
      <c r="H70" s="453">
        <v>22316</v>
      </c>
      <c r="I70" s="454">
        <v>164673</v>
      </c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55"/>
      <c r="AD70" s="455"/>
      <c r="AE70" s="455"/>
      <c r="AF70" s="455"/>
      <c r="AG70" s="455"/>
      <c r="AH70" s="455"/>
      <c r="AI70" s="455"/>
    </row>
    <row r="71" spans="1:35" ht="24">
      <c r="A71" s="456" t="s">
        <v>49</v>
      </c>
      <c r="B71" s="457">
        <v>11</v>
      </c>
      <c r="C71" s="583" t="s">
        <v>19</v>
      </c>
      <c r="D71" s="457">
        <v>4226</v>
      </c>
      <c r="E71" s="556" t="s">
        <v>717</v>
      </c>
      <c r="F71" s="459" t="s">
        <v>682</v>
      </c>
      <c r="G71" s="452"/>
      <c r="H71" s="453"/>
      <c r="I71" s="454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5"/>
      <c r="AD71" s="455"/>
      <c r="AE71" s="455"/>
      <c r="AF71" s="455"/>
      <c r="AG71" s="455"/>
      <c r="AH71" s="455"/>
      <c r="AI71" s="455"/>
    </row>
    <row r="72" spans="1:35" ht="60">
      <c r="A72" s="456" t="s">
        <v>49</v>
      </c>
      <c r="B72" s="457">
        <v>11</v>
      </c>
      <c r="C72" s="583" t="s">
        <v>19</v>
      </c>
      <c r="D72" s="457">
        <v>4227</v>
      </c>
      <c r="E72" s="556" t="s">
        <v>93</v>
      </c>
      <c r="F72" s="459" t="s">
        <v>682</v>
      </c>
      <c r="G72" s="452"/>
      <c r="H72" s="453">
        <v>8218</v>
      </c>
      <c r="I72" s="454">
        <v>196256</v>
      </c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</row>
    <row r="73" spans="1:35" ht="48">
      <c r="A73" s="456" t="s">
        <v>49</v>
      </c>
      <c r="B73" s="457">
        <v>11</v>
      </c>
      <c r="C73" s="583" t="s">
        <v>19</v>
      </c>
      <c r="D73" s="457">
        <v>4231</v>
      </c>
      <c r="E73" s="556" t="s">
        <v>98</v>
      </c>
      <c r="F73" s="459" t="s">
        <v>682</v>
      </c>
      <c r="G73" s="452"/>
      <c r="H73" s="453"/>
      <c r="I73" s="454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</row>
    <row r="74" spans="1:35" ht="60">
      <c r="A74" s="456" t="s">
        <v>49</v>
      </c>
      <c r="B74" s="457">
        <v>11</v>
      </c>
      <c r="C74" s="583" t="s">
        <v>19</v>
      </c>
      <c r="D74" s="457">
        <v>4233</v>
      </c>
      <c r="E74" s="556" t="s">
        <v>764</v>
      </c>
      <c r="F74" s="459" t="s">
        <v>682</v>
      </c>
      <c r="G74" s="452"/>
      <c r="H74" s="453"/>
      <c r="I74" s="454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</row>
    <row r="75" spans="1:35" ht="24">
      <c r="A75" s="456" t="s">
        <v>49</v>
      </c>
      <c r="B75" s="457">
        <v>11</v>
      </c>
      <c r="C75" s="583" t="s">
        <v>19</v>
      </c>
      <c r="D75" s="457">
        <v>4241</v>
      </c>
      <c r="E75" s="556" t="s">
        <v>74</v>
      </c>
      <c r="F75" s="459" t="s">
        <v>682</v>
      </c>
      <c r="G75" s="452">
        <v>961</v>
      </c>
      <c r="H75" s="453">
        <v>6136</v>
      </c>
      <c r="I75" s="454">
        <v>6136</v>
      </c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</row>
    <row r="76" spans="1:35" ht="48">
      <c r="A76" s="456" t="s">
        <v>49</v>
      </c>
      <c r="B76" s="457">
        <v>11</v>
      </c>
      <c r="C76" s="583" t="s">
        <v>19</v>
      </c>
      <c r="D76" s="457">
        <v>4244</v>
      </c>
      <c r="E76" s="556" t="s">
        <v>765</v>
      </c>
      <c r="F76" s="459" t="s">
        <v>682</v>
      </c>
      <c r="G76" s="452"/>
      <c r="H76" s="453"/>
      <c r="I76" s="454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</row>
    <row r="77" spans="1:35" ht="36">
      <c r="A77" s="456" t="s">
        <v>49</v>
      </c>
      <c r="B77" s="457">
        <v>11</v>
      </c>
      <c r="C77" s="583" t="s">
        <v>19</v>
      </c>
      <c r="D77" s="457">
        <v>4262</v>
      </c>
      <c r="E77" s="556" t="s">
        <v>86</v>
      </c>
      <c r="F77" s="459" t="s">
        <v>682</v>
      </c>
      <c r="G77" s="452"/>
      <c r="H77" s="453"/>
      <c r="I77" s="454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  <c r="AI77" s="455"/>
    </row>
    <row r="78" spans="1:35" ht="60">
      <c r="A78" s="456" t="s">
        <v>49</v>
      </c>
      <c r="B78" s="457">
        <v>11</v>
      </c>
      <c r="C78" s="583" t="s">
        <v>19</v>
      </c>
      <c r="D78" s="457">
        <v>4264</v>
      </c>
      <c r="E78" s="556" t="s">
        <v>766</v>
      </c>
      <c r="F78" s="459" t="s">
        <v>682</v>
      </c>
      <c r="G78" s="452"/>
      <c r="H78" s="453"/>
      <c r="I78" s="454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</row>
    <row r="79" spans="1:35" ht="60">
      <c r="A79" s="456" t="s">
        <v>49</v>
      </c>
      <c r="B79" s="457">
        <v>11</v>
      </c>
      <c r="C79" s="583" t="s">
        <v>19</v>
      </c>
      <c r="D79" s="457">
        <v>4312</v>
      </c>
      <c r="E79" s="556" t="s">
        <v>684</v>
      </c>
      <c r="F79" s="459" t="s">
        <v>682</v>
      </c>
      <c r="G79" s="452"/>
      <c r="H79" s="453"/>
      <c r="I79" s="454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  <c r="AH79" s="455"/>
      <c r="AI79" s="455"/>
    </row>
    <row r="80" spans="1:35" ht="48">
      <c r="A80" s="460" t="s">
        <v>49</v>
      </c>
      <c r="B80" s="461">
        <v>11</v>
      </c>
      <c r="C80" s="584" t="s">
        <v>19</v>
      </c>
      <c r="D80" s="461">
        <v>4511</v>
      </c>
      <c r="E80" s="557" t="s">
        <v>91</v>
      </c>
      <c r="F80" s="462" t="s">
        <v>682</v>
      </c>
      <c r="G80" s="452"/>
      <c r="H80" s="453"/>
      <c r="I80" s="454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55"/>
      <c r="AA80" s="455"/>
      <c r="AB80" s="455"/>
      <c r="AC80" s="455"/>
      <c r="AD80" s="455"/>
      <c r="AE80" s="455"/>
      <c r="AF80" s="455"/>
      <c r="AG80" s="455"/>
      <c r="AH80" s="455"/>
      <c r="AI80" s="455"/>
    </row>
    <row r="81" spans="1:35" ht="48.75" thickBot="1">
      <c r="A81" s="460" t="s">
        <v>49</v>
      </c>
      <c r="B81" s="461">
        <v>11</v>
      </c>
      <c r="C81" s="584" t="s">
        <v>19</v>
      </c>
      <c r="D81" s="461">
        <v>4521</v>
      </c>
      <c r="E81" s="557" t="s">
        <v>95</v>
      </c>
      <c r="F81" s="462" t="s">
        <v>682</v>
      </c>
      <c r="G81" s="452"/>
      <c r="H81" s="453"/>
      <c r="I81" s="454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5"/>
      <c r="AD81" s="455"/>
      <c r="AE81" s="455"/>
      <c r="AF81" s="455"/>
      <c r="AG81" s="455"/>
      <c r="AH81" s="455"/>
      <c r="AI81" s="455"/>
    </row>
    <row r="82" spans="1:35" s="470" customFormat="1" ht="24.75" thickBot="1">
      <c r="A82" s="463" t="s">
        <v>49</v>
      </c>
      <c r="B82" s="464">
        <v>11</v>
      </c>
      <c r="C82" s="585" t="s">
        <v>19</v>
      </c>
      <c r="D82" s="464"/>
      <c r="E82" s="558" t="s">
        <v>161</v>
      </c>
      <c r="F82" s="465" t="s">
        <v>682</v>
      </c>
      <c r="G82" s="466">
        <f>SUM(G15:G81)</f>
        <v>2049167</v>
      </c>
      <c r="H82" s="467">
        <f>SUM(H15:H81)</f>
        <v>1651338</v>
      </c>
      <c r="I82" s="468">
        <f>SUM(I15:I81)</f>
        <v>2398468</v>
      </c>
      <c r="J82" s="469"/>
      <c r="K82" s="469"/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</row>
    <row r="83" spans="1:35" s="470" customFormat="1" ht="24.75" thickBot="1">
      <c r="A83" s="463" t="s">
        <v>49</v>
      </c>
      <c r="B83" s="464">
        <v>11</v>
      </c>
      <c r="C83" s="585" t="s">
        <v>19</v>
      </c>
      <c r="D83" s="464">
        <v>3237</v>
      </c>
      <c r="E83" s="558" t="s">
        <v>62</v>
      </c>
      <c r="F83" s="465" t="s">
        <v>685</v>
      </c>
      <c r="G83" s="466"/>
      <c r="H83" s="467"/>
      <c r="I83" s="468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</row>
    <row r="84" spans="1:35" s="470" customFormat="1" ht="48.75" thickBot="1">
      <c r="A84" s="463" t="s">
        <v>49</v>
      </c>
      <c r="B84" s="464">
        <v>11</v>
      </c>
      <c r="C84" s="585" t="s">
        <v>19</v>
      </c>
      <c r="D84" s="464">
        <v>3721</v>
      </c>
      <c r="E84" s="558" t="s">
        <v>84</v>
      </c>
      <c r="F84" s="465" t="s">
        <v>711</v>
      </c>
      <c r="G84" s="466"/>
      <c r="H84" s="467"/>
      <c r="I84" s="468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</row>
    <row r="85" spans="1:35" s="477" customFormat="1" ht="24.75" thickBot="1">
      <c r="A85" s="471" t="s">
        <v>49</v>
      </c>
      <c r="B85" s="472">
        <v>11</v>
      </c>
      <c r="C85" s="572" t="s">
        <v>19</v>
      </c>
      <c r="D85" s="472"/>
      <c r="E85" s="559" t="s">
        <v>709</v>
      </c>
      <c r="F85" s="473"/>
      <c r="G85" s="474">
        <f>G14+G82+G83+G84</f>
        <v>19773934</v>
      </c>
      <c r="H85" s="474">
        <f t="shared" ref="H85:I85" si="0">H14+H82+H83+H84</f>
        <v>17821278</v>
      </c>
      <c r="I85" s="474">
        <f t="shared" si="0"/>
        <v>21873259</v>
      </c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476"/>
      <c r="AI85" s="476"/>
    </row>
    <row r="86" spans="1:35" ht="24">
      <c r="A86" s="449" t="s">
        <v>49</v>
      </c>
      <c r="B86" s="450">
        <v>31</v>
      </c>
      <c r="C86" s="582" t="s">
        <v>22</v>
      </c>
      <c r="D86" s="450">
        <v>3111</v>
      </c>
      <c r="E86" s="555" t="s">
        <v>50</v>
      </c>
      <c r="F86" s="451" t="s">
        <v>686</v>
      </c>
      <c r="G86" s="452"/>
      <c r="H86" s="453"/>
      <c r="I86" s="454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  <c r="AH86" s="455"/>
      <c r="AI86" s="455"/>
    </row>
    <row r="87" spans="1:35" ht="24">
      <c r="A87" s="456" t="s">
        <v>49</v>
      </c>
      <c r="B87" s="457">
        <v>31</v>
      </c>
      <c r="C87" s="583" t="s">
        <v>22</v>
      </c>
      <c r="D87" s="450">
        <v>3112</v>
      </c>
      <c r="E87" s="555" t="s">
        <v>96</v>
      </c>
      <c r="F87" s="459" t="s">
        <v>686</v>
      </c>
      <c r="G87" s="452"/>
      <c r="H87" s="453"/>
      <c r="I87" s="454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5"/>
      <c r="AD87" s="455"/>
      <c r="AE87" s="455"/>
      <c r="AF87" s="455"/>
      <c r="AG87" s="455"/>
      <c r="AH87" s="455"/>
      <c r="AI87" s="455"/>
    </row>
    <row r="88" spans="1:35" ht="36">
      <c r="A88" s="456" t="s">
        <v>49</v>
      </c>
      <c r="B88" s="457">
        <v>31</v>
      </c>
      <c r="C88" s="583" t="s">
        <v>22</v>
      </c>
      <c r="D88" s="450">
        <v>3113</v>
      </c>
      <c r="E88" s="555" t="s">
        <v>756</v>
      </c>
      <c r="F88" s="459" t="s">
        <v>686</v>
      </c>
      <c r="G88" s="452"/>
      <c r="H88" s="453"/>
      <c r="I88" s="454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  <c r="AH88" s="455"/>
      <c r="AI88" s="455"/>
    </row>
    <row r="89" spans="1:35" ht="36">
      <c r="A89" s="456" t="s">
        <v>49</v>
      </c>
      <c r="B89" s="457">
        <v>31</v>
      </c>
      <c r="C89" s="583" t="s">
        <v>22</v>
      </c>
      <c r="D89" s="450">
        <v>3114</v>
      </c>
      <c r="E89" s="555" t="s">
        <v>754</v>
      </c>
      <c r="F89" s="459" t="s">
        <v>686</v>
      </c>
      <c r="G89" s="452"/>
      <c r="H89" s="453"/>
      <c r="I89" s="454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455"/>
      <c r="AI89" s="455"/>
    </row>
    <row r="90" spans="1:35" ht="36">
      <c r="A90" s="456" t="s">
        <v>49</v>
      </c>
      <c r="B90" s="457">
        <v>31</v>
      </c>
      <c r="C90" s="583" t="s">
        <v>22</v>
      </c>
      <c r="D90" s="457">
        <v>3121</v>
      </c>
      <c r="E90" s="556" t="s">
        <v>51</v>
      </c>
      <c r="F90" s="459" t="s">
        <v>686</v>
      </c>
      <c r="G90" s="452">
        <v>172500</v>
      </c>
      <c r="H90" s="453">
        <v>80000</v>
      </c>
      <c r="I90" s="454">
        <v>100000</v>
      </c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55"/>
      <c r="AD90" s="455"/>
      <c r="AE90" s="455"/>
      <c r="AF90" s="455"/>
      <c r="AG90" s="455"/>
      <c r="AH90" s="455"/>
      <c r="AI90" s="455"/>
    </row>
    <row r="91" spans="1:35" ht="36">
      <c r="A91" s="456" t="s">
        <v>49</v>
      </c>
      <c r="B91" s="457">
        <v>31</v>
      </c>
      <c r="C91" s="583" t="s">
        <v>22</v>
      </c>
      <c r="D91" s="457">
        <v>3131</v>
      </c>
      <c r="E91" s="556" t="s">
        <v>757</v>
      </c>
      <c r="F91" s="459" t="s">
        <v>686</v>
      </c>
      <c r="G91" s="452"/>
      <c r="H91" s="453"/>
      <c r="I91" s="454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  <c r="AC91" s="455"/>
      <c r="AD91" s="455"/>
      <c r="AE91" s="455"/>
      <c r="AF91" s="455"/>
      <c r="AG91" s="455"/>
      <c r="AH91" s="455"/>
      <c r="AI91" s="455"/>
    </row>
    <row r="92" spans="1:35" ht="48">
      <c r="A92" s="456" t="s">
        <v>49</v>
      </c>
      <c r="B92" s="457">
        <v>31</v>
      </c>
      <c r="C92" s="583" t="s">
        <v>22</v>
      </c>
      <c r="D92" s="457">
        <v>3132</v>
      </c>
      <c r="E92" s="556" t="s">
        <v>52</v>
      </c>
      <c r="F92" s="459" t="s">
        <v>686</v>
      </c>
      <c r="G92" s="452"/>
      <c r="H92" s="453"/>
      <c r="I92" s="454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  <c r="AI92" s="455"/>
    </row>
    <row r="93" spans="1:35" ht="72">
      <c r="A93" s="456" t="s">
        <v>49</v>
      </c>
      <c r="B93" s="457">
        <v>31</v>
      </c>
      <c r="C93" s="583" t="s">
        <v>22</v>
      </c>
      <c r="D93" s="457">
        <v>3133</v>
      </c>
      <c r="E93" s="556" t="s">
        <v>758</v>
      </c>
      <c r="F93" s="459" t="s">
        <v>686</v>
      </c>
      <c r="G93" s="452"/>
      <c r="H93" s="453"/>
      <c r="I93" s="454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  <c r="AI93" s="455"/>
    </row>
    <row r="94" spans="1:35" ht="24">
      <c r="A94" s="456" t="s">
        <v>49</v>
      </c>
      <c r="B94" s="457">
        <v>31</v>
      </c>
      <c r="C94" s="583" t="s">
        <v>22</v>
      </c>
      <c r="D94" s="457">
        <v>3211</v>
      </c>
      <c r="E94" s="556" t="s">
        <v>60</v>
      </c>
      <c r="F94" s="459" t="s">
        <v>686</v>
      </c>
      <c r="G94" s="452">
        <v>200000</v>
      </c>
      <c r="H94" s="453">
        <v>9000</v>
      </c>
      <c r="I94" s="454">
        <v>14000</v>
      </c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  <c r="AC94" s="455"/>
      <c r="AD94" s="455"/>
      <c r="AE94" s="455"/>
      <c r="AF94" s="455"/>
      <c r="AG94" s="455"/>
      <c r="AH94" s="455"/>
      <c r="AI94" s="455"/>
    </row>
    <row r="95" spans="1:35" ht="60">
      <c r="A95" s="456" t="s">
        <v>49</v>
      </c>
      <c r="B95" s="457">
        <v>31</v>
      </c>
      <c r="C95" s="583" t="s">
        <v>22</v>
      </c>
      <c r="D95" s="457">
        <v>3212</v>
      </c>
      <c r="E95" s="556" t="s">
        <v>759</v>
      </c>
      <c r="F95" s="459" t="s">
        <v>686</v>
      </c>
      <c r="G95" s="452"/>
      <c r="H95" s="453"/>
      <c r="I95" s="454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  <c r="AC95" s="455"/>
      <c r="AD95" s="455"/>
      <c r="AE95" s="455"/>
      <c r="AF95" s="455"/>
      <c r="AG95" s="455"/>
      <c r="AH95" s="455"/>
      <c r="AI95" s="455"/>
    </row>
    <row r="96" spans="1:35" ht="36">
      <c r="A96" s="456" t="s">
        <v>49</v>
      </c>
      <c r="B96" s="457">
        <v>31</v>
      </c>
      <c r="C96" s="583" t="s">
        <v>22</v>
      </c>
      <c r="D96" s="457">
        <v>3213</v>
      </c>
      <c r="E96" s="556" t="s">
        <v>64</v>
      </c>
      <c r="F96" s="459" t="s">
        <v>686</v>
      </c>
      <c r="G96" s="452"/>
      <c r="H96" s="453"/>
      <c r="I96" s="454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455"/>
      <c r="AI96" s="455"/>
    </row>
    <row r="97" spans="1:35" ht="48">
      <c r="A97" s="456" t="s">
        <v>49</v>
      </c>
      <c r="B97" s="457">
        <v>31</v>
      </c>
      <c r="C97" s="583" t="s">
        <v>22</v>
      </c>
      <c r="D97" s="457">
        <v>3214</v>
      </c>
      <c r="E97" s="556" t="s">
        <v>75</v>
      </c>
      <c r="F97" s="459" t="s">
        <v>686</v>
      </c>
      <c r="G97" s="452"/>
      <c r="H97" s="453"/>
      <c r="I97" s="454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55"/>
      <c r="W97" s="455"/>
      <c r="X97" s="455"/>
      <c r="Y97" s="455"/>
      <c r="Z97" s="455"/>
      <c r="AA97" s="455"/>
      <c r="AB97" s="455"/>
      <c r="AC97" s="455"/>
      <c r="AD97" s="455"/>
      <c r="AE97" s="455"/>
      <c r="AF97" s="455"/>
      <c r="AG97" s="455"/>
      <c r="AH97" s="455"/>
      <c r="AI97" s="455"/>
    </row>
    <row r="98" spans="1:35" ht="60">
      <c r="A98" s="456" t="s">
        <v>49</v>
      </c>
      <c r="B98" s="457">
        <v>31</v>
      </c>
      <c r="C98" s="583" t="s">
        <v>22</v>
      </c>
      <c r="D98" s="457">
        <v>3221</v>
      </c>
      <c r="E98" s="556" t="s">
        <v>65</v>
      </c>
      <c r="F98" s="459" t="s">
        <v>686</v>
      </c>
      <c r="G98" s="452">
        <v>75000</v>
      </c>
      <c r="H98" s="453">
        <v>50000</v>
      </c>
      <c r="I98" s="454">
        <v>75000</v>
      </c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  <c r="AH98" s="455"/>
      <c r="AI98" s="455"/>
    </row>
    <row r="99" spans="1:35" ht="24">
      <c r="A99" s="456" t="s">
        <v>49</v>
      </c>
      <c r="B99" s="457">
        <v>31</v>
      </c>
      <c r="C99" s="583" t="s">
        <v>22</v>
      </c>
      <c r="D99" s="457">
        <v>3222</v>
      </c>
      <c r="E99" s="556" t="s">
        <v>76</v>
      </c>
      <c r="F99" s="459" t="s">
        <v>686</v>
      </c>
      <c r="G99" s="452"/>
      <c r="H99" s="453"/>
      <c r="I99" s="454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  <c r="AC99" s="455"/>
      <c r="AD99" s="455"/>
      <c r="AE99" s="455"/>
      <c r="AF99" s="455"/>
      <c r="AG99" s="455"/>
      <c r="AH99" s="455"/>
      <c r="AI99" s="455"/>
    </row>
    <row r="100" spans="1:35" ht="24">
      <c r="A100" s="456" t="s">
        <v>49</v>
      </c>
      <c r="B100" s="457">
        <v>31</v>
      </c>
      <c r="C100" s="583" t="s">
        <v>22</v>
      </c>
      <c r="D100" s="457">
        <v>3223</v>
      </c>
      <c r="E100" s="556" t="s">
        <v>77</v>
      </c>
      <c r="F100" s="459" t="s">
        <v>686</v>
      </c>
      <c r="G100" s="452"/>
      <c r="H100" s="453"/>
      <c r="I100" s="454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55"/>
      <c r="AD100" s="455"/>
      <c r="AE100" s="455"/>
      <c r="AF100" s="455"/>
      <c r="AG100" s="455"/>
      <c r="AH100" s="455"/>
      <c r="AI100" s="455"/>
    </row>
    <row r="101" spans="1:35" ht="60">
      <c r="A101" s="456" t="s">
        <v>49</v>
      </c>
      <c r="B101" s="457">
        <v>31</v>
      </c>
      <c r="C101" s="583" t="s">
        <v>22</v>
      </c>
      <c r="D101" s="457">
        <v>3224</v>
      </c>
      <c r="E101" s="556" t="s">
        <v>61</v>
      </c>
      <c r="F101" s="459" t="s">
        <v>686</v>
      </c>
      <c r="G101" s="452"/>
      <c r="H101" s="453"/>
      <c r="I101" s="454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  <c r="AC101" s="455"/>
      <c r="AD101" s="455"/>
      <c r="AE101" s="455"/>
      <c r="AF101" s="455"/>
      <c r="AG101" s="455"/>
      <c r="AH101" s="455"/>
      <c r="AI101" s="455"/>
    </row>
    <row r="102" spans="1:35" ht="36">
      <c r="A102" s="456" t="s">
        <v>49</v>
      </c>
      <c r="B102" s="457">
        <v>31</v>
      </c>
      <c r="C102" s="583" t="s">
        <v>22</v>
      </c>
      <c r="D102" s="457">
        <v>3225</v>
      </c>
      <c r="E102" s="556" t="s">
        <v>78</v>
      </c>
      <c r="F102" s="459" t="s">
        <v>686</v>
      </c>
      <c r="G102" s="452"/>
      <c r="H102" s="453"/>
      <c r="I102" s="454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  <c r="AC102" s="455"/>
      <c r="AD102" s="455"/>
      <c r="AE102" s="455"/>
      <c r="AF102" s="455"/>
      <c r="AG102" s="455"/>
      <c r="AH102" s="455"/>
      <c r="AI102" s="455"/>
    </row>
    <row r="103" spans="1:35" ht="60">
      <c r="A103" s="456" t="s">
        <v>49</v>
      </c>
      <c r="B103" s="457">
        <v>31</v>
      </c>
      <c r="C103" s="583" t="s">
        <v>22</v>
      </c>
      <c r="D103" s="457">
        <v>3227</v>
      </c>
      <c r="E103" s="556" t="s">
        <v>89</v>
      </c>
      <c r="F103" s="459" t="s">
        <v>686</v>
      </c>
      <c r="G103" s="452"/>
      <c r="H103" s="453"/>
      <c r="I103" s="454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455"/>
      <c r="AA103" s="455"/>
      <c r="AB103" s="455"/>
      <c r="AC103" s="455"/>
      <c r="AD103" s="455"/>
      <c r="AE103" s="455"/>
      <c r="AF103" s="455"/>
      <c r="AG103" s="455"/>
      <c r="AH103" s="455"/>
      <c r="AI103" s="455"/>
    </row>
    <row r="104" spans="1:35" ht="48">
      <c r="A104" s="456" t="s">
        <v>49</v>
      </c>
      <c r="B104" s="457">
        <v>31</v>
      </c>
      <c r="C104" s="583" t="s">
        <v>22</v>
      </c>
      <c r="D104" s="457">
        <v>3231</v>
      </c>
      <c r="E104" s="556" t="s">
        <v>79</v>
      </c>
      <c r="F104" s="459" t="s">
        <v>686</v>
      </c>
      <c r="G104" s="452"/>
      <c r="H104" s="453">
        <v>1000</v>
      </c>
      <c r="I104" s="454">
        <v>1500</v>
      </c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455"/>
      <c r="AA104" s="455"/>
      <c r="AB104" s="455"/>
      <c r="AC104" s="455"/>
      <c r="AD104" s="455"/>
      <c r="AE104" s="455"/>
      <c r="AF104" s="455"/>
      <c r="AG104" s="455"/>
      <c r="AH104" s="455"/>
      <c r="AI104" s="455"/>
    </row>
    <row r="105" spans="1:35" ht="48">
      <c r="A105" s="456" t="s">
        <v>49</v>
      </c>
      <c r="B105" s="457">
        <v>31</v>
      </c>
      <c r="C105" s="583" t="s">
        <v>22</v>
      </c>
      <c r="D105" s="457">
        <v>3232</v>
      </c>
      <c r="E105" s="556" t="s">
        <v>80</v>
      </c>
      <c r="F105" s="459" t="s">
        <v>686</v>
      </c>
      <c r="G105" s="452">
        <v>67000</v>
      </c>
      <c r="H105" s="453">
        <v>0</v>
      </c>
      <c r="I105" s="454">
        <v>0</v>
      </c>
      <c r="J105" s="455"/>
      <c r="K105" s="455"/>
      <c r="L105" s="455"/>
      <c r="M105" s="455"/>
      <c r="N105" s="455"/>
      <c r="O105" s="45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455"/>
      <c r="AA105" s="455"/>
      <c r="AB105" s="455"/>
      <c r="AC105" s="455"/>
      <c r="AD105" s="455"/>
      <c r="AE105" s="455"/>
      <c r="AF105" s="455"/>
      <c r="AG105" s="455"/>
      <c r="AH105" s="455"/>
      <c r="AI105" s="455"/>
    </row>
    <row r="106" spans="1:35" ht="36">
      <c r="A106" s="456" t="s">
        <v>49</v>
      </c>
      <c r="B106" s="457">
        <v>31</v>
      </c>
      <c r="C106" s="583" t="s">
        <v>22</v>
      </c>
      <c r="D106" s="457">
        <v>3233</v>
      </c>
      <c r="E106" s="556" t="s">
        <v>81</v>
      </c>
      <c r="F106" s="459" t="s">
        <v>686</v>
      </c>
      <c r="G106" s="452"/>
      <c r="H106" s="453"/>
      <c r="I106" s="454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5"/>
      <c r="AD106" s="455"/>
      <c r="AE106" s="455"/>
      <c r="AF106" s="455"/>
      <c r="AG106" s="455"/>
      <c r="AH106" s="455"/>
      <c r="AI106" s="455"/>
    </row>
    <row r="107" spans="1:35" ht="24">
      <c r="A107" s="456" t="s">
        <v>49</v>
      </c>
      <c r="B107" s="457">
        <v>31</v>
      </c>
      <c r="C107" s="583" t="s">
        <v>22</v>
      </c>
      <c r="D107" s="457">
        <v>3234</v>
      </c>
      <c r="E107" s="556" t="s">
        <v>87</v>
      </c>
      <c r="F107" s="459" t="s">
        <v>686</v>
      </c>
      <c r="G107" s="452"/>
      <c r="H107" s="453"/>
      <c r="I107" s="454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5"/>
      <c r="AC107" s="455"/>
      <c r="AD107" s="455"/>
      <c r="AE107" s="455"/>
      <c r="AF107" s="455"/>
      <c r="AG107" s="455"/>
      <c r="AH107" s="455"/>
      <c r="AI107" s="455"/>
    </row>
    <row r="108" spans="1:35" ht="24">
      <c r="A108" s="456" t="s">
        <v>49</v>
      </c>
      <c r="B108" s="457">
        <v>31</v>
      </c>
      <c r="C108" s="583" t="s">
        <v>22</v>
      </c>
      <c r="D108" s="457">
        <v>3235</v>
      </c>
      <c r="E108" s="556" t="s">
        <v>88</v>
      </c>
      <c r="F108" s="459" t="s">
        <v>686</v>
      </c>
      <c r="G108" s="452"/>
      <c r="H108" s="453">
        <v>908</v>
      </c>
      <c r="I108" s="454">
        <v>1000</v>
      </c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5"/>
      <c r="AC108" s="455"/>
      <c r="AD108" s="455"/>
      <c r="AE108" s="455"/>
      <c r="AF108" s="455"/>
      <c r="AG108" s="455"/>
      <c r="AH108" s="455"/>
      <c r="AI108" s="455"/>
    </row>
    <row r="109" spans="1:35" ht="48">
      <c r="A109" s="456" t="s">
        <v>49</v>
      </c>
      <c r="B109" s="457">
        <v>31</v>
      </c>
      <c r="C109" s="583" t="s">
        <v>22</v>
      </c>
      <c r="D109" s="457">
        <v>3236</v>
      </c>
      <c r="E109" s="556" t="s">
        <v>54</v>
      </c>
      <c r="F109" s="459" t="s">
        <v>686</v>
      </c>
      <c r="G109" s="452"/>
      <c r="H109" s="453"/>
      <c r="I109" s="454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  <c r="AC109" s="455"/>
      <c r="AD109" s="455"/>
      <c r="AE109" s="455"/>
      <c r="AF109" s="455"/>
      <c r="AG109" s="455"/>
      <c r="AH109" s="455"/>
      <c r="AI109" s="455"/>
    </row>
    <row r="110" spans="1:35" ht="36">
      <c r="A110" s="456" t="s">
        <v>49</v>
      </c>
      <c r="B110" s="457">
        <v>31</v>
      </c>
      <c r="C110" s="583" t="s">
        <v>22</v>
      </c>
      <c r="D110" s="457">
        <v>3237</v>
      </c>
      <c r="E110" s="556" t="s">
        <v>62</v>
      </c>
      <c r="F110" s="459" t="s">
        <v>686</v>
      </c>
      <c r="G110" s="452"/>
      <c r="H110" s="453">
        <v>144769</v>
      </c>
      <c r="I110" s="454">
        <v>235000</v>
      </c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5"/>
      <c r="AH110" s="455"/>
      <c r="AI110" s="455"/>
    </row>
    <row r="111" spans="1:35" ht="24">
      <c r="A111" s="456" t="s">
        <v>49</v>
      </c>
      <c r="B111" s="457">
        <v>31</v>
      </c>
      <c r="C111" s="583" t="s">
        <v>22</v>
      </c>
      <c r="D111" s="457">
        <v>3238</v>
      </c>
      <c r="E111" s="556" t="s">
        <v>82</v>
      </c>
      <c r="F111" s="459" t="s">
        <v>686</v>
      </c>
      <c r="G111" s="452"/>
      <c r="H111" s="453"/>
      <c r="I111" s="454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</row>
    <row r="112" spans="1:35" ht="24">
      <c r="A112" s="456" t="s">
        <v>49</v>
      </c>
      <c r="B112" s="457">
        <v>31</v>
      </c>
      <c r="C112" s="583" t="s">
        <v>22</v>
      </c>
      <c r="D112" s="457">
        <v>3239</v>
      </c>
      <c r="E112" s="556" t="s">
        <v>66</v>
      </c>
      <c r="F112" s="459" t="s">
        <v>686</v>
      </c>
      <c r="G112" s="452"/>
      <c r="H112" s="453">
        <v>39510</v>
      </c>
      <c r="I112" s="454">
        <v>41510</v>
      </c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55"/>
      <c r="AH112" s="455"/>
      <c r="AI112" s="455"/>
    </row>
    <row r="113" spans="1:35" ht="60">
      <c r="A113" s="456" t="s">
        <v>49</v>
      </c>
      <c r="B113" s="457">
        <v>31</v>
      </c>
      <c r="C113" s="583" t="s">
        <v>22</v>
      </c>
      <c r="D113" s="457">
        <v>3241</v>
      </c>
      <c r="E113" s="556" t="s">
        <v>67</v>
      </c>
      <c r="F113" s="459" t="s">
        <v>686</v>
      </c>
      <c r="G113" s="452"/>
      <c r="H113" s="453">
        <v>4572</v>
      </c>
      <c r="I113" s="454">
        <v>4572</v>
      </c>
      <c r="J113" s="455"/>
      <c r="K113" s="455"/>
      <c r="L113" s="455"/>
      <c r="M113" s="455"/>
      <c r="N113" s="455"/>
      <c r="O113" s="45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455"/>
      <c r="AC113" s="455"/>
      <c r="AD113" s="455"/>
      <c r="AE113" s="455"/>
      <c r="AF113" s="455"/>
      <c r="AG113" s="455"/>
      <c r="AH113" s="455"/>
      <c r="AI113" s="455"/>
    </row>
    <row r="114" spans="1:35" ht="60">
      <c r="A114" s="456" t="s">
        <v>49</v>
      </c>
      <c r="B114" s="457">
        <v>31</v>
      </c>
      <c r="C114" s="583" t="s">
        <v>22</v>
      </c>
      <c r="D114" s="457">
        <v>3291</v>
      </c>
      <c r="E114" s="556" t="s">
        <v>714</v>
      </c>
      <c r="F114" s="459" t="s">
        <v>686</v>
      </c>
      <c r="G114" s="452"/>
      <c r="H114" s="453"/>
      <c r="I114" s="454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5"/>
      <c r="AH114" s="455"/>
      <c r="AI114" s="455"/>
    </row>
    <row r="115" spans="1:35" ht="24">
      <c r="A115" s="456" t="s">
        <v>49</v>
      </c>
      <c r="B115" s="457">
        <v>31</v>
      </c>
      <c r="C115" s="583" t="s">
        <v>22</v>
      </c>
      <c r="D115" s="457">
        <v>3292</v>
      </c>
      <c r="E115" s="556" t="s">
        <v>59</v>
      </c>
      <c r="F115" s="459" t="s">
        <v>686</v>
      </c>
      <c r="G115" s="452"/>
      <c r="H115" s="453"/>
      <c r="I115" s="454"/>
      <c r="J115" s="455"/>
      <c r="K115" s="455"/>
      <c r="L115" s="455"/>
      <c r="M115" s="455"/>
      <c r="N115" s="455"/>
      <c r="O115" s="45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  <c r="AB115" s="455"/>
      <c r="AC115" s="455"/>
      <c r="AD115" s="455"/>
      <c r="AE115" s="455"/>
      <c r="AF115" s="455"/>
      <c r="AG115" s="455"/>
      <c r="AH115" s="455"/>
      <c r="AI115" s="455"/>
    </row>
    <row r="116" spans="1:35" ht="24">
      <c r="A116" s="456" t="s">
        <v>49</v>
      </c>
      <c r="B116" s="457">
        <v>31</v>
      </c>
      <c r="C116" s="583" t="s">
        <v>22</v>
      </c>
      <c r="D116" s="457">
        <v>3293</v>
      </c>
      <c r="E116" s="556" t="s">
        <v>68</v>
      </c>
      <c r="F116" s="459" t="s">
        <v>686</v>
      </c>
      <c r="G116" s="452">
        <v>20000</v>
      </c>
      <c r="H116" s="453">
        <v>56492</v>
      </c>
      <c r="I116" s="454">
        <v>58500</v>
      </c>
      <c r="J116" s="455"/>
      <c r="K116" s="455"/>
      <c r="L116" s="455"/>
      <c r="M116" s="455"/>
      <c r="N116" s="455"/>
      <c r="O116" s="45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455"/>
      <c r="AA116" s="455"/>
      <c r="AB116" s="455"/>
      <c r="AC116" s="455"/>
      <c r="AD116" s="455"/>
      <c r="AE116" s="455"/>
      <c r="AF116" s="455"/>
      <c r="AG116" s="455"/>
      <c r="AH116" s="455"/>
      <c r="AI116" s="455"/>
    </row>
    <row r="117" spans="1:35" ht="24">
      <c r="A117" s="456" t="s">
        <v>49</v>
      </c>
      <c r="B117" s="457">
        <v>31</v>
      </c>
      <c r="C117" s="583" t="s">
        <v>22</v>
      </c>
      <c r="D117" s="457">
        <v>3294</v>
      </c>
      <c r="E117" s="556" t="s">
        <v>69</v>
      </c>
      <c r="F117" s="459" t="s">
        <v>686</v>
      </c>
      <c r="G117" s="452"/>
      <c r="H117" s="453"/>
      <c r="I117" s="454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</row>
    <row r="118" spans="1:35" ht="24">
      <c r="A118" s="456" t="s">
        <v>49</v>
      </c>
      <c r="B118" s="457">
        <v>31</v>
      </c>
      <c r="C118" s="583" t="s">
        <v>22</v>
      </c>
      <c r="D118" s="457">
        <v>3295</v>
      </c>
      <c r="E118" s="556" t="s">
        <v>55</v>
      </c>
      <c r="F118" s="459" t="s">
        <v>686</v>
      </c>
      <c r="G118" s="452"/>
      <c r="H118" s="453"/>
      <c r="I118" s="454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  <c r="AH118" s="455"/>
      <c r="AI118" s="455"/>
    </row>
    <row r="119" spans="1:35" ht="36">
      <c r="A119" s="456" t="s">
        <v>49</v>
      </c>
      <c r="B119" s="457">
        <v>31</v>
      </c>
      <c r="C119" s="583" t="s">
        <v>22</v>
      </c>
      <c r="D119" s="457">
        <v>3296</v>
      </c>
      <c r="E119" s="556" t="s">
        <v>97</v>
      </c>
      <c r="F119" s="459" t="s">
        <v>686</v>
      </c>
      <c r="G119" s="452"/>
      <c r="H119" s="453"/>
      <c r="I119" s="454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455"/>
      <c r="AH119" s="455"/>
      <c r="AI119" s="455"/>
    </row>
    <row r="120" spans="1:35" ht="48">
      <c r="A120" s="456" t="s">
        <v>49</v>
      </c>
      <c r="B120" s="457">
        <v>31</v>
      </c>
      <c r="C120" s="583" t="s">
        <v>22</v>
      </c>
      <c r="D120" s="457">
        <v>3299</v>
      </c>
      <c r="E120" s="556" t="s">
        <v>57</v>
      </c>
      <c r="F120" s="459" t="s">
        <v>686</v>
      </c>
      <c r="G120" s="452">
        <v>33000</v>
      </c>
      <c r="H120" s="453"/>
      <c r="I120" s="454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455"/>
      <c r="AI120" s="455"/>
    </row>
    <row r="121" spans="1:35" ht="60">
      <c r="A121" s="456" t="s">
        <v>49</v>
      </c>
      <c r="B121" s="457">
        <v>31</v>
      </c>
      <c r="C121" s="583" t="s">
        <v>22</v>
      </c>
      <c r="D121" s="457">
        <v>3431</v>
      </c>
      <c r="E121" s="556" t="s">
        <v>70</v>
      </c>
      <c r="F121" s="459" t="s">
        <v>686</v>
      </c>
      <c r="G121" s="452">
        <v>25000</v>
      </c>
      <c r="H121" s="453">
        <v>23382</v>
      </c>
      <c r="I121" s="454">
        <v>31382</v>
      </c>
      <c r="J121" s="455"/>
      <c r="K121" s="455"/>
      <c r="L121" s="455"/>
      <c r="M121" s="455"/>
      <c r="N121" s="455"/>
      <c r="O121" s="455"/>
      <c r="P121" s="455"/>
      <c r="Q121" s="455"/>
      <c r="R121" s="455"/>
      <c r="S121" s="455"/>
      <c r="T121" s="455"/>
      <c r="U121" s="455"/>
      <c r="V121" s="455"/>
      <c r="W121" s="455"/>
      <c r="X121" s="455"/>
      <c r="Y121" s="455"/>
      <c r="Z121" s="455"/>
      <c r="AA121" s="455"/>
      <c r="AB121" s="455"/>
      <c r="AC121" s="455"/>
      <c r="AD121" s="455"/>
      <c r="AE121" s="455"/>
      <c r="AF121" s="455"/>
      <c r="AG121" s="455"/>
      <c r="AH121" s="455"/>
      <c r="AI121" s="455"/>
    </row>
    <row r="122" spans="1:35" ht="72">
      <c r="A122" s="456" t="s">
        <v>49</v>
      </c>
      <c r="B122" s="457">
        <v>31</v>
      </c>
      <c r="C122" s="583" t="s">
        <v>22</v>
      </c>
      <c r="D122" s="457">
        <v>3432</v>
      </c>
      <c r="E122" s="556" t="s">
        <v>71</v>
      </c>
      <c r="F122" s="459" t="s">
        <v>686</v>
      </c>
      <c r="G122" s="452"/>
      <c r="H122" s="453"/>
      <c r="I122" s="454"/>
      <c r="J122" s="455"/>
      <c r="K122" s="455"/>
      <c r="L122" s="455"/>
      <c r="M122" s="455"/>
      <c r="N122" s="455"/>
      <c r="O122" s="455"/>
      <c r="P122" s="455"/>
      <c r="Q122" s="455"/>
      <c r="R122" s="455"/>
      <c r="S122" s="455"/>
      <c r="T122" s="455"/>
      <c r="U122" s="455"/>
      <c r="V122" s="455"/>
      <c r="W122" s="455"/>
      <c r="X122" s="455"/>
      <c r="Y122" s="455"/>
      <c r="Z122" s="455"/>
      <c r="AA122" s="455"/>
      <c r="AB122" s="455"/>
      <c r="AC122" s="455"/>
      <c r="AD122" s="455"/>
      <c r="AE122" s="455"/>
      <c r="AF122" s="455"/>
      <c r="AG122" s="455"/>
      <c r="AH122" s="455"/>
      <c r="AI122" s="455"/>
    </row>
    <row r="123" spans="1:35" ht="48">
      <c r="A123" s="456" t="s">
        <v>49</v>
      </c>
      <c r="B123" s="457">
        <v>31</v>
      </c>
      <c r="C123" s="583" t="s">
        <v>22</v>
      </c>
      <c r="D123" s="457">
        <v>3433</v>
      </c>
      <c r="E123" s="556" t="s">
        <v>726</v>
      </c>
      <c r="F123" s="459" t="s">
        <v>686</v>
      </c>
      <c r="G123" s="452"/>
      <c r="H123" s="453"/>
      <c r="I123" s="454"/>
      <c r="J123" s="455"/>
      <c r="K123" s="455"/>
      <c r="L123" s="455"/>
      <c r="M123" s="455"/>
      <c r="N123" s="455"/>
      <c r="O123" s="455"/>
      <c r="P123" s="455"/>
      <c r="Q123" s="455"/>
      <c r="R123" s="455"/>
      <c r="S123" s="455"/>
      <c r="T123" s="455"/>
      <c r="U123" s="455"/>
      <c r="V123" s="455"/>
      <c r="W123" s="455"/>
      <c r="X123" s="455"/>
      <c r="Y123" s="455"/>
      <c r="Z123" s="455"/>
      <c r="AA123" s="455"/>
      <c r="AB123" s="455"/>
      <c r="AC123" s="455"/>
      <c r="AD123" s="455"/>
      <c r="AE123" s="455"/>
      <c r="AF123" s="455"/>
      <c r="AG123" s="455"/>
      <c r="AH123" s="455"/>
      <c r="AI123" s="455"/>
    </row>
    <row r="124" spans="1:35" ht="48">
      <c r="A124" s="456" t="s">
        <v>49</v>
      </c>
      <c r="B124" s="457">
        <v>31</v>
      </c>
      <c r="C124" s="583" t="s">
        <v>22</v>
      </c>
      <c r="D124" s="457">
        <v>3434</v>
      </c>
      <c r="E124" s="556" t="s">
        <v>94</v>
      </c>
      <c r="F124" s="459" t="s">
        <v>686</v>
      </c>
      <c r="G124" s="452"/>
      <c r="H124" s="453"/>
      <c r="I124" s="454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455"/>
      <c r="U124" s="455"/>
      <c r="V124" s="455"/>
      <c r="W124" s="455"/>
      <c r="X124" s="455"/>
      <c r="Y124" s="455"/>
      <c r="Z124" s="455"/>
      <c r="AA124" s="455"/>
      <c r="AB124" s="455"/>
      <c r="AC124" s="455"/>
      <c r="AD124" s="455"/>
      <c r="AE124" s="455"/>
      <c r="AF124" s="455"/>
      <c r="AG124" s="455"/>
      <c r="AH124" s="455"/>
      <c r="AI124" s="455"/>
    </row>
    <row r="125" spans="1:35" ht="36">
      <c r="A125" s="456" t="s">
        <v>49</v>
      </c>
      <c r="B125" s="457">
        <v>31</v>
      </c>
      <c r="C125" s="583" t="s">
        <v>22</v>
      </c>
      <c r="D125" s="457">
        <v>3522</v>
      </c>
      <c r="E125" s="556" t="s">
        <v>760</v>
      </c>
      <c r="F125" s="459" t="s">
        <v>686</v>
      </c>
      <c r="G125" s="452"/>
      <c r="H125" s="453"/>
      <c r="I125" s="454"/>
      <c r="J125" s="455"/>
      <c r="K125" s="455"/>
      <c r="L125" s="455"/>
      <c r="M125" s="455"/>
      <c r="N125" s="455"/>
      <c r="O125" s="455"/>
      <c r="P125" s="455"/>
      <c r="Q125" s="455"/>
      <c r="R125" s="455"/>
      <c r="S125" s="455"/>
      <c r="T125" s="455"/>
      <c r="U125" s="455"/>
      <c r="V125" s="455"/>
      <c r="W125" s="455"/>
      <c r="X125" s="455"/>
      <c r="Y125" s="455"/>
      <c r="Z125" s="455"/>
      <c r="AA125" s="455"/>
      <c r="AB125" s="455"/>
      <c r="AC125" s="455"/>
      <c r="AD125" s="455"/>
      <c r="AE125" s="455"/>
      <c r="AF125" s="455"/>
      <c r="AG125" s="455"/>
      <c r="AH125" s="455"/>
      <c r="AI125" s="455"/>
    </row>
    <row r="126" spans="1:35" ht="84">
      <c r="A126" s="456" t="s">
        <v>49</v>
      </c>
      <c r="B126" s="457">
        <v>31</v>
      </c>
      <c r="C126" s="583" t="s">
        <v>22</v>
      </c>
      <c r="D126" s="457">
        <v>3691</v>
      </c>
      <c r="E126" s="556" t="s">
        <v>36</v>
      </c>
      <c r="F126" s="459" t="s">
        <v>686</v>
      </c>
      <c r="G126" s="452"/>
      <c r="H126" s="453"/>
      <c r="I126" s="454"/>
      <c r="J126" s="455"/>
      <c r="K126" s="455"/>
      <c r="L126" s="455"/>
      <c r="M126" s="455"/>
      <c r="N126" s="455"/>
      <c r="O126" s="455"/>
      <c r="P126" s="455"/>
      <c r="Q126" s="455"/>
      <c r="R126" s="455"/>
      <c r="S126" s="455"/>
      <c r="T126" s="455"/>
      <c r="U126" s="455"/>
      <c r="V126" s="455"/>
      <c r="W126" s="455"/>
      <c r="X126" s="455"/>
      <c r="Y126" s="455"/>
      <c r="Z126" s="455"/>
      <c r="AA126" s="455"/>
      <c r="AB126" s="455"/>
      <c r="AC126" s="455"/>
      <c r="AD126" s="455"/>
      <c r="AE126" s="455"/>
      <c r="AF126" s="455"/>
      <c r="AG126" s="455"/>
      <c r="AH126" s="455"/>
      <c r="AI126" s="455"/>
    </row>
    <row r="127" spans="1:35" ht="84">
      <c r="A127" s="456" t="s">
        <v>49</v>
      </c>
      <c r="B127" s="457">
        <v>31</v>
      </c>
      <c r="C127" s="583" t="s">
        <v>22</v>
      </c>
      <c r="D127" s="457">
        <v>3692</v>
      </c>
      <c r="E127" s="556" t="s">
        <v>695</v>
      </c>
      <c r="F127" s="459" t="s">
        <v>686</v>
      </c>
      <c r="G127" s="452"/>
      <c r="H127" s="453"/>
      <c r="I127" s="454"/>
      <c r="J127" s="455"/>
      <c r="K127" s="455"/>
      <c r="L127" s="455"/>
      <c r="M127" s="455"/>
      <c r="N127" s="455"/>
      <c r="O127" s="455"/>
      <c r="P127" s="455"/>
      <c r="Q127" s="455"/>
      <c r="R127" s="455"/>
      <c r="S127" s="455"/>
      <c r="T127" s="455"/>
      <c r="U127" s="455"/>
      <c r="V127" s="455"/>
      <c r="W127" s="455"/>
      <c r="X127" s="455"/>
      <c r="Y127" s="455"/>
      <c r="Z127" s="455"/>
      <c r="AA127" s="455"/>
      <c r="AB127" s="455"/>
      <c r="AC127" s="455"/>
      <c r="AD127" s="455"/>
      <c r="AE127" s="455"/>
      <c r="AF127" s="455"/>
      <c r="AG127" s="455"/>
      <c r="AH127" s="455"/>
      <c r="AI127" s="455"/>
    </row>
    <row r="128" spans="1:35" ht="48">
      <c r="A128" s="456" t="s">
        <v>49</v>
      </c>
      <c r="B128" s="457">
        <v>31</v>
      </c>
      <c r="C128" s="583" t="s">
        <v>22</v>
      </c>
      <c r="D128" s="457">
        <v>3721</v>
      </c>
      <c r="E128" s="556" t="s">
        <v>84</v>
      </c>
      <c r="F128" s="459" t="s">
        <v>686</v>
      </c>
      <c r="G128" s="452"/>
      <c r="H128" s="453"/>
      <c r="I128" s="454"/>
      <c r="J128" s="455"/>
      <c r="K128" s="455"/>
      <c r="L128" s="455"/>
      <c r="M128" s="455"/>
      <c r="N128" s="455"/>
      <c r="O128" s="455"/>
      <c r="P128" s="455"/>
      <c r="Q128" s="455"/>
      <c r="R128" s="455"/>
      <c r="S128" s="455"/>
      <c r="T128" s="455"/>
      <c r="U128" s="455"/>
      <c r="V128" s="455"/>
      <c r="W128" s="455"/>
      <c r="X128" s="455"/>
      <c r="Y128" s="455"/>
      <c r="Z128" s="455"/>
      <c r="AA128" s="455"/>
      <c r="AB128" s="455"/>
      <c r="AC128" s="455"/>
      <c r="AD128" s="455"/>
      <c r="AE128" s="455"/>
      <c r="AF128" s="455"/>
      <c r="AG128" s="455"/>
      <c r="AH128" s="455"/>
      <c r="AI128" s="455"/>
    </row>
    <row r="129" spans="1:35" ht="36">
      <c r="A129" s="456" t="s">
        <v>49</v>
      </c>
      <c r="B129" s="457">
        <v>31</v>
      </c>
      <c r="C129" s="583" t="s">
        <v>22</v>
      </c>
      <c r="D129" s="457">
        <v>3811</v>
      </c>
      <c r="E129" s="556" t="s">
        <v>56</v>
      </c>
      <c r="F129" s="459" t="s">
        <v>686</v>
      </c>
      <c r="G129" s="452"/>
      <c r="H129" s="453">
        <v>12000</v>
      </c>
      <c r="I129" s="454">
        <v>12000</v>
      </c>
      <c r="J129" s="455"/>
      <c r="K129" s="455"/>
      <c r="L129" s="455"/>
      <c r="M129" s="455"/>
      <c r="N129" s="455"/>
      <c r="O129" s="455"/>
      <c r="P129" s="455"/>
      <c r="Q129" s="455"/>
      <c r="R129" s="455"/>
      <c r="S129" s="455"/>
      <c r="T129" s="455"/>
      <c r="U129" s="455"/>
      <c r="V129" s="455"/>
      <c r="W129" s="455"/>
      <c r="X129" s="455"/>
      <c r="Y129" s="455"/>
      <c r="Z129" s="455"/>
      <c r="AA129" s="455"/>
      <c r="AB129" s="455"/>
      <c r="AC129" s="455"/>
      <c r="AD129" s="455"/>
      <c r="AE129" s="455"/>
      <c r="AF129" s="455"/>
      <c r="AG129" s="455"/>
      <c r="AH129" s="455"/>
      <c r="AI129" s="455"/>
    </row>
    <row r="130" spans="1:35" ht="48">
      <c r="A130" s="456" t="s">
        <v>49</v>
      </c>
      <c r="B130" s="457">
        <v>31</v>
      </c>
      <c r="C130" s="583" t="s">
        <v>22</v>
      </c>
      <c r="D130" s="457">
        <v>383</v>
      </c>
      <c r="E130" s="556" t="s">
        <v>761</v>
      </c>
      <c r="F130" s="459" t="s">
        <v>686</v>
      </c>
      <c r="G130" s="452"/>
      <c r="H130" s="453"/>
      <c r="I130" s="454"/>
      <c r="J130" s="455"/>
      <c r="K130" s="455"/>
      <c r="L130" s="455"/>
      <c r="M130" s="455"/>
      <c r="N130" s="455"/>
      <c r="O130" s="455"/>
      <c r="P130" s="455"/>
      <c r="Q130" s="455"/>
      <c r="R130" s="455"/>
      <c r="S130" s="455"/>
      <c r="T130" s="455"/>
      <c r="U130" s="455"/>
      <c r="V130" s="455"/>
      <c r="W130" s="455"/>
      <c r="X130" s="455"/>
      <c r="Y130" s="455"/>
      <c r="Z130" s="455"/>
      <c r="AA130" s="455"/>
      <c r="AB130" s="455"/>
      <c r="AC130" s="455"/>
      <c r="AD130" s="455"/>
      <c r="AE130" s="455"/>
      <c r="AF130" s="455"/>
      <c r="AG130" s="455"/>
      <c r="AH130" s="455"/>
      <c r="AI130" s="455"/>
    </row>
    <row r="131" spans="1:35" ht="24">
      <c r="A131" s="456" t="s">
        <v>49</v>
      </c>
      <c r="B131" s="457">
        <v>31</v>
      </c>
      <c r="C131" s="583" t="s">
        <v>22</v>
      </c>
      <c r="D131" s="457">
        <v>4123</v>
      </c>
      <c r="E131" s="556" t="s">
        <v>92</v>
      </c>
      <c r="F131" s="459" t="s">
        <v>686</v>
      </c>
      <c r="G131" s="452"/>
      <c r="H131" s="453"/>
      <c r="I131" s="454"/>
      <c r="J131" s="455"/>
      <c r="K131" s="455"/>
      <c r="L131" s="455"/>
      <c r="M131" s="455"/>
      <c r="N131" s="455"/>
      <c r="O131" s="455"/>
      <c r="P131" s="455"/>
      <c r="Q131" s="455"/>
      <c r="R131" s="455"/>
      <c r="S131" s="455"/>
      <c r="T131" s="455"/>
      <c r="U131" s="455"/>
      <c r="V131" s="455"/>
      <c r="W131" s="455"/>
      <c r="X131" s="455"/>
      <c r="Y131" s="455"/>
      <c r="Z131" s="455"/>
      <c r="AA131" s="455"/>
      <c r="AB131" s="455"/>
      <c r="AC131" s="455"/>
      <c r="AD131" s="455"/>
      <c r="AE131" s="455"/>
      <c r="AF131" s="455"/>
      <c r="AG131" s="455"/>
      <c r="AH131" s="455"/>
      <c r="AI131" s="455"/>
    </row>
    <row r="132" spans="1:35" ht="60">
      <c r="A132" s="456" t="s">
        <v>49</v>
      </c>
      <c r="B132" s="457">
        <v>31</v>
      </c>
      <c r="C132" s="583" t="s">
        <v>22</v>
      </c>
      <c r="D132" s="457">
        <v>4124</v>
      </c>
      <c r="E132" s="556" t="s">
        <v>722</v>
      </c>
      <c r="F132" s="459" t="s">
        <v>686</v>
      </c>
      <c r="G132" s="452"/>
      <c r="H132" s="453"/>
      <c r="I132" s="454"/>
      <c r="J132" s="455"/>
      <c r="K132" s="455"/>
      <c r="L132" s="455"/>
      <c r="M132" s="455"/>
      <c r="N132" s="455"/>
      <c r="O132" s="455"/>
      <c r="P132" s="455"/>
      <c r="Q132" s="455"/>
      <c r="R132" s="455"/>
      <c r="S132" s="455"/>
      <c r="T132" s="455"/>
      <c r="U132" s="455"/>
      <c r="V132" s="455"/>
      <c r="W132" s="455"/>
      <c r="X132" s="455"/>
      <c r="Y132" s="455"/>
      <c r="Z132" s="455"/>
      <c r="AA132" s="455"/>
      <c r="AB132" s="455"/>
      <c r="AC132" s="455"/>
      <c r="AD132" s="455"/>
      <c r="AE132" s="455"/>
      <c r="AF132" s="455"/>
      <c r="AG132" s="455"/>
      <c r="AH132" s="455"/>
      <c r="AI132" s="455"/>
    </row>
    <row r="133" spans="1:35" ht="36">
      <c r="A133" s="456" t="s">
        <v>49</v>
      </c>
      <c r="B133" s="457">
        <v>31</v>
      </c>
      <c r="C133" s="583" t="s">
        <v>22</v>
      </c>
      <c r="D133" s="457">
        <v>4126</v>
      </c>
      <c r="E133" s="556" t="s">
        <v>762</v>
      </c>
      <c r="F133" s="459" t="s">
        <v>686</v>
      </c>
      <c r="G133" s="452"/>
      <c r="H133" s="453"/>
      <c r="I133" s="454"/>
      <c r="J133" s="455"/>
      <c r="K133" s="455"/>
      <c r="L133" s="455"/>
      <c r="M133" s="455"/>
      <c r="N133" s="455"/>
      <c r="O133" s="455"/>
      <c r="P133" s="455"/>
      <c r="Q133" s="455"/>
      <c r="R133" s="455"/>
      <c r="S133" s="455"/>
      <c r="T133" s="455"/>
      <c r="U133" s="455"/>
      <c r="V133" s="455"/>
      <c r="W133" s="455"/>
      <c r="X133" s="455"/>
      <c r="Y133" s="455"/>
      <c r="Z133" s="455"/>
      <c r="AA133" s="455"/>
      <c r="AB133" s="455"/>
      <c r="AC133" s="455"/>
      <c r="AD133" s="455"/>
      <c r="AE133" s="455"/>
      <c r="AF133" s="455"/>
      <c r="AG133" s="455"/>
      <c r="AH133" s="455"/>
      <c r="AI133" s="455"/>
    </row>
    <row r="134" spans="1:35" ht="24">
      <c r="A134" s="456" t="s">
        <v>49</v>
      </c>
      <c r="B134" s="457">
        <v>31</v>
      </c>
      <c r="C134" s="583" t="s">
        <v>22</v>
      </c>
      <c r="D134" s="457">
        <v>4212</v>
      </c>
      <c r="E134" s="556" t="s">
        <v>58</v>
      </c>
      <c r="F134" s="459" t="s">
        <v>686</v>
      </c>
      <c r="G134" s="452">
        <v>900000</v>
      </c>
      <c r="H134" s="453"/>
      <c r="I134" s="454"/>
      <c r="J134" s="455"/>
      <c r="K134" s="455"/>
      <c r="L134" s="455"/>
      <c r="M134" s="455"/>
      <c r="N134" s="455"/>
      <c r="O134" s="455"/>
      <c r="P134" s="455"/>
      <c r="Q134" s="455"/>
      <c r="R134" s="455"/>
      <c r="S134" s="455"/>
      <c r="T134" s="455"/>
      <c r="U134" s="455"/>
      <c r="V134" s="455"/>
      <c r="W134" s="455"/>
      <c r="X134" s="455"/>
      <c r="Y134" s="455"/>
      <c r="Z134" s="455"/>
      <c r="AA134" s="455"/>
      <c r="AB134" s="455"/>
      <c r="AC134" s="455"/>
      <c r="AD134" s="455"/>
      <c r="AE134" s="455"/>
      <c r="AF134" s="455"/>
      <c r="AG134" s="455"/>
      <c r="AH134" s="455"/>
      <c r="AI134" s="455"/>
    </row>
    <row r="135" spans="1:35" ht="60">
      <c r="A135" s="456" t="s">
        <v>49</v>
      </c>
      <c r="B135" s="457">
        <v>31</v>
      </c>
      <c r="C135" s="583" t="s">
        <v>22</v>
      </c>
      <c r="D135" s="457">
        <v>4213</v>
      </c>
      <c r="E135" s="556" t="s">
        <v>763</v>
      </c>
      <c r="F135" s="459" t="s">
        <v>686</v>
      </c>
      <c r="G135" s="452"/>
      <c r="H135" s="453"/>
      <c r="I135" s="454"/>
      <c r="J135" s="455"/>
      <c r="K135" s="455"/>
      <c r="L135" s="455"/>
      <c r="M135" s="455"/>
      <c r="N135" s="455"/>
      <c r="O135" s="455"/>
      <c r="P135" s="455"/>
      <c r="Q135" s="455"/>
      <c r="R135" s="455"/>
      <c r="S135" s="455"/>
      <c r="T135" s="455"/>
      <c r="U135" s="455"/>
      <c r="V135" s="455"/>
      <c r="W135" s="455"/>
      <c r="X135" s="455"/>
      <c r="Y135" s="455"/>
      <c r="Z135" s="455"/>
      <c r="AA135" s="455"/>
      <c r="AB135" s="455"/>
      <c r="AC135" s="455"/>
      <c r="AD135" s="455"/>
      <c r="AE135" s="455"/>
      <c r="AF135" s="455"/>
      <c r="AG135" s="455"/>
      <c r="AH135" s="455"/>
      <c r="AI135" s="455"/>
    </row>
    <row r="136" spans="1:35" ht="36">
      <c r="A136" s="456" t="s">
        <v>49</v>
      </c>
      <c r="B136" s="457">
        <v>31</v>
      </c>
      <c r="C136" s="583" t="s">
        <v>22</v>
      </c>
      <c r="D136" s="457">
        <v>4214</v>
      </c>
      <c r="E136" s="556" t="s">
        <v>720</v>
      </c>
      <c r="F136" s="459" t="s">
        <v>686</v>
      </c>
      <c r="G136" s="452"/>
      <c r="H136" s="453"/>
      <c r="I136" s="454"/>
      <c r="J136" s="455"/>
      <c r="K136" s="455"/>
      <c r="L136" s="455"/>
      <c r="M136" s="455"/>
      <c r="N136" s="455"/>
      <c r="O136" s="455"/>
      <c r="P136" s="455"/>
      <c r="Q136" s="455"/>
      <c r="R136" s="455"/>
      <c r="S136" s="455"/>
      <c r="T136" s="455"/>
      <c r="U136" s="455"/>
      <c r="V136" s="455"/>
      <c r="W136" s="455"/>
      <c r="X136" s="455"/>
      <c r="Y136" s="455"/>
      <c r="Z136" s="455"/>
      <c r="AA136" s="455"/>
      <c r="AB136" s="455"/>
      <c r="AC136" s="455"/>
      <c r="AD136" s="455"/>
      <c r="AE136" s="455"/>
      <c r="AF136" s="455"/>
      <c r="AG136" s="455"/>
      <c r="AH136" s="455"/>
      <c r="AI136" s="455"/>
    </row>
    <row r="137" spans="1:35" ht="36">
      <c r="A137" s="456" t="s">
        <v>49</v>
      </c>
      <c r="B137" s="457">
        <v>31</v>
      </c>
      <c r="C137" s="583" t="s">
        <v>22</v>
      </c>
      <c r="D137" s="457">
        <v>4221</v>
      </c>
      <c r="E137" s="556" t="s">
        <v>63</v>
      </c>
      <c r="F137" s="459" t="s">
        <v>686</v>
      </c>
      <c r="G137" s="452"/>
      <c r="H137" s="453">
        <v>14306</v>
      </c>
      <c r="I137" s="454">
        <v>19306</v>
      </c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</row>
    <row r="138" spans="1:35" ht="24">
      <c r="A138" s="456" t="s">
        <v>49</v>
      </c>
      <c r="B138" s="457">
        <v>31</v>
      </c>
      <c r="C138" s="583" t="s">
        <v>22</v>
      </c>
      <c r="D138" s="457">
        <v>4222</v>
      </c>
      <c r="E138" s="556" t="s">
        <v>72</v>
      </c>
      <c r="F138" s="459" t="s">
        <v>686</v>
      </c>
      <c r="G138" s="452"/>
      <c r="H138" s="453"/>
      <c r="I138" s="454"/>
      <c r="J138" s="455"/>
      <c r="K138" s="455"/>
      <c r="L138" s="455"/>
      <c r="M138" s="455"/>
      <c r="N138" s="455"/>
      <c r="O138" s="455"/>
      <c r="P138" s="455"/>
      <c r="Q138" s="455"/>
      <c r="R138" s="455"/>
      <c r="S138" s="455"/>
      <c r="T138" s="455"/>
      <c r="U138" s="455"/>
      <c r="V138" s="455"/>
      <c r="W138" s="455"/>
      <c r="X138" s="455"/>
      <c r="Y138" s="455"/>
      <c r="Z138" s="455"/>
      <c r="AA138" s="455"/>
      <c r="AB138" s="455"/>
      <c r="AC138" s="455"/>
      <c r="AD138" s="455"/>
      <c r="AE138" s="455"/>
      <c r="AF138" s="455"/>
      <c r="AG138" s="455"/>
      <c r="AH138" s="455"/>
      <c r="AI138" s="455"/>
    </row>
    <row r="139" spans="1:35" ht="36">
      <c r="A139" s="456" t="s">
        <v>49</v>
      </c>
      <c r="B139" s="457">
        <v>31</v>
      </c>
      <c r="C139" s="583" t="s">
        <v>22</v>
      </c>
      <c r="D139" s="457">
        <v>4223</v>
      </c>
      <c r="E139" s="556" t="s">
        <v>90</v>
      </c>
      <c r="F139" s="459" t="s">
        <v>686</v>
      </c>
      <c r="G139" s="452"/>
      <c r="H139" s="453">
        <v>2147</v>
      </c>
      <c r="I139" s="454">
        <v>217</v>
      </c>
      <c r="J139" s="455"/>
      <c r="K139" s="455"/>
      <c r="L139" s="455"/>
      <c r="M139" s="455"/>
      <c r="N139" s="455"/>
      <c r="O139" s="455"/>
      <c r="P139" s="455"/>
      <c r="Q139" s="455"/>
      <c r="R139" s="455"/>
      <c r="S139" s="455"/>
      <c r="T139" s="455"/>
      <c r="U139" s="455"/>
      <c r="V139" s="455"/>
      <c r="W139" s="455"/>
      <c r="X139" s="455"/>
      <c r="Y139" s="455"/>
      <c r="Z139" s="455"/>
      <c r="AA139" s="455"/>
      <c r="AB139" s="455"/>
      <c r="AC139" s="455"/>
      <c r="AD139" s="455"/>
      <c r="AE139" s="455"/>
      <c r="AF139" s="455"/>
      <c r="AG139" s="455"/>
      <c r="AH139" s="455"/>
      <c r="AI139" s="455"/>
    </row>
    <row r="140" spans="1:35" ht="36">
      <c r="A140" s="456" t="s">
        <v>49</v>
      </c>
      <c r="B140" s="457">
        <v>31</v>
      </c>
      <c r="C140" s="583" t="s">
        <v>22</v>
      </c>
      <c r="D140" s="457">
        <v>4224</v>
      </c>
      <c r="E140" s="556" t="s">
        <v>73</v>
      </c>
      <c r="F140" s="459" t="s">
        <v>686</v>
      </c>
      <c r="G140" s="452"/>
      <c r="H140" s="453"/>
      <c r="I140" s="454"/>
      <c r="J140" s="455"/>
      <c r="K140" s="455"/>
      <c r="L140" s="455"/>
      <c r="M140" s="455"/>
      <c r="N140" s="455"/>
      <c r="O140" s="455"/>
      <c r="P140" s="455"/>
      <c r="Q140" s="455"/>
      <c r="R140" s="455"/>
      <c r="S140" s="455"/>
      <c r="T140" s="455"/>
      <c r="U140" s="455"/>
      <c r="V140" s="455"/>
      <c r="W140" s="455"/>
      <c r="X140" s="455"/>
      <c r="Y140" s="455"/>
      <c r="Z140" s="455"/>
      <c r="AA140" s="455"/>
      <c r="AB140" s="455"/>
      <c r="AC140" s="455"/>
      <c r="AD140" s="455"/>
      <c r="AE140" s="455"/>
      <c r="AF140" s="455"/>
      <c r="AG140" s="455"/>
      <c r="AH140" s="455"/>
      <c r="AI140" s="455"/>
    </row>
    <row r="141" spans="1:35" ht="36">
      <c r="A141" s="456" t="s">
        <v>49</v>
      </c>
      <c r="B141" s="457">
        <v>31</v>
      </c>
      <c r="C141" s="583" t="s">
        <v>22</v>
      </c>
      <c r="D141" s="457">
        <v>4225</v>
      </c>
      <c r="E141" s="556" t="s">
        <v>85</v>
      </c>
      <c r="F141" s="459" t="s">
        <v>686</v>
      </c>
      <c r="G141" s="452"/>
      <c r="H141" s="453"/>
      <c r="I141" s="454"/>
      <c r="J141" s="455"/>
      <c r="K141" s="455"/>
      <c r="L141" s="455"/>
      <c r="M141" s="455"/>
      <c r="N141" s="455"/>
      <c r="O141" s="455"/>
      <c r="P141" s="455"/>
      <c r="Q141" s="455"/>
      <c r="R141" s="455"/>
      <c r="S141" s="455"/>
      <c r="T141" s="455"/>
      <c r="U141" s="455"/>
      <c r="V141" s="455"/>
      <c r="W141" s="455"/>
      <c r="X141" s="455"/>
      <c r="Y141" s="455"/>
      <c r="Z141" s="455"/>
      <c r="AA141" s="455"/>
      <c r="AB141" s="455"/>
      <c r="AC141" s="455"/>
      <c r="AD141" s="455"/>
      <c r="AE141" s="455"/>
      <c r="AF141" s="455"/>
      <c r="AG141" s="455"/>
      <c r="AH141" s="455"/>
      <c r="AI141" s="455"/>
    </row>
    <row r="142" spans="1:35" ht="24">
      <c r="A142" s="456" t="s">
        <v>49</v>
      </c>
      <c r="B142" s="457">
        <v>31</v>
      </c>
      <c r="C142" s="583" t="s">
        <v>22</v>
      </c>
      <c r="D142" s="457">
        <v>4226</v>
      </c>
      <c r="E142" s="556" t="s">
        <v>717</v>
      </c>
      <c r="F142" s="459" t="s">
        <v>686</v>
      </c>
      <c r="G142" s="452"/>
      <c r="H142" s="453"/>
      <c r="I142" s="454"/>
      <c r="J142" s="455"/>
      <c r="K142" s="455"/>
      <c r="L142" s="455"/>
      <c r="M142" s="455"/>
      <c r="N142" s="455"/>
      <c r="O142" s="455"/>
      <c r="P142" s="455"/>
      <c r="Q142" s="455"/>
      <c r="R142" s="455"/>
      <c r="S142" s="455"/>
      <c r="T142" s="455"/>
      <c r="U142" s="455"/>
      <c r="V142" s="455"/>
      <c r="W142" s="455"/>
      <c r="X142" s="455"/>
      <c r="Y142" s="455"/>
      <c r="Z142" s="455"/>
      <c r="AA142" s="455"/>
      <c r="AB142" s="455"/>
      <c r="AC142" s="455"/>
      <c r="AD142" s="455"/>
      <c r="AE142" s="455"/>
      <c r="AF142" s="455"/>
      <c r="AG142" s="455"/>
      <c r="AH142" s="455"/>
      <c r="AI142" s="455"/>
    </row>
    <row r="143" spans="1:35" ht="60">
      <c r="A143" s="456" t="s">
        <v>49</v>
      </c>
      <c r="B143" s="457">
        <v>31</v>
      </c>
      <c r="C143" s="583" t="s">
        <v>22</v>
      </c>
      <c r="D143" s="457">
        <v>4227</v>
      </c>
      <c r="E143" s="556" t="s">
        <v>93</v>
      </c>
      <c r="F143" s="459" t="s">
        <v>686</v>
      </c>
      <c r="G143" s="452"/>
      <c r="H143" s="453"/>
      <c r="I143" s="454"/>
      <c r="J143" s="455"/>
      <c r="K143" s="455"/>
      <c r="L143" s="455"/>
      <c r="M143" s="455"/>
      <c r="N143" s="455"/>
      <c r="O143" s="455"/>
      <c r="P143" s="455"/>
      <c r="Q143" s="455"/>
      <c r="R143" s="455"/>
      <c r="S143" s="455"/>
      <c r="T143" s="455"/>
      <c r="U143" s="455"/>
      <c r="V143" s="455"/>
      <c r="W143" s="455"/>
      <c r="X143" s="455"/>
      <c r="Y143" s="455"/>
      <c r="Z143" s="455"/>
      <c r="AA143" s="455"/>
      <c r="AB143" s="455"/>
      <c r="AC143" s="455"/>
      <c r="AD143" s="455"/>
      <c r="AE143" s="455"/>
      <c r="AF143" s="455"/>
      <c r="AG143" s="455"/>
      <c r="AH143" s="455"/>
      <c r="AI143" s="455"/>
    </row>
    <row r="144" spans="1:35" ht="48">
      <c r="A144" s="456" t="s">
        <v>49</v>
      </c>
      <c r="B144" s="457">
        <v>31</v>
      </c>
      <c r="C144" s="583" t="s">
        <v>22</v>
      </c>
      <c r="D144" s="457">
        <v>4231</v>
      </c>
      <c r="E144" s="556" t="s">
        <v>98</v>
      </c>
      <c r="F144" s="459" t="s">
        <v>686</v>
      </c>
      <c r="G144" s="452"/>
      <c r="H144" s="453"/>
      <c r="I144" s="454"/>
      <c r="J144" s="455"/>
      <c r="K144" s="455"/>
      <c r="L144" s="455"/>
      <c r="M144" s="455"/>
      <c r="N144" s="455"/>
      <c r="O144" s="455"/>
      <c r="P144" s="455"/>
      <c r="Q144" s="455"/>
      <c r="R144" s="455"/>
      <c r="S144" s="455"/>
      <c r="T144" s="455"/>
      <c r="U144" s="455"/>
      <c r="V144" s="455"/>
      <c r="W144" s="455"/>
      <c r="X144" s="455"/>
      <c r="Y144" s="455"/>
      <c r="Z144" s="455"/>
      <c r="AA144" s="455"/>
      <c r="AB144" s="455"/>
      <c r="AC144" s="455"/>
      <c r="AD144" s="455"/>
      <c r="AE144" s="455"/>
      <c r="AF144" s="455"/>
      <c r="AG144" s="455"/>
      <c r="AH144" s="455"/>
      <c r="AI144" s="455"/>
    </row>
    <row r="145" spans="1:35" ht="60">
      <c r="A145" s="456" t="s">
        <v>49</v>
      </c>
      <c r="B145" s="457">
        <v>31</v>
      </c>
      <c r="C145" s="583" t="s">
        <v>22</v>
      </c>
      <c r="D145" s="457">
        <v>4233</v>
      </c>
      <c r="E145" s="556" t="s">
        <v>764</v>
      </c>
      <c r="F145" s="459" t="s">
        <v>686</v>
      </c>
      <c r="G145" s="452"/>
      <c r="H145" s="453"/>
      <c r="I145" s="454"/>
      <c r="J145" s="455"/>
      <c r="K145" s="455"/>
      <c r="L145" s="455"/>
      <c r="M145" s="455"/>
      <c r="N145" s="455"/>
      <c r="O145" s="455"/>
      <c r="P145" s="455"/>
      <c r="Q145" s="455"/>
      <c r="R145" s="455"/>
      <c r="S145" s="455"/>
      <c r="T145" s="455"/>
      <c r="U145" s="455"/>
      <c r="V145" s="455"/>
      <c r="W145" s="455"/>
      <c r="X145" s="455"/>
      <c r="Y145" s="455"/>
      <c r="Z145" s="455"/>
      <c r="AA145" s="455"/>
      <c r="AB145" s="455"/>
      <c r="AC145" s="455"/>
      <c r="AD145" s="455"/>
      <c r="AE145" s="455"/>
      <c r="AF145" s="455"/>
      <c r="AG145" s="455"/>
      <c r="AH145" s="455"/>
      <c r="AI145" s="455"/>
    </row>
    <row r="146" spans="1:35" ht="24">
      <c r="A146" s="456" t="s">
        <v>49</v>
      </c>
      <c r="B146" s="457">
        <v>31</v>
      </c>
      <c r="C146" s="583" t="s">
        <v>22</v>
      </c>
      <c r="D146" s="457">
        <v>4241</v>
      </c>
      <c r="E146" s="556" t="s">
        <v>74</v>
      </c>
      <c r="F146" s="459" t="s">
        <v>686</v>
      </c>
      <c r="G146" s="452"/>
      <c r="H146" s="453"/>
      <c r="I146" s="454"/>
      <c r="J146" s="455"/>
      <c r="K146" s="455"/>
      <c r="L146" s="455"/>
      <c r="M146" s="455"/>
      <c r="N146" s="455"/>
      <c r="O146" s="455"/>
      <c r="P146" s="455"/>
      <c r="Q146" s="455"/>
      <c r="R146" s="455"/>
      <c r="S146" s="455"/>
      <c r="T146" s="455"/>
      <c r="U146" s="455"/>
      <c r="V146" s="455"/>
      <c r="W146" s="455"/>
      <c r="X146" s="455"/>
      <c r="Y146" s="455"/>
      <c r="Z146" s="455"/>
      <c r="AA146" s="455"/>
      <c r="AB146" s="455"/>
      <c r="AC146" s="455"/>
      <c r="AD146" s="455"/>
      <c r="AE146" s="455"/>
      <c r="AF146" s="455"/>
      <c r="AG146" s="455"/>
      <c r="AH146" s="455"/>
      <c r="AI146" s="455"/>
    </row>
    <row r="147" spans="1:35" ht="48">
      <c r="A147" s="456" t="s">
        <v>49</v>
      </c>
      <c r="B147" s="457">
        <v>31</v>
      </c>
      <c r="C147" s="583" t="s">
        <v>22</v>
      </c>
      <c r="D147" s="457">
        <v>4244</v>
      </c>
      <c r="E147" s="556" t="s">
        <v>765</v>
      </c>
      <c r="F147" s="459" t="s">
        <v>686</v>
      </c>
      <c r="G147" s="452"/>
      <c r="H147" s="453"/>
      <c r="I147" s="454"/>
      <c r="J147" s="455"/>
      <c r="K147" s="455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  <c r="X147" s="455"/>
      <c r="Y147" s="455"/>
      <c r="Z147" s="455"/>
      <c r="AA147" s="455"/>
      <c r="AB147" s="455"/>
      <c r="AC147" s="455"/>
      <c r="AD147" s="455"/>
      <c r="AE147" s="455"/>
      <c r="AF147" s="455"/>
      <c r="AG147" s="455"/>
      <c r="AH147" s="455"/>
      <c r="AI147" s="455"/>
    </row>
    <row r="148" spans="1:35" ht="36">
      <c r="A148" s="456" t="s">
        <v>49</v>
      </c>
      <c r="B148" s="457">
        <v>31</v>
      </c>
      <c r="C148" s="583" t="s">
        <v>22</v>
      </c>
      <c r="D148" s="457">
        <v>4262</v>
      </c>
      <c r="E148" s="556" t="s">
        <v>86</v>
      </c>
      <c r="F148" s="459" t="s">
        <v>686</v>
      </c>
      <c r="G148" s="452"/>
      <c r="H148" s="453"/>
      <c r="I148" s="454"/>
      <c r="J148" s="455"/>
      <c r="K148" s="455"/>
      <c r="L148" s="455"/>
      <c r="M148" s="455"/>
      <c r="N148" s="455"/>
      <c r="O148" s="455"/>
      <c r="P148" s="455"/>
      <c r="Q148" s="455"/>
      <c r="R148" s="455"/>
      <c r="S148" s="455"/>
      <c r="T148" s="455"/>
      <c r="U148" s="455"/>
      <c r="V148" s="455"/>
      <c r="W148" s="455"/>
      <c r="X148" s="455"/>
      <c r="Y148" s="455"/>
      <c r="Z148" s="455"/>
      <c r="AA148" s="455"/>
      <c r="AB148" s="455"/>
      <c r="AC148" s="455"/>
      <c r="AD148" s="455"/>
      <c r="AE148" s="455"/>
      <c r="AF148" s="455"/>
      <c r="AG148" s="455"/>
      <c r="AH148" s="455"/>
      <c r="AI148" s="455"/>
    </row>
    <row r="149" spans="1:35" ht="60">
      <c r="A149" s="456" t="s">
        <v>49</v>
      </c>
      <c r="B149" s="457">
        <v>31</v>
      </c>
      <c r="C149" s="583" t="s">
        <v>22</v>
      </c>
      <c r="D149" s="457">
        <v>4264</v>
      </c>
      <c r="E149" s="556" t="s">
        <v>766</v>
      </c>
      <c r="F149" s="459" t="s">
        <v>686</v>
      </c>
      <c r="G149" s="452"/>
      <c r="H149" s="453"/>
      <c r="I149" s="454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5"/>
      <c r="W149" s="455"/>
      <c r="X149" s="455"/>
      <c r="Y149" s="455"/>
      <c r="Z149" s="455"/>
      <c r="AA149" s="455"/>
      <c r="AB149" s="455"/>
      <c r="AC149" s="455"/>
      <c r="AD149" s="455"/>
      <c r="AE149" s="455"/>
      <c r="AF149" s="455"/>
      <c r="AG149" s="455"/>
      <c r="AH149" s="455"/>
      <c r="AI149" s="455"/>
    </row>
    <row r="150" spans="1:35" ht="60">
      <c r="A150" s="456" t="s">
        <v>49</v>
      </c>
      <c r="B150" s="457">
        <v>31</v>
      </c>
      <c r="C150" s="583" t="s">
        <v>22</v>
      </c>
      <c r="D150" s="457">
        <v>4312</v>
      </c>
      <c r="E150" s="556" t="s">
        <v>684</v>
      </c>
      <c r="F150" s="459" t="s">
        <v>686</v>
      </c>
      <c r="G150" s="452"/>
      <c r="H150" s="453"/>
      <c r="I150" s="454"/>
      <c r="J150" s="455"/>
      <c r="K150" s="455"/>
      <c r="L150" s="455"/>
      <c r="M150" s="455"/>
      <c r="N150" s="455"/>
      <c r="O150" s="455"/>
      <c r="P150" s="455"/>
      <c r="Q150" s="455"/>
      <c r="R150" s="455"/>
      <c r="S150" s="455"/>
      <c r="T150" s="455"/>
      <c r="U150" s="455"/>
      <c r="V150" s="455"/>
      <c r="W150" s="455"/>
      <c r="X150" s="455"/>
      <c r="Y150" s="455"/>
      <c r="Z150" s="455"/>
      <c r="AA150" s="455"/>
      <c r="AB150" s="455"/>
      <c r="AC150" s="455"/>
      <c r="AD150" s="455"/>
      <c r="AE150" s="455"/>
      <c r="AF150" s="455"/>
      <c r="AG150" s="455"/>
      <c r="AH150" s="455"/>
      <c r="AI150" s="455"/>
    </row>
    <row r="151" spans="1:35" ht="48">
      <c r="A151" s="456" t="s">
        <v>49</v>
      </c>
      <c r="B151" s="457">
        <v>31</v>
      </c>
      <c r="C151" s="583" t="s">
        <v>22</v>
      </c>
      <c r="D151" s="461">
        <v>4511</v>
      </c>
      <c r="E151" s="557" t="s">
        <v>91</v>
      </c>
      <c r="F151" s="459" t="s">
        <v>686</v>
      </c>
      <c r="G151" s="452"/>
      <c r="H151" s="453"/>
      <c r="I151" s="454"/>
      <c r="J151" s="455"/>
      <c r="K151" s="455"/>
      <c r="L151" s="455"/>
      <c r="M151" s="455"/>
      <c r="N151" s="455"/>
      <c r="O151" s="455"/>
      <c r="P151" s="455"/>
      <c r="Q151" s="455"/>
      <c r="R151" s="455"/>
      <c r="S151" s="455"/>
      <c r="T151" s="455"/>
      <c r="U151" s="455"/>
      <c r="V151" s="455"/>
      <c r="W151" s="455"/>
      <c r="X151" s="455"/>
      <c r="Y151" s="455"/>
      <c r="Z151" s="455"/>
      <c r="AA151" s="455"/>
      <c r="AB151" s="455"/>
      <c r="AC151" s="455"/>
      <c r="AD151" s="455"/>
      <c r="AE151" s="455"/>
      <c r="AF151" s="455"/>
      <c r="AG151" s="455"/>
      <c r="AH151" s="455"/>
      <c r="AI151" s="455"/>
    </row>
    <row r="152" spans="1:35" ht="48.75" thickBot="1">
      <c r="A152" s="460" t="s">
        <v>49</v>
      </c>
      <c r="B152" s="461">
        <v>31</v>
      </c>
      <c r="C152" s="584" t="s">
        <v>22</v>
      </c>
      <c r="D152" s="461">
        <v>4521</v>
      </c>
      <c r="E152" s="557" t="s">
        <v>95</v>
      </c>
      <c r="F152" s="462" t="s">
        <v>686</v>
      </c>
      <c r="G152" s="452"/>
      <c r="H152" s="453"/>
      <c r="I152" s="454"/>
      <c r="J152" s="455"/>
      <c r="K152" s="455"/>
      <c r="L152" s="455"/>
      <c r="M152" s="455"/>
      <c r="N152" s="455"/>
      <c r="O152" s="455"/>
      <c r="P152" s="455"/>
      <c r="Q152" s="455"/>
      <c r="R152" s="455"/>
      <c r="S152" s="455"/>
      <c r="T152" s="455"/>
      <c r="U152" s="455"/>
      <c r="V152" s="455"/>
      <c r="W152" s="455"/>
      <c r="X152" s="455"/>
      <c r="Y152" s="455"/>
      <c r="Z152" s="455"/>
      <c r="AA152" s="455"/>
      <c r="AB152" s="455"/>
      <c r="AC152" s="455"/>
      <c r="AD152" s="455"/>
      <c r="AE152" s="455"/>
      <c r="AF152" s="455"/>
      <c r="AG152" s="455"/>
      <c r="AH152" s="455"/>
      <c r="AI152" s="455"/>
    </row>
    <row r="153" spans="1:35" s="477" customFormat="1" ht="24.75" thickBot="1">
      <c r="A153" s="471" t="s">
        <v>49</v>
      </c>
      <c r="B153" s="472">
        <v>31</v>
      </c>
      <c r="C153" s="572" t="s">
        <v>22</v>
      </c>
      <c r="D153" s="472"/>
      <c r="E153" s="559" t="s">
        <v>161</v>
      </c>
      <c r="F153" s="473" t="s">
        <v>686</v>
      </c>
      <c r="G153" s="474">
        <f>SUM(G86:G152)</f>
        <v>1492500</v>
      </c>
      <c r="H153" s="475">
        <f t="shared" ref="H153:I153" si="1">SUM(H86:H152)</f>
        <v>438086</v>
      </c>
      <c r="I153" s="475">
        <f t="shared" si="1"/>
        <v>593987</v>
      </c>
      <c r="J153" s="476"/>
      <c r="K153" s="476"/>
      <c r="L153" s="476"/>
      <c r="M153" s="476"/>
      <c r="N153" s="476"/>
      <c r="O153" s="476"/>
      <c r="P153" s="476"/>
      <c r="Q153" s="476"/>
      <c r="R153" s="476"/>
      <c r="S153" s="476"/>
      <c r="T153" s="476"/>
      <c r="U153" s="476"/>
      <c r="V153" s="476"/>
      <c r="W153" s="476"/>
      <c r="X153" s="476"/>
      <c r="Y153" s="476"/>
      <c r="Z153" s="476"/>
      <c r="AA153" s="476"/>
      <c r="AB153" s="476"/>
      <c r="AC153" s="476"/>
      <c r="AD153" s="476"/>
      <c r="AE153" s="476"/>
      <c r="AF153" s="476"/>
      <c r="AG153" s="476"/>
      <c r="AH153" s="476"/>
      <c r="AI153" s="476"/>
    </row>
    <row r="154" spans="1:35" ht="48">
      <c r="A154" s="449" t="s">
        <v>49</v>
      </c>
      <c r="B154" s="450">
        <v>43</v>
      </c>
      <c r="C154" s="582" t="s">
        <v>27</v>
      </c>
      <c r="D154" s="450">
        <v>3111</v>
      </c>
      <c r="E154" s="555" t="s">
        <v>50</v>
      </c>
      <c r="F154" s="451" t="s">
        <v>687</v>
      </c>
      <c r="G154" s="452"/>
      <c r="H154" s="453"/>
      <c r="I154" s="454"/>
      <c r="J154" s="455"/>
      <c r="K154" s="455"/>
      <c r="L154" s="455"/>
      <c r="M154" s="455"/>
      <c r="N154" s="455"/>
      <c r="O154" s="455"/>
      <c r="P154" s="455"/>
      <c r="Q154" s="455"/>
      <c r="R154" s="455"/>
      <c r="S154" s="455"/>
      <c r="T154" s="455"/>
      <c r="U154" s="455"/>
      <c r="V154" s="455"/>
      <c r="W154" s="455"/>
      <c r="X154" s="455"/>
      <c r="Y154" s="455"/>
      <c r="Z154" s="455"/>
      <c r="AA154" s="455"/>
      <c r="AB154" s="455"/>
      <c r="AC154" s="455"/>
      <c r="AD154" s="455"/>
      <c r="AE154" s="455"/>
      <c r="AF154" s="455"/>
      <c r="AG154" s="455"/>
      <c r="AH154" s="455"/>
      <c r="AI154" s="455"/>
    </row>
    <row r="155" spans="1:35" ht="48">
      <c r="A155" s="456" t="s">
        <v>49</v>
      </c>
      <c r="B155" s="457">
        <v>43</v>
      </c>
      <c r="C155" s="583" t="s">
        <v>27</v>
      </c>
      <c r="D155" s="450">
        <v>3112</v>
      </c>
      <c r="E155" s="555" t="s">
        <v>96</v>
      </c>
      <c r="F155" s="459" t="s">
        <v>687</v>
      </c>
      <c r="G155" s="452"/>
      <c r="H155" s="453"/>
      <c r="I155" s="454"/>
      <c r="J155" s="455"/>
      <c r="K155" s="455"/>
      <c r="L155" s="455"/>
      <c r="M155" s="455"/>
      <c r="N155" s="455"/>
      <c r="O155" s="455"/>
      <c r="P155" s="455"/>
      <c r="Q155" s="455"/>
      <c r="R155" s="455"/>
      <c r="S155" s="455"/>
      <c r="T155" s="455"/>
      <c r="U155" s="455"/>
      <c r="V155" s="455"/>
      <c r="W155" s="455"/>
      <c r="X155" s="455"/>
      <c r="Y155" s="455"/>
      <c r="Z155" s="455"/>
      <c r="AA155" s="455"/>
      <c r="AB155" s="455"/>
      <c r="AC155" s="455"/>
      <c r="AD155" s="455"/>
      <c r="AE155" s="455"/>
      <c r="AF155" s="455"/>
      <c r="AG155" s="455"/>
      <c r="AH155" s="455"/>
      <c r="AI155" s="455"/>
    </row>
    <row r="156" spans="1:35" ht="48">
      <c r="A156" s="456" t="s">
        <v>49</v>
      </c>
      <c r="B156" s="457">
        <v>43</v>
      </c>
      <c r="C156" s="583" t="s">
        <v>27</v>
      </c>
      <c r="D156" s="450">
        <v>3113</v>
      </c>
      <c r="E156" s="555" t="s">
        <v>756</v>
      </c>
      <c r="F156" s="459" t="s">
        <v>687</v>
      </c>
      <c r="G156" s="452"/>
      <c r="H156" s="453"/>
      <c r="I156" s="454"/>
      <c r="J156" s="455"/>
      <c r="K156" s="455"/>
      <c r="L156" s="455"/>
      <c r="M156" s="455"/>
      <c r="N156" s="455"/>
      <c r="O156" s="455"/>
      <c r="P156" s="455"/>
      <c r="Q156" s="455"/>
      <c r="R156" s="455"/>
      <c r="S156" s="455"/>
      <c r="T156" s="455"/>
      <c r="U156" s="455"/>
      <c r="V156" s="455"/>
      <c r="W156" s="455"/>
      <c r="X156" s="455"/>
      <c r="Y156" s="455"/>
      <c r="Z156" s="455"/>
      <c r="AA156" s="455"/>
      <c r="AB156" s="455"/>
      <c r="AC156" s="455"/>
      <c r="AD156" s="455"/>
      <c r="AE156" s="455"/>
      <c r="AF156" s="455"/>
      <c r="AG156" s="455"/>
      <c r="AH156" s="455"/>
      <c r="AI156" s="455"/>
    </row>
    <row r="157" spans="1:35" ht="48">
      <c r="A157" s="456" t="s">
        <v>49</v>
      </c>
      <c r="B157" s="457">
        <v>43</v>
      </c>
      <c r="C157" s="583" t="s">
        <v>27</v>
      </c>
      <c r="D157" s="450">
        <v>3114</v>
      </c>
      <c r="E157" s="555" t="s">
        <v>754</v>
      </c>
      <c r="F157" s="459" t="s">
        <v>687</v>
      </c>
      <c r="G157" s="452"/>
      <c r="H157" s="453"/>
      <c r="I157" s="454"/>
      <c r="J157" s="455"/>
      <c r="K157" s="455"/>
      <c r="L157" s="455"/>
      <c r="M157" s="455"/>
      <c r="N157" s="455"/>
      <c r="O157" s="455"/>
      <c r="P157" s="455"/>
      <c r="Q157" s="455"/>
      <c r="R157" s="455"/>
      <c r="S157" s="455"/>
      <c r="T157" s="455"/>
      <c r="U157" s="455"/>
      <c r="V157" s="455"/>
      <c r="W157" s="455"/>
      <c r="X157" s="455"/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I157" s="455"/>
    </row>
    <row r="158" spans="1:35" ht="48">
      <c r="A158" s="456" t="s">
        <v>49</v>
      </c>
      <c r="B158" s="457">
        <v>43</v>
      </c>
      <c r="C158" s="583" t="s">
        <v>27</v>
      </c>
      <c r="D158" s="457">
        <v>3121</v>
      </c>
      <c r="E158" s="556" t="s">
        <v>51</v>
      </c>
      <c r="F158" s="459" t="s">
        <v>687</v>
      </c>
      <c r="G158" s="452"/>
      <c r="H158" s="453"/>
      <c r="I158" s="454"/>
      <c r="J158" s="455"/>
      <c r="K158" s="455"/>
      <c r="L158" s="455"/>
      <c r="M158" s="455"/>
      <c r="N158" s="455"/>
      <c r="O158" s="455"/>
      <c r="P158" s="455"/>
      <c r="Q158" s="455"/>
      <c r="R158" s="455"/>
      <c r="S158" s="455"/>
      <c r="T158" s="455"/>
      <c r="U158" s="455"/>
      <c r="V158" s="455"/>
      <c r="W158" s="455"/>
      <c r="X158" s="455"/>
      <c r="Y158" s="455"/>
      <c r="Z158" s="455"/>
      <c r="AA158" s="455"/>
      <c r="AB158" s="455"/>
      <c r="AC158" s="455"/>
      <c r="AD158" s="455"/>
      <c r="AE158" s="455"/>
      <c r="AF158" s="455"/>
      <c r="AG158" s="455"/>
      <c r="AH158" s="455"/>
      <c r="AI158" s="455"/>
    </row>
    <row r="159" spans="1:35" ht="48">
      <c r="A159" s="456" t="s">
        <v>49</v>
      </c>
      <c r="B159" s="457">
        <v>43</v>
      </c>
      <c r="C159" s="583" t="s">
        <v>27</v>
      </c>
      <c r="D159" s="457">
        <v>3131</v>
      </c>
      <c r="E159" s="556" t="s">
        <v>757</v>
      </c>
      <c r="F159" s="459" t="s">
        <v>687</v>
      </c>
      <c r="G159" s="452"/>
      <c r="H159" s="453"/>
      <c r="I159" s="454"/>
      <c r="J159" s="455"/>
      <c r="K159" s="455"/>
      <c r="L159" s="455"/>
      <c r="M159" s="455"/>
      <c r="N159" s="455"/>
      <c r="O159" s="455"/>
      <c r="P159" s="455"/>
      <c r="Q159" s="455"/>
      <c r="R159" s="455"/>
      <c r="S159" s="455"/>
      <c r="T159" s="455"/>
      <c r="U159" s="455"/>
      <c r="V159" s="455"/>
      <c r="W159" s="455"/>
      <c r="X159" s="455"/>
      <c r="Y159" s="455"/>
      <c r="Z159" s="455"/>
      <c r="AA159" s="455"/>
      <c r="AB159" s="455"/>
      <c r="AC159" s="455"/>
      <c r="AD159" s="455"/>
      <c r="AE159" s="455"/>
      <c r="AF159" s="455"/>
      <c r="AG159" s="455"/>
      <c r="AH159" s="455"/>
      <c r="AI159" s="455"/>
    </row>
    <row r="160" spans="1:35" ht="48">
      <c r="A160" s="456" t="s">
        <v>49</v>
      </c>
      <c r="B160" s="457">
        <v>43</v>
      </c>
      <c r="C160" s="583" t="s">
        <v>27</v>
      </c>
      <c r="D160" s="457">
        <v>3132</v>
      </c>
      <c r="E160" s="556" t="s">
        <v>52</v>
      </c>
      <c r="F160" s="459" t="s">
        <v>687</v>
      </c>
      <c r="G160" s="452"/>
      <c r="H160" s="453"/>
      <c r="I160" s="454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5"/>
      <c r="AC160" s="455"/>
      <c r="AD160" s="455"/>
      <c r="AE160" s="455"/>
      <c r="AF160" s="455"/>
      <c r="AG160" s="455"/>
      <c r="AH160" s="455"/>
      <c r="AI160" s="455"/>
    </row>
    <row r="161" spans="1:35" ht="72">
      <c r="A161" s="456" t="s">
        <v>49</v>
      </c>
      <c r="B161" s="457">
        <v>43</v>
      </c>
      <c r="C161" s="583" t="s">
        <v>27</v>
      </c>
      <c r="D161" s="457">
        <v>3133</v>
      </c>
      <c r="E161" s="556" t="s">
        <v>758</v>
      </c>
      <c r="F161" s="459" t="s">
        <v>687</v>
      </c>
      <c r="G161" s="452"/>
      <c r="H161" s="453"/>
      <c r="I161" s="454"/>
      <c r="J161" s="455"/>
      <c r="K161" s="455"/>
      <c r="L161" s="455"/>
      <c r="M161" s="455"/>
      <c r="N161" s="455"/>
      <c r="O161" s="455"/>
      <c r="P161" s="455"/>
      <c r="Q161" s="455"/>
      <c r="R161" s="455"/>
      <c r="S161" s="455"/>
      <c r="T161" s="455"/>
      <c r="U161" s="455"/>
      <c r="V161" s="455"/>
      <c r="W161" s="455"/>
      <c r="X161" s="455"/>
      <c r="Y161" s="455"/>
      <c r="Z161" s="455"/>
      <c r="AA161" s="455"/>
      <c r="AB161" s="455"/>
      <c r="AC161" s="455"/>
      <c r="AD161" s="455"/>
      <c r="AE161" s="455"/>
      <c r="AF161" s="455"/>
      <c r="AG161" s="455"/>
      <c r="AH161" s="455"/>
      <c r="AI161" s="455"/>
    </row>
    <row r="162" spans="1:35" ht="48">
      <c r="A162" s="456" t="s">
        <v>49</v>
      </c>
      <c r="B162" s="457">
        <v>43</v>
      </c>
      <c r="C162" s="583" t="s">
        <v>27</v>
      </c>
      <c r="D162" s="457">
        <v>3211</v>
      </c>
      <c r="E162" s="556" t="s">
        <v>60</v>
      </c>
      <c r="F162" s="459" t="s">
        <v>687</v>
      </c>
      <c r="G162" s="452"/>
      <c r="H162" s="453"/>
      <c r="I162" s="454"/>
      <c r="J162" s="455"/>
      <c r="K162" s="455"/>
      <c r="L162" s="455"/>
      <c r="M162" s="455"/>
      <c r="N162" s="455"/>
      <c r="O162" s="455"/>
      <c r="P162" s="455"/>
      <c r="Q162" s="455"/>
      <c r="R162" s="455"/>
      <c r="S162" s="455"/>
      <c r="T162" s="455"/>
      <c r="U162" s="455"/>
      <c r="V162" s="455"/>
      <c r="W162" s="455"/>
      <c r="X162" s="455"/>
      <c r="Y162" s="455"/>
      <c r="Z162" s="455"/>
      <c r="AA162" s="455"/>
      <c r="AB162" s="455"/>
      <c r="AC162" s="455"/>
      <c r="AD162" s="455"/>
      <c r="AE162" s="455"/>
      <c r="AF162" s="455"/>
      <c r="AG162" s="455"/>
      <c r="AH162" s="455"/>
      <c r="AI162" s="455"/>
    </row>
    <row r="163" spans="1:35" ht="60">
      <c r="A163" s="456" t="s">
        <v>49</v>
      </c>
      <c r="B163" s="457">
        <v>43</v>
      </c>
      <c r="C163" s="583" t="s">
        <v>27</v>
      </c>
      <c r="D163" s="457">
        <v>3212</v>
      </c>
      <c r="E163" s="556" t="s">
        <v>759</v>
      </c>
      <c r="F163" s="459" t="s">
        <v>687</v>
      </c>
      <c r="G163" s="452"/>
      <c r="H163" s="453"/>
      <c r="I163" s="454"/>
      <c r="J163" s="455"/>
      <c r="K163" s="455"/>
      <c r="L163" s="455"/>
      <c r="M163" s="455"/>
      <c r="N163" s="455"/>
      <c r="O163" s="455"/>
      <c r="P163" s="455"/>
      <c r="Q163" s="455"/>
      <c r="R163" s="455"/>
      <c r="S163" s="455"/>
      <c r="T163" s="455"/>
      <c r="U163" s="455"/>
      <c r="V163" s="455"/>
      <c r="W163" s="455"/>
      <c r="X163" s="455"/>
      <c r="Y163" s="455"/>
      <c r="Z163" s="455"/>
      <c r="AA163" s="455"/>
      <c r="AB163" s="455"/>
      <c r="AC163" s="455"/>
      <c r="AD163" s="455"/>
      <c r="AE163" s="455"/>
      <c r="AF163" s="455"/>
      <c r="AG163" s="455"/>
      <c r="AH163" s="455"/>
      <c r="AI163" s="455"/>
    </row>
    <row r="164" spans="1:35" ht="48">
      <c r="A164" s="456" t="s">
        <v>49</v>
      </c>
      <c r="B164" s="457">
        <v>43</v>
      </c>
      <c r="C164" s="583" t="s">
        <v>27</v>
      </c>
      <c r="D164" s="457">
        <v>3213</v>
      </c>
      <c r="E164" s="556" t="s">
        <v>64</v>
      </c>
      <c r="F164" s="459" t="s">
        <v>687</v>
      </c>
      <c r="G164" s="452"/>
      <c r="H164" s="453"/>
      <c r="I164" s="454"/>
      <c r="J164" s="455"/>
      <c r="K164" s="455"/>
      <c r="L164" s="455"/>
      <c r="M164" s="455"/>
      <c r="N164" s="455"/>
      <c r="O164" s="455"/>
      <c r="P164" s="455"/>
      <c r="Q164" s="455"/>
      <c r="R164" s="455"/>
      <c r="S164" s="455"/>
      <c r="T164" s="455"/>
      <c r="U164" s="455"/>
      <c r="V164" s="455"/>
      <c r="W164" s="455"/>
      <c r="X164" s="455"/>
      <c r="Y164" s="455"/>
      <c r="Z164" s="455"/>
      <c r="AA164" s="455"/>
      <c r="AB164" s="455"/>
      <c r="AC164" s="455"/>
      <c r="AD164" s="455"/>
      <c r="AE164" s="455"/>
      <c r="AF164" s="455"/>
      <c r="AG164" s="455"/>
      <c r="AH164" s="455"/>
      <c r="AI164" s="455"/>
    </row>
    <row r="165" spans="1:35" ht="48">
      <c r="A165" s="456" t="s">
        <v>49</v>
      </c>
      <c r="B165" s="457">
        <v>43</v>
      </c>
      <c r="C165" s="583" t="s">
        <v>27</v>
      </c>
      <c r="D165" s="457">
        <v>3214</v>
      </c>
      <c r="E165" s="556" t="s">
        <v>75</v>
      </c>
      <c r="F165" s="459" t="s">
        <v>687</v>
      </c>
      <c r="G165" s="452"/>
      <c r="H165" s="453"/>
      <c r="I165" s="454"/>
      <c r="J165" s="455"/>
      <c r="K165" s="455"/>
      <c r="L165" s="455"/>
      <c r="M165" s="455"/>
      <c r="N165" s="455"/>
      <c r="O165" s="455"/>
      <c r="P165" s="455"/>
      <c r="Q165" s="455"/>
      <c r="R165" s="455"/>
      <c r="S165" s="455"/>
      <c r="T165" s="455"/>
      <c r="U165" s="455"/>
      <c r="V165" s="455"/>
      <c r="W165" s="455"/>
      <c r="X165" s="455"/>
      <c r="Y165" s="455"/>
      <c r="Z165" s="455"/>
      <c r="AA165" s="455"/>
      <c r="AB165" s="455"/>
      <c r="AC165" s="455"/>
      <c r="AD165" s="455"/>
      <c r="AE165" s="455"/>
      <c r="AF165" s="455"/>
      <c r="AG165" s="455"/>
      <c r="AH165" s="455"/>
      <c r="AI165" s="455"/>
    </row>
    <row r="166" spans="1:35" ht="60">
      <c r="A166" s="456" t="s">
        <v>49</v>
      </c>
      <c r="B166" s="457">
        <v>43</v>
      </c>
      <c r="C166" s="583" t="s">
        <v>27</v>
      </c>
      <c r="D166" s="457">
        <v>3221</v>
      </c>
      <c r="E166" s="556" t="s">
        <v>65</v>
      </c>
      <c r="F166" s="459" t="s">
        <v>687</v>
      </c>
      <c r="G166" s="452"/>
      <c r="H166" s="453"/>
      <c r="I166" s="454"/>
      <c r="J166" s="455"/>
      <c r="K166" s="455"/>
      <c r="L166" s="455"/>
      <c r="M166" s="455"/>
      <c r="N166" s="455"/>
      <c r="O166" s="455"/>
      <c r="P166" s="455"/>
      <c r="Q166" s="455"/>
      <c r="R166" s="455"/>
      <c r="S166" s="455"/>
      <c r="T166" s="455"/>
      <c r="U166" s="455"/>
      <c r="V166" s="455"/>
      <c r="W166" s="455"/>
      <c r="X166" s="455"/>
      <c r="Y166" s="455"/>
      <c r="Z166" s="455"/>
      <c r="AA166" s="455"/>
      <c r="AB166" s="455"/>
      <c r="AC166" s="455"/>
      <c r="AD166" s="455"/>
      <c r="AE166" s="455"/>
      <c r="AF166" s="455"/>
      <c r="AG166" s="455"/>
      <c r="AH166" s="455"/>
      <c r="AI166" s="455"/>
    </row>
    <row r="167" spans="1:35" ht="48">
      <c r="A167" s="456" t="s">
        <v>49</v>
      </c>
      <c r="B167" s="457">
        <v>43</v>
      </c>
      <c r="C167" s="583" t="s">
        <v>27</v>
      </c>
      <c r="D167" s="457">
        <v>3222</v>
      </c>
      <c r="E167" s="556" t="s">
        <v>76</v>
      </c>
      <c r="F167" s="459" t="s">
        <v>687</v>
      </c>
      <c r="G167" s="452"/>
      <c r="H167" s="453"/>
      <c r="I167" s="454"/>
      <c r="J167" s="455"/>
      <c r="K167" s="455"/>
      <c r="L167" s="455"/>
      <c r="M167" s="455"/>
      <c r="N167" s="455"/>
      <c r="O167" s="455"/>
      <c r="P167" s="455"/>
      <c r="Q167" s="455"/>
      <c r="R167" s="455"/>
      <c r="S167" s="455"/>
      <c r="T167" s="455"/>
      <c r="U167" s="455"/>
      <c r="V167" s="455"/>
      <c r="W167" s="455"/>
      <c r="X167" s="455"/>
      <c r="Y167" s="455"/>
      <c r="Z167" s="455"/>
      <c r="AA167" s="455"/>
      <c r="AB167" s="455"/>
      <c r="AC167" s="455"/>
      <c r="AD167" s="455"/>
      <c r="AE167" s="455"/>
      <c r="AF167" s="455"/>
      <c r="AG167" s="455"/>
      <c r="AH167" s="455"/>
      <c r="AI167" s="455"/>
    </row>
    <row r="168" spans="1:35" ht="48">
      <c r="A168" s="456" t="s">
        <v>49</v>
      </c>
      <c r="B168" s="457">
        <v>43</v>
      </c>
      <c r="C168" s="583" t="s">
        <v>27</v>
      </c>
      <c r="D168" s="457">
        <v>3223</v>
      </c>
      <c r="E168" s="556" t="s">
        <v>77</v>
      </c>
      <c r="F168" s="459" t="s">
        <v>687</v>
      </c>
      <c r="G168" s="452"/>
      <c r="H168" s="453"/>
      <c r="I168" s="454"/>
      <c r="J168" s="455"/>
      <c r="K168" s="455"/>
      <c r="L168" s="455"/>
      <c r="M168" s="455"/>
      <c r="N168" s="455"/>
      <c r="O168" s="455"/>
      <c r="P168" s="455"/>
      <c r="Q168" s="455"/>
      <c r="R168" s="455"/>
      <c r="S168" s="455"/>
      <c r="T168" s="455"/>
      <c r="U168" s="455"/>
      <c r="V168" s="455"/>
      <c r="W168" s="455"/>
      <c r="X168" s="455"/>
      <c r="Y168" s="455"/>
      <c r="Z168" s="455"/>
      <c r="AA168" s="455"/>
      <c r="AB168" s="455"/>
      <c r="AC168" s="455"/>
      <c r="AD168" s="455"/>
      <c r="AE168" s="455"/>
      <c r="AF168" s="455"/>
      <c r="AG168" s="455"/>
      <c r="AH168" s="455"/>
      <c r="AI168" s="455"/>
    </row>
    <row r="169" spans="1:35" ht="60">
      <c r="A169" s="456" t="s">
        <v>49</v>
      </c>
      <c r="B169" s="457">
        <v>43</v>
      </c>
      <c r="C169" s="583" t="s">
        <v>27</v>
      </c>
      <c r="D169" s="457">
        <v>3224</v>
      </c>
      <c r="E169" s="556" t="s">
        <v>61</v>
      </c>
      <c r="F169" s="459" t="s">
        <v>687</v>
      </c>
      <c r="G169" s="452"/>
      <c r="H169" s="453"/>
      <c r="I169" s="454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5"/>
      <c r="AH169" s="455"/>
      <c r="AI169" s="455"/>
    </row>
    <row r="170" spans="1:35" ht="48">
      <c r="A170" s="456" t="s">
        <v>49</v>
      </c>
      <c r="B170" s="457">
        <v>43</v>
      </c>
      <c r="C170" s="583" t="s">
        <v>27</v>
      </c>
      <c r="D170" s="457">
        <v>3225</v>
      </c>
      <c r="E170" s="556" t="s">
        <v>78</v>
      </c>
      <c r="F170" s="459" t="s">
        <v>687</v>
      </c>
      <c r="G170" s="452"/>
      <c r="H170" s="453"/>
      <c r="I170" s="454"/>
      <c r="J170" s="455"/>
      <c r="K170" s="455"/>
      <c r="L170" s="455"/>
      <c r="M170" s="455"/>
      <c r="N170" s="455"/>
      <c r="O170" s="455"/>
      <c r="P170" s="455"/>
      <c r="Q170" s="455"/>
      <c r="R170" s="455"/>
      <c r="S170" s="455"/>
      <c r="T170" s="455"/>
      <c r="U170" s="455"/>
      <c r="V170" s="455"/>
      <c r="W170" s="455"/>
      <c r="X170" s="455"/>
      <c r="Y170" s="455"/>
      <c r="Z170" s="455"/>
      <c r="AA170" s="455"/>
      <c r="AB170" s="455"/>
      <c r="AC170" s="455"/>
      <c r="AD170" s="455"/>
      <c r="AE170" s="455"/>
      <c r="AF170" s="455"/>
      <c r="AG170" s="455"/>
      <c r="AH170" s="455"/>
      <c r="AI170" s="455"/>
    </row>
    <row r="171" spans="1:35" ht="60">
      <c r="A171" s="456" t="s">
        <v>49</v>
      </c>
      <c r="B171" s="457">
        <v>43</v>
      </c>
      <c r="C171" s="583" t="s">
        <v>27</v>
      </c>
      <c r="D171" s="457">
        <v>3227</v>
      </c>
      <c r="E171" s="556" t="s">
        <v>89</v>
      </c>
      <c r="F171" s="459" t="s">
        <v>687</v>
      </c>
      <c r="G171" s="452"/>
      <c r="H171" s="453"/>
      <c r="I171" s="454"/>
      <c r="J171" s="455"/>
      <c r="K171" s="455"/>
      <c r="L171" s="455"/>
      <c r="M171" s="455"/>
      <c r="N171" s="455"/>
      <c r="O171" s="455"/>
      <c r="P171" s="455"/>
      <c r="Q171" s="455"/>
      <c r="R171" s="455"/>
      <c r="S171" s="455"/>
      <c r="T171" s="455"/>
      <c r="U171" s="455"/>
      <c r="V171" s="455"/>
      <c r="W171" s="455"/>
      <c r="X171" s="455"/>
      <c r="Y171" s="455"/>
      <c r="Z171" s="455"/>
      <c r="AA171" s="455"/>
      <c r="AB171" s="455"/>
      <c r="AC171" s="455"/>
      <c r="AD171" s="455"/>
      <c r="AE171" s="455"/>
      <c r="AF171" s="455"/>
      <c r="AG171" s="455"/>
      <c r="AH171" s="455"/>
      <c r="AI171" s="455"/>
    </row>
    <row r="172" spans="1:35" ht="48">
      <c r="A172" s="456" t="s">
        <v>49</v>
      </c>
      <c r="B172" s="457">
        <v>43</v>
      </c>
      <c r="C172" s="583" t="s">
        <v>27</v>
      </c>
      <c r="D172" s="457">
        <v>3231</v>
      </c>
      <c r="E172" s="556" t="s">
        <v>79</v>
      </c>
      <c r="F172" s="459" t="s">
        <v>687</v>
      </c>
      <c r="G172" s="452"/>
      <c r="H172" s="453"/>
      <c r="I172" s="454"/>
      <c r="J172" s="455"/>
      <c r="K172" s="455"/>
      <c r="L172" s="455"/>
      <c r="M172" s="455"/>
      <c r="N172" s="455"/>
      <c r="O172" s="455"/>
      <c r="P172" s="455"/>
      <c r="Q172" s="455"/>
      <c r="R172" s="45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455"/>
      <c r="AC172" s="455"/>
      <c r="AD172" s="455"/>
      <c r="AE172" s="455"/>
      <c r="AF172" s="455"/>
      <c r="AG172" s="455"/>
      <c r="AH172" s="455"/>
      <c r="AI172" s="455"/>
    </row>
    <row r="173" spans="1:35" ht="48">
      <c r="A173" s="456" t="s">
        <v>49</v>
      </c>
      <c r="B173" s="457">
        <v>43</v>
      </c>
      <c r="C173" s="583" t="s">
        <v>27</v>
      </c>
      <c r="D173" s="457">
        <v>3232</v>
      </c>
      <c r="E173" s="556" t="s">
        <v>80</v>
      </c>
      <c r="F173" s="459" t="s">
        <v>687</v>
      </c>
      <c r="G173" s="452"/>
      <c r="H173" s="453"/>
      <c r="I173" s="454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5"/>
      <c r="AH173" s="455"/>
      <c r="AI173" s="455"/>
    </row>
    <row r="174" spans="1:35" ht="48">
      <c r="A174" s="456" t="s">
        <v>49</v>
      </c>
      <c r="B174" s="457">
        <v>43</v>
      </c>
      <c r="C174" s="583" t="s">
        <v>27</v>
      </c>
      <c r="D174" s="457">
        <v>3233</v>
      </c>
      <c r="E174" s="556" t="s">
        <v>81</v>
      </c>
      <c r="F174" s="459" t="s">
        <v>687</v>
      </c>
      <c r="G174" s="452"/>
      <c r="H174" s="453"/>
      <c r="I174" s="454"/>
      <c r="J174" s="455"/>
      <c r="K174" s="455"/>
      <c r="L174" s="455"/>
      <c r="M174" s="455"/>
      <c r="N174" s="455"/>
      <c r="O174" s="455"/>
      <c r="P174" s="455"/>
      <c r="Q174" s="455"/>
      <c r="R174" s="455"/>
      <c r="S174" s="455"/>
      <c r="T174" s="455"/>
      <c r="U174" s="455"/>
      <c r="V174" s="455"/>
      <c r="W174" s="455"/>
      <c r="X174" s="455"/>
      <c r="Y174" s="455"/>
      <c r="Z174" s="455"/>
      <c r="AA174" s="455"/>
      <c r="AB174" s="455"/>
      <c r="AC174" s="455"/>
      <c r="AD174" s="455"/>
      <c r="AE174" s="455"/>
      <c r="AF174" s="455"/>
      <c r="AG174" s="455"/>
      <c r="AH174" s="455"/>
      <c r="AI174" s="455"/>
    </row>
    <row r="175" spans="1:35" ht="48">
      <c r="A175" s="456" t="s">
        <v>49</v>
      </c>
      <c r="B175" s="457">
        <v>43</v>
      </c>
      <c r="C175" s="583" t="s">
        <v>27</v>
      </c>
      <c r="D175" s="457">
        <v>3234</v>
      </c>
      <c r="E175" s="556" t="s">
        <v>87</v>
      </c>
      <c r="F175" s="451" t="s">
        <v>687</v>
      </c>
      <c r="G175" s="452"/>
      <c r="H175" s="453"/>
      <c r="I175" s="454"/>
      <c r="J175" s="455"/>
      <c r="K175" s="455"/>
      <c r="L175" s="455"/>
      <c r="M175" s="455"/>
      <c r="N175" s="455"/>
      <c r="O175" s="455"/>
      <c r="P175" s="455"/>
      <c r="Q175" s="455"/>
      <c r="R175" s="455"/>
      <c r="S175" s="455"/>
      <c r="T175" s="455"/>
      <c r="U175" s="455"/>
      <c r="V175" s="455"/>
      <c r="W175" s="455"/>
      <c r="X175" s="455"/>
      <c r="Y175" s="455"/>
      <c r="Z175" s="455"/>
      <c r="AA175" s="455"/>
      <c r="AB175" s="455"/>
      <c r="AC175" s="455"/>
      <c r="AD175" s="455"/>
      <c r="AE175" s="455"/>
      <c r="AF175" s="455"/>
      <c r="AG175" s="455"/>
      <c r="AH175" s="455"/>
      <c r="AI175" s="455"/>
    </row>
    <row r="176" spans="1:35" ht="48">
      <c r="A176" s="456" t="s">
        <v>49</v>
      </c>
      <c r="B176" s="457">
        <v>43</v>
      </c>
      <c r="C176" s="583" t="s">
        <v>27</v>
      </c>
      <c r="D176" s="457">
        <v>3235</v>
      </c>
      <c r="E176" s="556" t="s">
        <v>88</v>
      </c>
      <c r="F176" s="451" t="s">
        <v>687</v>
      </c>
      <c r="G176" s="452"/>
      <c r="H176" s="453"/>
      <c r="I176" s="454"/>
      <c r="J176" s="455"/>
      <c r="K176" s="455"/>
      <c r="L176" s="455"/>
      <c r="M176" s="455"/>
      <c r="N176" s="455"/>
      <c r="O176" s="455"/>
      <c r="P176" s="455"/>
      <c r="Q176" s="455"/>
      <c r="R176" s="455"/>
      <c r="S176" s="455"/>
      <c r="T176" s="455"/>
      <c r="U176" s="455"/>
      <c r="V176" s="455"/>
      <c r="W176" s="455"/>
      <c r="X176" s="455"/>
      <c r="Y176" s="455"/>
      <c r="Z176" s="455"/>
      <c r="AA176" s="455"/>
      <c r="AB176" s="455"/>
      <c r="AC176" s="455"/>
      <c r="AD176" s="455"/>
      <c r="AE176" s="455"/>
      <c r="AF176" s="455"/>
      <c r="AG176" s="455"/>
      <c r="AH176" s="455"/>
      <c r="AI176" s="455"/>
    </row>
    <row r="177" spans="1:35" ht="48">
      <c r="A177" s="456" t="s">
        <v>49</v>
      </c>
      <c r="B177" s="457">
        <v>43</v>
      </c>
      <c r="C177" s="583" t="s">
        <v>27</v>
      </c>
      <c r="D177" s="457">
        <v>3236</v>
      </c>
      <c r="E177" s="556" t="s">
        <v>54</v>
      </c>
      <c r="F177" s="451" t="s">
        <v>687</v>
      </c>
      <c r="G177" s="452"/>
      <c r="H177" s="453"/>
      <c r="I177" s="454"/>
      <c r="J177" s="455"/>
      <c r="K177" s="455"/>
      <c r="L177" s="455"/>
      <c r="M177" s="455"/>
      <c r="N177" s="455"/>
      <c r="O177" s="455"/>
      <c r="P177" s="455"/>
      <c r="Q177" s="455"/>
      <c r="R177" s="455"/>
      <c r="S177" s="455"/>
      <c r="T177" s="455"/>
      <c r="U177" s="455"/>
      <c r="V177" s="455"/>
      <c r="W177" s="455"/>
      <c r="X177" s="455"/>
      <c r="Y177" s="455"/>
      <c r="Z177" s="455"/>
      <c r="AA177" s="455"/>
      <c r="AB177" s="455"/>
      <c r="AC177" s="455"/>
      <c r="AD177" s="455"/>
      <c r="AE177" s="455"/>
      <c r="AF177" s="455"/>
      <c r="AG177" s="455"/>
      <c r="AH177" s="455"/>
      <c r="AI177" s="455"/>
    </row>
    <row r="178" spans="1:35" ht="48">
      <c r="A178" s="456" t="s">
        <v>49</v>
      </c>
      <c r="B178" s="457">
        <v>43</v>
      </c>
      <c r="C178" s="583" t="s">
        <v>27</v>
      </c>
      <c r="D178" s="457">
        <v>3237</v>
      </c>
      <c r="E178" s="556" t="s">
        <v>62</v>
      </c>
      <c r="F178" s="451" t="s">
        <v>687</v>
      </c>
      <c r="G178" s="452"/>
      <c r="H178" s="453"/>
      <c r="I178" s="454"/>
      <c r="J178" s="455"/>
      <c r="K178" s="455"/>
      <c r="L178" s="455"/>
      <c r="M178" s="455"/>
      <c r="N178" s="455"/>
      <c r="O178" s="455"/>
      <c r="P178" s="455"/>
      <c r="Q178" s="455"/>
      <c r="R178" s="455"/>
      <c r="S178" s="455"/>
      <c r="T178" s="455"/>
      <c r="U178" s="455"/>
      <c r="V178" s="455"/>
      <c r="W178" s="455"/>
      <c r="X178" s="455"/>
      <c r="Y178" s="455"/>
      <c r="Z178" s="455"/>
      <c r="AA178" s="455"/>
      <c r="AB178" s="455"/>
      <c r="AC178" s="455"/>
      <c r="AD178" s="455"/>
      <c r="AE178" s="455"/>
      <c r="AF178" s="455"/>
      <c r="AG178" s="455"/>
      <c r="AH178" s="455"/>
      <c r="AI178" s="455"/>
    </row>
    <row r="179" spans="1:35" ht="48">
      <c r="A179" s="456" t="s">
        <v>49</v>
      </c>
      <c r="B179" s="457">
        <v>43</v>
      </c>
      <c r="C179" s="583" t="s">
        <v>27</v>
      </c>
      <c r="D179" s="457">
        <v>3238</v>
      </c>
      <c r="E179" s="556" t="s">
        <v>82</v>
      </c>
      <c r="F179" s="451" t="s">
        <v>687</v>
      </c>
      <c r="G179" s="452"/>
      <c r="H179" s="453"/>
      <c r="I179" s="454"/>
      <c r="J179" s="455"/>
      <c r="K179" s="455"/>
      <c r="L179" s="455"/>
      <c r="M179" s="455"/>
      <c r="N179" s="455"/>
      <c r="O179" s="455"/>
      <c r="P179" s="455"/>
      <c r="Q179" s="455"/>
      <c r="R179" s="455"/>
      <c r="S179" s="455"/>
      <c r="T179" s="455"/>
      <c r="U179" s="455"/>
      <c r="V179" s="455"/>
      <c r="W179" s="455"/>
      <c r="X179" s="455"/>
      <c r="Y179" s="455"/>
      <c r="Z179" s="455"/>
      <c r="AA179" s="455"/>
      <c r="AB179" s="455"/>
      <c r="AC179" s="455"/>
      <c r="AD179" s="455"/>
      <c r="AE179" s="455"/>
      <c r="AF179" s="455"/>
      <c r="AG179" s="455"/>
      <c r="AH179" s="455"/>
      <c r="AI179" s="455"/>
    </row>
    <row r="180" spans="1:35" ht="48">
      <c r="A180" s="456" t="s">
        <v>49</v>
      </c>
      <c r="B180" s="457">
        <v>43</v>
      </c>
      <c r="C180" s="583" t="s">
        <v>27</v>
      </c>
      <c r="D180" s="457">
        <v>3239</v>
      </c>
      <c r="E180" s="556" t="s">
        <v>66</v>
      </c>
      <c r="F180" s="451" t="s">
        <v>687</v>
      </c>
      <c r="G180" s="452"/>
      <c r="H180" s="453"/>
      <c r="I180" s="454"/>
      <c r="J180" s="455"/>
      <c r="K180" s="455"/>
      <c r="L180" s="455"/>
      <c r="M180" s="455"/>
      <c r="N180" s="455"/>
      <c r="O180" s="455"/>
      <c r="P180" s="455"/>
      <c r="Q180" s="455"/>
      <c r="R180" s="455"/>
      <c r="S180" s="455"/>
      <c r="T180" s="455"/>
      <c r="U180" s="455"/>
      <c r="V180" s="455"/>
      <c r="W180" s="455"/>
      <c r="X180" s="455"/>
      <c r="Y180" s="455"/>
      <c r="Z180" s="455"/>
      <c r="AA180" s="455"/>
      <c r="AB180" s="455"/>
      <c r="AC180" s="455"/>
      <c r="AD180" s="455"/>
      <c r="AE180" s="455"/>
      <c r="AF180" s="455"/>
      <c r="AG180" s="455"/>
      <c r="AH180" s="455"/>
      <c r="AI180" s="455"/>
    </row>
    <row r="181" spans="1:35" ht="60">
      <c r="A181" s="456" t="s">
        <v>49</v>
      </c>
      <c r="B181" s="457">
        <v>43</v>
      </c>
      <c r="C181" s="583" t="s">
        <v>27</v>
      </c>
      <c r="D181" s="457">
        <v>3241</v>
      </c>
      <c r="E181" s="556" t="s">
        <v>67</v>
      </c>
      <c r="F181" s="451" t="s">
        <v>687</v>
      </c>
      <c r="G181" s="452"/>
      <c r="H181" s="453"/>
      <c r="I181" s="454"/>
      <c r="J181" s="455"/>
      <c r="K181" s="455"/>
      <c r="L181" s="455"/>
      <c r="M181" s="455"/>
      <c r="N181" s="455"/>
      <c r="O181" s="455"/>
      <c r="P181" s="455"/>
      <c r="Q181" s="455"/>
      <c r="R181" s="455"/>
      <c r="S181" s="455"/>
      <c r="T181" s="455"/>
      <c r="U181" s="455"/>
      <c r="V181" s="455"/>
      <c r="W181" s="455"/>
      <c r="X181" s="455"/>
      <c r="Y181" s="455"/>
      <c r="Z181" s="455"/>
      <c r="AA181" s="455"/>
      <c r="AB181" s="455"/>
      <c r="AC181" s="455"/>
      <c r="AD181" s="455"/>
      <c r="AE181" s="455"/>
      <c r="AF181" s="455"/>
      <c r="AG181" s="455"/>
      <c r="AH181" s="455"/>
      <c r="AI181" s="455"/>
    </row>
    <row r="182" spans="1:35" ht="60">
      <c r="A182" s="456" t="s">
        <v>49</v>
      </c>
      <c r="B182" s="457">
        <v>43</v>
      </c>
      <c r="C182" s="583" t="s">
        <v>27</v>
      </c>
      <c r="D182" s="457">
        <v>3291</v>
      </c>
      <c r="E182" s="556" t="s">
        <v>714</v>
      </c>
      <c r="F182" s="451" t="s">
        <v>687</v>
      </c>
      <c r="G182" s="452"/>
      <c r="H182" s="453"/>
      <c r="I182" s="454"/>
      <c r="J182" s="455"/>
      <c r="K182" s="455"/>
      <c r="L182" s="455"/>
      <c r="M182" s="455"/>
      <c r="N182" s="455"/>
      <c r="O182" s="455"/>
      <c r="P182" s="455"/>
      <c r="Q182" s="455"/>
      <c r="R182" s="455"/>
      <c r="S182" s="455"/>
      <c r="T182" s="455"/>
      <c r="U182" s="455"/>
      <c r="V182" s="455"/>
      <c r="W182" s="455"/>
      <c r="X182" s="455"/>
      <c r="Y182" s="455"/>
      <c r="Z182" s="455"/>
      <c r="AA182" s="455"/>
      <c r="AB182" s="455"/>
      <c r="AC182" s="455"/>
      <c r="AD182" s="455"/>
      <c r="AE182" s="455"/>
      <c r="AF182" s="455"/>
      <c r="AG182" s="455"/>
      <c r="AH182" s="455"/>
      <c r="AI182" s="455"/>
    </row>
    <row r="183" spans="1:35" ht="48">
      <c r="A183" s="456" t="s">
        <v>49</v>
      </c>
      <c r="B183" s="457">
        <v>43</v>
      </c>
      <c r="C183" s="583" t="s">
        <v>27</v>
      </c>
      <c r="D183" s="457">
        <v>3292</v>
      </c>
      <c r="E183" s="556" t="s">
        <v>59</v>
      </c>
      <c r="F183" s="451" t="s">
        <v>687</v>
      </c>
      <c r="G183" s="452"/>
      <c r="H183" s="453"/>
      <c r="I183" s="454"/>
      <c r="J183" s="455"/>
      <c r="K183" s="455"/>
      <c r="L183" s="455"/>
      <c r="M183" s="455"/>
      <c r="N183" s="455"/>
      <c r="O183" s="455"/>
      <c r="P183" s="455"/>
      <c r="Q183" s="455"/>
      <c r="R183" s="455"/>
      <c r="S183" s="455"/>
      <c r="T183" s="455"/>
      <c r="U183" s="455"/>
      <c r="V183" s="455"/>
      <c r="W183" s="455"/>
      <c r="X183" s="455"/>
      <c r="Y183" s="455"/>
      <c r="Z183" s="455"/>
      <c r="AA183" s="455"/>
      <c r="AB183" s="455"/>
      <c r="AC183" s="455"/>
      <c r="AD183" s="455"/>
      <c r="AE183" s="455"/>
      <c r="AF183" s="455"/>
      <c r="AG183" s="455"/>
      <c r="AH183" s="455"/>
      <c r="AI183" s="455"/>
    </row>
    <row r="184" spans="1:35" ht="48">
      <c r="A184" s="456" t="s">
        <v>49</v>
      </c>
      <c r="B184" s="457">
        <v>43</v>
      </c>
      <c r="C184" s="583" t="s">
        <v>27</v>
      </c>
      <c r="D184" s="457">
        <v>3293</v>
      </c>
      <c r="E184" s="556" t="s">
        <v>68</v>
      </c>
      <c r="F184" s="451" t="s">
        <v>687</v>
      </c>
      <c r="G184" s="452"/>
      <c r="H184" s="453"/>
      <c r="I184" s="454"/>
      <c r="J184" s="455"/>
      <c r="K184" s="455"/>
      <c r="L184" s="455"/>
      <c r="M184" s="455"/>
      <c r="N184" s="455"/>
      <c r="O184" s="455"/>
      <c r="P184" s="455"/>
      <c r="Q184" s="455"/>
      <c r="R184" s="455"/>
      <c r="S184" s="455"/>
      <c r="T184" s="455"/>
      <c r="U184" s="455"/>
      <c r="V184" s="455"/>
      <c r="W184" s="455"/>
      <c r="X184" s="455"/>
      <c r="Y184" s="455"/>
      <c r="Z184" s="455"/>
      <c r="AA184" s="455"/>
      <c r="AB184" s="455"/>
      <c r="AC184" s="455"/>
      <c r="AD184" s="455"/>
      <c r="AE184" s="455"/>
      <c r="AF184" s="455"/>
      <c r="AG184" s="455"/>
      <c r="AH184" s="455"/>
      <c r="AI184" s="455"/>
    </row>
    <row r="185" spans="1:35" ht="48">
      <c r="A185" s="456" t="s">
        <v>49</v>
      </c>
      <c r="B185" s="457">
        <v>43</v>
      </c>
      <c r="C185" s="583" t="s">
        <v>27</v>
      </c>
      <c r="D185" s="457">
        <v>3294</v>
      </c>
      <c r="E185" s="556" t="s">
        <v>69</v>
      </c>
      <c r="F185" s="451" t="s">
        <v>687</v>
      </c>
      <c r="G185" s="452"/>
      <c r="H185" s="453"/>
      <c r="I185" s="454"/>
      <c r="J185" s="455"/>
      <c r="K185" s="455"/>
      <c r="L185" s="455"/>
      <c r="M185" s="455"/>
      <c r="N185" s="455"/>
      <c r="O185" s="455"/>
      <c r="P185" s="455"/>
      <c r="Q185" s="455"/>
      <c r="R185" s="455"/>
      <c r="S185" s="455"/>
      <c r="T185" s="455"/>
      <c r="U185" s="455"/>
      <c r="V185" s="455"/>
      <c r="W185" s="455"/>
      <c r="X185" s="455"/>
      <c r="Y185" s="455"/>
      <c r="Z185" s="455"/>
      <c r="AA185" s="455"/>
      <c r="AB185" s="455"/>
      <c r="AC185" s="455"/>
      <c r="AD185" s="455"/>
      <c r="AE185" s="455"/>
      <c r="AF185" s="455"/>
      <c r="AG185" s="455"/>
      <c r="AH185" s="455"/>
      <c r="AI185" s="455"/>
    </row>
    <row r="186" spans="1:35" ht="48">
      <c r="A186" s="456" t="s">
        <v>49</v>
      </c>
      <c r="B186" s="457">
        <v>43</v>
      </c>
      <c r="C186" s="583" t="s">
        <v>27</v>
      </c>
      <c r="D186" s="457">
        <v>3295</v>
      </c>
      <c r="E186" s="556" t="s">
        <v>55</v>
      </c>
      <c r="F186" s="451" t="s">
        <v>687</v>
      </c>
      <c r="G186" s="452"/>
      <c r="H186" s="453"/>
      <c r="I186" s="454"/>
      <c r="J186" s="455"/>
      <c r="K186" s="455"/>
      <c r="L186" s="455"/>
      <c r="M186" s="455"/>
      <c r="N186" s="455"/>
      <c r="O186" s="455"/>
      <c r="P186" s="455"/>
      <c r="Q186" s="455"/>
      <c r="R186" s="455"/>
      <c r="S186" s="455"/>
      <c r="T186" s="455"/>
      <c r="U186" s="455"/>
      <c r="V186" s="455"/>
      <c r="W186" s="455"/>
      <c r="X186" s="455"/>
      <c r="Y186" s="455"/>
      <c r="Z186" s="455"/>
      <c r="AA186" s="455"/>
      <c r="AB186" s="455"/>
      <c r="AC186" s="455"/>
      <c r="AD186" s="455"/>
      <c r="AE186" s="455"/>
      <c r="AF186" s="455"/>
      <c r="AG186" s="455"/>
      <c r="AH186" s="455"/>
      <c r="AI186" s="455"/>
    </row>
    <row r="187" spans="1:35" ht="48">
      <c r="A187" s="456" t="s">
        <v>49</v>
      </c>
      <c r="B187" s="457">
        <v>43</v>
      </c>
      <c r="C187" s="583" t="s">
        <v>27</v>
      </c>
      <c r="D187" s="457">
        <v>3296</v>
      </c>
      <c r="E187" s="556" t="s">
        <v>97</v>
      </c>
      <c r="F187" s="451" t="s">
        <v>687</v>
      </c>
      <c r="G187" s="452"/>
      <c r="H187" s="453"/>
      <c r="I187" s="454"/>
      <c r="J187" s="455"/>
      <c r="K187" s="455"/>
      <c r="L187" s="455"/>
      <c r="M187" s="455"/>
      <c r="N187" s="455"/>
      <c r="O187" s="455"/>
      <c r="P187" s="455"/>
      <c r="Q187" s="455"/>
      <c r="R187" s="455"/>
      <c r="S187" s="455"/>
      <c r="T187" s="455"/>
      <c r="U187" s="455"/>
      <c r="V187" s="455"/>
      <c r="W187" s="455"/>
      <c r="X187" s="455"/>
      <c r="Y187" s="455"/>
      <c r="Z187" s="455"/>
      <c r="AA187" s="455"/>
      <c r="AB187" s="455"/>
      <c r="AC187" s="455"/>
      <c r="AD187" s="455"/>
      <c r="AE187" s="455"/>
      <c r="AF187" s="455"/>
      <c r="AG187" s="455"/>
      <c r="AH187" s="455"/>
      <c r="AI187" s="455"/>
    </row>
    <row r="188" spans="1:35" ht="48">
      <c r="A188" s="456" t="s">
        <v>49</v>
      </c>
      <c r="B188" s="457">
        <v>43</v>
      </c>
      <c r="C188" s="583" t="s">
        <v>27</v>
      </c>
      <c r="D188" s="457">
        <v>3299</v>
      </c>
      <c r="E188" s="556" t="s">
        <v>57</v>
      </c>
      <c r="F188" s="451" t="s">
        <v>687</v>
      </c>
      <c r="G188" s="452"/>
      <c r="H188" s="453"/>
      <c r="I188" s="454"/>
      <c r="J188" s="455"/>
      <c r="K188" s="455"/>
      <c r="L188" s="455"/>
      <c r="M188" s="455"/>
      <c r="N188" s="455"/>
      <c r="O188" s="455"/>
      <c r="P188" s="455"/>
      <c r="Q188" s="455"/>
      <c r="R188" s="455"/>
      <c r="S188" s="455"/>
      <c r="T188" s="455"/>
      <c r="U188" s="455"/>
      <c r="V188" s="455"/>
      <c r="W188" s="455"/>
      <c r="X188" s="455"/>
      <c r="Y188" s="455"/>
      <c r="Z188" s="455"/>
      <c r="AA188" s="455"/>
      <c r="AB188" s="455"/>
      <c r="AC188" s="455"/>
      <c r="AD188" s="455"/>
      <c r="AE188" s="455"/>
      <c r="AF188" s="455"/>
      <c r="AG188" s="455"/>
      <c r="AH188" s="455"/>
      <c r="AI188" s="455"/>
    </row>
    <row r="189" spans="1:35" ht="60">
      <c r="A189" s="456" t="s">
        <v>49</v>
      </c>
      <c r="B189" s="457">
        <v>43</v>
      </c>
      <c r="C189" s="583" t="s">
        <v>27</v>
      </c>
      <c r="D189" s="457">
        <v>3431</v>
      </c>
      <c r="E189" s="556" t="s">
        <v>70</v>
      </c>
      <c r="F189" s="451" t="s">
        <v>687</v>
      </c>
      <c r="G189" s="452"/>
      <c r="H189" s="453"/>
      <c r="I189" s="454"/>
      <c r="J189" s="455"/>
      <c r="K189" s="455"/>
      <c r="L189" s="455"/>
      <c r="M189" s="455"/>
      <c r="N189" s="455"/>
      <c r="O189" s="455"/>
      <c r="P189" s="455"/>
      <c r="Q189" s="455"/>
      <c r="R189" s="455"/>
      <c r="S189" s="455"/>
      <c r="T189" s="455"/>
      <c r="U189" s="455"/>
      <c r="V189" s="455"/>
      <c r="W189" s="455"/>
      <c r="X189" s="455"/>
      <c r="Y189" s="455"/>
      <c r="Z189" s="455"/>
      <c r="AA189" s="455"/>
      <c r="AB189" s="455"/>
      <c r="AC189" s="455"/>
      <c r="AD189" s="455"/>
      <c r="AE189" s="455"/>
      <c r="AF189" s="455"/>
      <c r="AG189" s="455"/>
      <c r="AH189" s="455"/>
      <c r="AI189" s="455"/>
    </row>
    <row r="190" spans="1:35" ht="72">
      <c r="A190" s="456" t="s">
        <v>49</v>
      </c>
      <c r="B190" s="457">
        <v>43</v>
      </c>
      <c r="C190" s="583" t="s">
        <v>27</v>
      </c>
      <c r="D190" s="457">
        <v>3432</v>
      </c>
      <c r="E190" s="556" t="s">
        <v>71</v>
      </c>
      <c r="F190" s="451" t="s">
        <v>687</v>
      </c>
      <c r="G190" s="452"/>
      <c r="H190" s="453">
        <v>2849</v>
      </c>
      <c r="I190" s="454">
        <v>3418</v>
      </c>
      <c r="J190" s="455"/>
      <c r="K190" s="455"/>
      <c r="L190" s="455"/>
      <c r="M190" s="455"/>
      <c r="N190" s="455"/>
      <c r="O190" s="455"/>
      <c r="P190" s="455"/>
      <c r="Q190" s="455"/>
      <c r="R190" s="455"/>
      <c r="S190" s="455"/>
      <c r="T190" s="455"/>
      <c r="U190" s="455"/>
      <c r="V190" s="455"/>
      <c r="W190" s="455"/>
      <c r="X190" s="455"/>
      <c r="Y190" s="455"/>
      <c r="Z190" s="455"/>
      <c r="AA190" s="455"/>
      <c r="AB190" s="455"/>
      <c r="AC190" s="455"/>
      <c r="AD190" s="455"/>
      <c r="AE190" s="455"/>
      <c r="AF190" s="455"/>
      <c r="AG190" s="455"/>
      <c r="AH190" s="455"/>
      <c r="AI190" s="455"/>
    </row>
    <row r="191" spans="1:35" ht="48">
      <c r="A191" s="456" t="s">
        <v>49</v>
      </c>
      <c r="B191" s="457">
        <v>43</v>
      </c>
      <c r="C191" s="583" t="s">
        <v>27</v>
      </c>
      <c r="D191" s="457">
        <v>3433</v>
      </c>
      <c r="E191" s="556" t="s">
        <v>726</v>
      </c>
      <c r="F191" s="451" t="s">
        <v>687</v>
      </c>
      <c r="G191" s="452"/>
      <c r="H191" s="453">
        <v>76</v>
      </c>
      <c r="I191" s="454">
        <v>76</v>
      </c>
      <c r="J191" s="455"/>
      <c r="K191" s="455"/>
      <c r="L191" s="455"/>
      <c r="M191" s="455"/>
      <c r="N191" s="455"/>
      <c r="O191" s="455"/>
      <c r="P191" s="455"/>
      <c r="Q191" s="455"/>
      <c r="R191" s="455"/>
      <c r="S191" s="455"/>
      <c r="T191" s="455"/>
      <c r="U191" s="455"/>
      <c r="V191" s="455"/>
      <c r="W191" s="455"/>
      <c r="X191" s="455"/>
      <c r="Y191" s="455"/>
      <c r="Z191" s="455"/>
      <c r="AA191" s="455"/>
      <c r="AB191" s="455"/>
      <c r="AC191" s="455"/>
      <c r="AD191" s="455"/>
      <c r="AE191" s="455"/>
      <c r="AF191" s="455"/>
      <c r="AG191" s="455"/>
      <c r="AH191" s="455"/>
      <c r="AI191" s="455"/>
    </row>
    <row r="192" spans="1:35" ht="48">
      <c r="A192" s="456" t="s">
        <v>49</v>
      </c>
      <c r="B192" s="457">
        <v>43</v>
      </c>
      <c r="C192" s="583" t="s">
        <v>27</v>
      </c>
      <c r="D192" s="457">
        <v>3434</v>
      </c>
      <c r="E192" s="556" t="s">
        <v>94</v>
      </c>
      <c r="F192" s="451" t="s">
        <v>687</v>
      </c>
      <c r="G192" s="452"/>
      <c r="H192" s="453">
        <v>310</v>
      </c>
      <c r="I192" s="454">
        <v>310</v>
      </c>
      <c r="J192" s="455"/>
      <c r="K192" s="455"/>
      <c r="L192" s="455"/>
      <c r="M192" s="455"/>
      <c r="N192" s="455"/>
      <c r="O192" s="455"/>
      <c r="P192" s="455"/>
      <c r="Q192" s="455"/>
      <c r="R192" s="455"/>
      <c r="S192" s="455"/>
      <c r="T192" s="455"/>
      <c r="U192" s="455"/>
      <c r="V192" s="455"/>
      <c r="W192" s="455"/>
      <c r="X192" s="455"/>
      <c r="Y192" s="455"/>
      <c r="Z192" s="455"/>
      <c r="AA192" s="455"/>
      <c r="AB192" s="455"/>
      <c r="AC192" s="455"/>
      <c r="AD192" s="455"/>
      <c r="AE192" s="455"/>
      <c r="AF192" s="455"/>
      <c r="AG192" s="455"/>
      <c r="AH192" s="455"/>
      <c r="AI192" s="455"/>
    </row>
    <row r="193" spans="1:35" ht="48">
      <c r="A193" s="456" t="s">
        <v>49</v>
      </c>
      <c r="B193" s="457">
        <v>43</v>
      </c>
      <c r="C193" s="583" t="s">
        <v>27</v>
      </c>
      <c r="D193" s="457">
        <v>3522</v>
      </c>
      <c r="E193" s="556" t="s">
        <v>760</v>
      </c>
      <c r="F193" s="451" t="s">
        <v>687</v>
      </c>
      <c r="G193" s="452"/>
      <c r="H193" s="453"/>
      <c r="I193" s="454"/>
      <c r="J193" s="455"/>
      <c r="K193" s="455"/>
      <c r="L193" s="455"/>
      <c r="M193" s="455"/>
      <c r="N193" s="455"/>
      <c r="O193" s="455"/>
      <c r="P193" s="455"/>
      <c r="Q193" s="455"/>
      <c r="R193" s="455"/>
      <c r="S193" s="455"/>
      <c r="T193" s="455"/>
      <c r="U193" s="455"/>
      <c r="V193" s="455"/>
      <c r="W193" s="455"/>
      <c r="X193" s="455"/>
      <c r="Y193" s="455"/>
      <c r="Z193" s="455"/>
      <c r="AA193" s="455"/>
      <c r="AB193" s="455"/>
      <c r="AC193" s="455"/>
      <c r="AD193" s="455"/>
      <c r="AE193" s="455"/>
      <c r="AF193" s="455"/>
      <c r="AG193" s="455"/>
      <c r="AH193" s="455"/>
      <c r="AI193" s="455"/>
    </row>
    <row r="194" spans="1:35" ht="84">
      <c r="A194" s="456" t="s">
        <v>49</v>
      </c>
      <c r="B194" s="457">
        <v>43</v>
      </c>
      <c r="C194" s="583" t="s">
        <v>27</v>
      </c>
      <c r="D194" s="457">
        <v>3691</v>
      </c>
      <c r="E194" s="556" t="s">
        <v>36</v>
      </c>
      <c r="F194" s="451" t="s">
        <v>687</v>
      </c>
      <c r="G194" s="452"/>
      <c r="H194" s="453"/>
      <c r="I194" s="454"/>
      <c r="J194" s="455"/>
      <c r="K194" s="455"/>
      <c r="L194" s="455"/>
      <c r="M194" s="455"/>
      <c r="N194" s="455"/>
      <c r="O194" s="455"/>
      <c r="P194" s="455"/>
      <c r="Q194" s="455"/>
      <c r="R194" s="455"/>
      <c r="S194" s="455"/>
      <c r="T194" s="455"/>
      <c r="U194" s="455"/>
      <c r="V194" s="455"/>
      <c r="W194" s="455"/>
      <c r="X194" s="455"/>
      <c r="Y194" s="455"/>
      <c r="Z194" s="455"/>
      <c r="AA194" s="455"/>
      <c r="AB194" s="455"/>
      <c r="AC194" s="455"/>
      <c r="AD194" s="455"/>
      <c r="AE194" s="455"/>
      <c r="AF194" s="455"/>
      <c r="AG194" s="455"/>
      <c r="AH194" s="455"/>
      <c r="AI194" s="455"/>
    </row>
    <row r="195" spans="1:35" ht="84">
      <c r="A195" s="456" t="s">
        <v>49</v>
      </c>
      <c r="B195" s="457">
        <v>43</v>
      </c>
      <c r="C195" s="583" t="s">
        <v>27</v>
      </c>
      <c r="D195" s="457">
        <v>3692</v>
      </c>
      <c r="E195" s="556" t="s">
        <v>695</v>
      </c>
      <c r="F195" s="451" t="s">
        <v>687</v>
      </c>
      <c r="G195" s="452"/>
      <c r="H195" s="453"/>
      <c r="I195" s="454"/>
      <c r="J195" s="455"/>
      <c r="K195" s="455"/>
      <c r="L195" s="455"/>
      <c r="M195" s="455"/>
      <c r="N195" s="455"/>
      <c r="O195" s="455"/>
      <c r="P195" s="455"/>
      <c r="Q195" s="455"/>
      <c r="R195" s="455"/>
      <c r="S195" s="455"/>
      <c r="T195" s="455"/>
      <c r="U195" s="455"/>
      <c r="V195" s="455"/>
      <c r="W195" s="455"/>
      <c r="X195" s="455"/>
      <c r="Y195" s="455"/>
      <c r="Z195" s="455"/>
      <c r="AA195" s="455"/>
      <c r="AB195" s="455"/>
      <c r="AC195" s="455"/>
      <c r="AD195" s="455"/>
      <c r="AE195" s="455"/>
      <c r="AF195" s="455"/>
      <c r="AG195" s="455"/>
      <c r="AH195" s="455"/>
      <c r="AI195" s="455"/>
    </row>
    <row r="196" spans="1:35" ht="48">
      <c r="A196" s="456" t="s">
        <v>49</v>
      </c>
      <c r="B196" s="457">
        <v>43</v>
      </c>
      <c r="C196" s="583" t="s">
        <v>27</v>
      </c>
      <c r="D196" s="457">
        <v>3721</v>
      </c>
      <c r="E196" s="556" t="s">
        <v>84</v>
      </c>
      <c r="F196" s="451" t="s">
        <v>687</v>
      </c>
      <c r="G196" s="452"/>
      <c r="H196" s="453"/>
      <c r="I196" s="454"/>
      <c r="J196" s="455"/>
      <c r="K196" s="455"/>
      <c r="L196" s="455"/>
      <c r="M196" s="455"/>
      <c r="N196" s="455"/>
      <c r="O196" s="455"/>
      <c r="P196" s="455"/>
      <c r="Q196" s="455"/>
      <c r="R196" s="455"/>
      <c r="S196" s="455"/>
      <c r="T196" s="455"/>
      <c r="U196" s="455"/>
      <c r="V196" s="455"/>
      <c r="W196" s="455"/>
      <c r="X196" s="455"/>
      <c r="Y196" s="455"/>
      <c r="Z196" s="455"/>
      <c r="AA196" s="455"/>
      <c r="AB196" s="455"/>
      <c r="AC196" s="455"/>
      <c r="AD196" s="455"/>
      <c r="AE196" s="455"/>
      <c r="AF196" s="455"/>
      <c r="AG196" s="455"/>
      <c r="AH196" s="455"/>
      <c r="AI196" s="455"/>
    </row>
    <row r="197" spans="1:35" ht="48">
      <c r="A197" s="456" t="s">
        <v>49</v>
      </c>
      <c r="B197" s="457">
        <v>43</v>
      </c>
      <c r="C197" s="583" t="s">
        <v>27</v>
      </c>
      <c r="D197" s="457">
        <v>3811</v>
      </c>
      <c r="E197" s="556" t="s">
        <v>56</v>
      </c>
      <c r="F197" s="451" t="s">
        <v>687</v>
      </c>
      <c r="G197" s="452"/>
      <c r="H197" s="453"/>
      <c r="I197" s="454"/>
      <c r="J197" s="455"/>
      <c r="K197" s="455"/>
      <c r="L197" s="455"/>
      <c r="M197" s="455"/>
      <c r="N197" s="455"/>
      <c r="O197" s="455"/>
      <c r="P197" s="455"/>
      <c r="Q197" s="455"/>
      <c r="R197" s="455"/>
      <c r="S197" s="455"/>
      <c r="T197" s="455"/>
      <c r="U197" s="455"/>
      <c r="V197" s="455"/>
      <c r="W197" s="455"/>
      <c r="X197" s="455"/>
      <c r="Y197" s="455"/>
      <c r="Z197" s="455"/>
      <c r="AA197" s="455"/>
      <c r="AB197" s="455"/>
      <c r="AC197" s="455"/>
      <c r="AD197" s="455"/>
      <c r="AE197" s="455"/>
      <c r="AF197" s="455"/>
      <c r="AG197" s="455"/>
      <c r="AH197" s="455"/>
      <c r="AI197" s="455"/>
    </row>
    <row r="198" spans="1:35" ht="48">
      <c r="A198" s="456" t="s">
        <v>49</v>
      </c>
      <c r="B198" s="457">
        <v>43</v>
      </c>
      <c r="C198" s="583" t="s">
        <v>27</v>
      </c>
      <c r="D198" s="457">
        <v>383</v>
      </c>
      <c r="E198" s="556" t="s">
        <v>761</v>
      </c>
      <c r="F198" s="451" t="s">
        <v>687</v>
      </c>
      <c r="G198" s="452"/>
      <c r="H198" s="453"/>
      <c r="I198" s="454"/>
      <c r="J198" s="455"/>
      <c r="K198" s="455"/>
      <c r="L198" s="455"/>
      <c r="M198" s="455"/>
      <c r="N198" s="455"/>
      <c r="O198" s="455"/>
      <c r="P198" s="455"/>
      <c r="Q198" s="455"/>
      <c r="R198" s="455"/>
      <c r="S198" s="455"/>
      <c r="T198" s="455"/>
      <c r="U198" s="455"/>
      <c r="V198" s="455"/>
      <c r="W198" s="455"/>
      <c r="X198" s="455"/>
      <c r="Y198" s="455"/>
      <c r="Z198" s="455"/>
      <c r="AA198" s="455"/>
      <c r="AB198" s="455"/>
      <c r="AC198" s="455"/>
      <c r="AD198" s="455"/>
      <c r="AE198" s="455"/>
      <c r="AF198" s="455"/>
      <c r="AG198" s="455"/>
      <c r="AH198" s="455"/>
      <c r="AI198" s="455"/>
    </row>
    <row r="199" spans="1:35" ht="48">
      <c r="A199" s="456" t="s">
        <v>49</v>
      </c>
      <c r="B199" s="457">
        <v>43</v>
      </c>
      <c r="C199" s="583" t="s">
        <v>27</v>
      </c>
      <c r="D199" s="457">
        <v>4123</v>
      </c>
      <c r="E199" s="556" t="s">
        <v>92</v>
      </c>
      <c r="F199" s="451" t="s">
        <v>687</v>
      </c>
      <c r="G199" s="452"/>
      <c r="H199" s="453"/>
      <c r="I199" s="454"/>
      <c r="J199" s="455"/>
      <c r="K199" s="455"/>
      <c r="L199" s="455"/>
      <c r="M199" s="455"/>
      <c r="N199" s="455"/>
      <c r="O199" s="455"/>
      <c r="P199" s="455"/>
      <c r="Q199" s="455"/>
      <c r="R199" s="455"/>
      <c r="S199" s="455"/>
      <c r="T199" s="455"/>
      <c r="U199" s="455"/>
      <c r="V199" s="455"/>
      <c r="W199" s="455"/>
      <c r="X199" s="455"/>
      <c r="Y199" s="455"/>
      <c r="Z199" s="455"/>
      <c r="AA199" s="455"/>
      <c r="AB199" s="455"/>
      <c r="AC199" s="455"/>
      <c r="AD199" s="455"/>
      <c r="AE199" s="455"/>
      <c r="AF199" s="455"/>
      <c r="AG199" s="455"/>
      <c r="AH199" s="455"/>
      <c r="AI199" s="455"/>
    </row>
    <row r="200" spans="1:35" ht="60">
      <c r="A200" s="456" t="s">
        <v>49</v>
      </c>
      <c r="B200" s="457">
        <v>43</v>
      </c>
      <c r="C200" s="583" t="s">
        <v>27</v>
      </c>
      <c r="D200" s="457">
        <v>4124</v>
      </c>
      <c r="E200" s="556" t="s">
        <v>722</v>
      </c>
      <c r="F200" s="451" t="s">
        <v>687</v>
      </c>
      <c r="G200" s="452"/>
      <c r="H200" s="453"/>
      <c r="I200" s="454"/>
      <c r="J200" s="455"/>
      <c r="K200" s="455"/>
      <c r="L200" s="455"/>
      <c r="M200" s="455"/>
      <c r="N200" s="455"/>
      <c r="O200" s="455"/>
      <c r="P200" s="455"/>
      <c r="Q200" s="455"/>
      <c r="R200" s="455"/>
      <c r="S200" s="455"/>
      <c r="T200" s="455"/>
      <c r="U200" s="455"/>
      <c r="V200" s="455"/>
      <c r="W200" s="455"/>
      <c r="X200" s="455"/>
      <c r="Y200" s="455"/>
      <c r="Z200" s="455"/>
      <c r="AA200" s="455"/>
      <c r="AB200" s="455"/>
      <c r="AC200" s="455"/>
      <c r="AD200" s="455"/>
      <c r="AE200" s="455"/>
      <c r="AF200" s="455"/>
      <c r="AG200" s="455"/>
      <c r="AH200" s="455"/>
      <c r="AI200" s="455"/>
    </row>
    <row r="201" spans="1:35" ht="48">
      <c r="A201" s="456" t="s">
        <v>49</v>
      </c>
      <c r="B201" s="457">
        <v>43</v>
      </c>
      <c r="C201" s="583" t="s">
        <v>27</v>
      </c>
      <c r="D201" s="457">
        <v>4126</v>
      </c>
      <c r="E201" s="556" t="s">
        <v>762</v>
      </c>
      <c r="F201" s="451" t="s">
        <v>687</v>
      </c>
      <c r="G201" s="452"/>
      <c r="H201" s="453"/>
      <c r="I201" s="454"/>
      <c r="J201" s="455"/>
      <c r="K201" s="455"/>
      <c r="L201" s="455"/>
      <c r="M201" s="455"/>
      <c r="N201" s="455"/>
      <c r="O201" s="455"/>
      <c r="P201" s="455"/>
      <c r="Q201" s="455"/>
      <c r="R201" s="455"/>
      <c r="S201" s="455"/>
      <c r="T201" s="455"/>
      <c r="U201" s="455"/>
      <c r="V201" s="455"/>
      <c r="W201" s="455"/>
      <c r="X201" s="455"/>
      <c r="Y201" s="455"/>
      <c r="Z201" s="455"/>
      <c r="AA201" s="455"/>
      <c r="AB201" s="455"/>
      <c r="AC201" s="455"/>
      <c r="AD201" s="455"/>
      <c r="AE201" s="455"/>
      <c r="AF201" s="455"/>
      <c r="AG201" s="455"/>
      <c r="AH201" s="455"/>
      <c r="AI201" s="455"/>
    </row>
    <row r="202" spans="1:35" ht="48">
      <c r="A202" s="456" t="s">
        <v>49</v>
      </c>
      <c r="B202" s="457">
        <v>43</v>
      </c>
      <c r="C202" s="583" t="s">
        <v>27</v>
      </c>
      <c r="D202" s="457">
        <v>4212</v>
      </c>
      <c r="E202" s="556" t="s">
        <v>58</v>
      </c>
      <c r="F202" s="451" t="s">
        <v>687</v>
      </c>
      <c r="G202" s="452"/>
      <c r="H202" s="453"/>
      <c r="I202" s="454"/>
      <c r="J202" s="455"/>
      <c r="K202" s="455"/>
      <c r="L202" s="455"/>
      <c r="M202" s="455"/>
      <c r="N202" s="455"/>
      <c r="O202" s="455"/>
      <c r="P202" s="455"/>
      <c r="Q202" s="455"/>
      <c r="R202" s="455"/>
      <c r="S202" s="455"/>
      <c r="T202" s="455"/>
      <c r="U202" s="455"/>
      <c r="V202" s="455"/>
      <c r="W202" s="455"/>
      <c r="X202" s="455"/>
      <c r="Y202" s="455"/>
      <c r="Z202" s="455"/>
      <c r="AA202" s="455"/>
      <c r="AB202" s="455"/>
      <c r="AC202" s="455"/>
      <c r="AD202" s="455"/>
      <c r="AE202" s="455"/>
      <c r="AF202" s="455"/>
      <c r="AG202" s="455"/>
      <c r="AH202" s="455"/>
      <c r="AI202" s="455"/>
    </row>
    <row r="203" spans="1:35" ht="60">
      <c r="A203" s="456" t="s">
        <v>49</v>
      </c>
      <c r="B203" s="457">
        <v>43</v>
      </c>
      <c r="C203" s="583" t="s">
        <v>27</v>
      </c>
      <c r="D203" s="457">
        <v>4213</v>
      </c>
      <c r="E203" s="556" t="s">
        <v>763</v>
      </c>
      <c r="F203" s="451" t="s">
        <v>687</v>
      </c>
      <c r="G203" s="452"/>
      <c r="H203" s="453"/>
      <c r="I203" s="454"/>
      <c r="J203" s="455"/>
      <c r="K203" s="455"/>
      <c r="L203" s="455"/>
      <c r="M203" s="455"/>
      <c r="N203" s="455"/>
      <c r="O203" s="455"/>
      <c r="P203" s="455"/>
      <c r="Q203" s="455"/>
      <c r="R203" s="455"/>
      <c r="S203" s="455"/>
      <c r="T203" s="455"/>
      <c r="U203" s="455"/>
      <c r="V203" s="455"/>
      <c r="W203" s="455"/>
      <c r="X203" s="455"/>
      <c r="Y203" s="455"/>
      <c r="Z203" s="455"/>
      <c r="AA203" s="455"/>
      <c r="AB203" s="455"/>
      <c r="AC203" s="455"/>
      <c r="AD203" s="455"/>
      <c r="AE203" s="455"/>
      <c r="AF203" s="455"/>
      <c r="AG203" s="455"/>
      <c r="AH203" s="455"/>
      <c r="AI203" s="455"/>
    </row>
    <row r="204" spans="1:35" ht="48">
      <c r="A204" s="456" t="s">
        <v>49</v>
      </c>
      <c r="B204" s="457">
        <v>43</v>
      </c>
      <c r="C204" s="583" t="s">
        <v>27</v>
      </c>
      <c r="D204" s="457">
        <v>4214</v>
      </c>
      <c r="E204" s="556" t="s">
        <v>720</v>
      </c>
      <c r="F204" s="451" t="s">
        <v>687</v>
      </c>
      <c r="G204" s="452"/>
      <c r="H204" s="453"/>
      <c r="I204" s="454"/>
      <c r="J204" s="455"/>
      <c r="K204" s="455"/>
      <c r="L204" s="455"/>
      <c r="M204" s="455"/>
      <c r="N204" s="455"/>
      <c r="O204" s="455"/>
      <c r="P204" s="455"/>
      <c r="Q204" s="455"/>
      <c r="R204" s="455"/>
      <c r="S204" s="455"/>
      <c r="T204" s="455"/>
      <c r="U204" s="455"/>
      <c r="V204" s="455"/>
      <c r="W204" s="455"/>
      <c r="X204" s="455"/>
      <c r="Y204" s="455"/>
      <c r="Z204" s="455"/>
      <c r="AA204" s="455"/>
      <c r="AB204" s="455"/>
      <c r="AC204" s="455"/>
      <c r="AD204" s="455"/>
      <c r="AE204" s="455"/>
      <c r="AF204" s="455"/>
      <c r="AG204" s="455"/>
      <c r="AH204" s="455"/>
      <c r="AI204" s="455"/>
    </row>
    <row r="205" spans="1:35" ht="48">
      <c r="A205" s="456" t="s">
        <v>49</v>
      </c>
      <c r="B205" s="457">
        <v>43</v>
      </c>
      <c r="C205" s="583" t="s">
        <v>27</v>
      </c>
      <c r="D205" s="457">
        <v>4221</v>
      </c>
      <c r="E205" s="556" t="s">
        <v>63</v>
      </c>
      <c r="F205" s="451" t="s">
        <v>687</v>
      </c>
      <c r="G205" s="452"/>
      <c r="H205" s="453"/>
      <c r="I205" s="454"/>
      <c r="J205" s="455"/>
      <c r="K205" s="455"/>
      <c r="L205" s="455"/>
      <c r="M205" s="455"/>
      <c r="N205" s="455"/>
      <c r="O205" s="455"/>
      <c r="P205" s="455"/>
      <c r="Q205" s="455"/>
      <c r="R205" s="455"/>
      <c r="S205" s="455"/>
      <c r="T205" s="455"/>
      <c r="U205" s="455"/>
      <c r="V205" s="455"/>
      <c r="W205" s="455"/>
      <c r="X205" s="455"/>
      <c r="Y205" s="455"/>
      <c r="Z205" s="455"/>
      <c r="AA205" s="455"/>
      <c r="AB205" s="455"/>
      <c r="AC205" s="455"/>
      <c r="AD205" s="455"/>
      <c r="AE205" s="455"/>
      <c r="AF205" s="455"/>
      <c r="AG205" s="455"/>
      <c r="AH205" s="455"/>
      <c r="AI205" s="455"/>
    </row>
    <row r="206" spans="1:35" ht="48">
      <c r="A206" s="456" t="s">
        <v>49</v>
      </c>
      <c r="B206" s="457">
        <v>43</v>
      </c>
      <c r="C206" s="583" t="s">
        <v>27</v>
      </c>
      <c r="D206" s="457">
        <v>4222</v>
      </c>
      <c r="E206" s="556" t="s">
        <v>72</v>
      </c>
      <c r="F206" s="451" t="s">
        <v>687</v>
      </c>
      <c r="G206" s="452"/>
      <c r="H206" s="453"/>
      <c r="I206" s="454"/>
      <c r="J206" s="455"/>
      <c r="K206" s="455"/>
      <c r="L206" s="455"/>
      <c r="M206" s="455"/>
      <c r="N206" s="455"/>
      <c r="O206" s="455"/>
      <c r="P206" s="455"/>
      <c r="Q206" s="455"/>
      <c r="R206" s="455"/>
      <c r="S206" s="455"/>
      <c r="T206" s="455"/>
      <c r="U206" s="455"/>
      <c r="V206" s="455"/>
      <c r="W206" s="455"/>
      <c r="X206" s="455"/>
      <c r="Y206" s="455"/>
      <c r="Z206" s="455"/>
      <c r="AA206" s="455"/>
      <c r="AB206" s="455"/>
      <c r="AC206" s="455"/>
      <c r="AD206" s="455"/>
      <c r="AE206" s="455"/>
      <c r="AF206" s="455"/>
      <c r="AG206" s="455"/>
      <c r="AH206" s="455"/>
      <c r="AI206" s="455"/>
    </row>
    <row r="207" spans="1:35" ht="48">
      <c r="A207" s="456" t="s">
        <v>49</v>
      </c>
      <c r="B207" s="457">
        <v>43</v>
      </c>
      <c r="C207" s="583" t="s">
        <v>27</v>
      </c>
      <c r="D207" s="457">
        <v>4223</v>
      </c>
      <c r="E207" s="556" t="s">
        <v>90</v>
      </c>
      <c r="F207" s="451" t="s">
        <v>687</v>
      </c>
      <c r="G207" s="452"/>
      <c r="H207" s="453"/>
      <c r="I207" s="454"/>
      <c r="J207" s="455"/>
      <c r="K207" s="455"/>
      <c r="L207" s="455"/>
      <c r="M207" s="455"/>
      <c r="N207" s="455"/>
      <c r="O207" s="455"/>
      <c r="P207" s="455"/>
      <c r="Q207" s="455"/>
      <c r="R207" s="455"/>
      <c r="S207" s="455"/>
      <c r="T207" s="455"/>
      <c r="U207" s="455"/>
      <c r="V207" s="455"/>
      <c r="W207" s="455"/>
      <c r="X207" s="455"/>
      <c r="Y207" s="455"/>
      <c r="Z207" s="455"/>
      <c r="AA207" s="455"/>
      <c r="AB207" s="455"/>
      <c r="AC207" s="455"/>
      <c r="AD207" s="455"/>
      <c r="AE207" s="455"/>
      <c r="AF207" s="455"/>
      <c r="AG207" s="455"/>
      <c r="AH207" s="455"/>
      <c r="AI207" s="455"/>
    </row>
    <row r="208" spans="1:35" ht="48">
      <c r="A208" s="456" t="s">
        <v>49</v>
      </c>
      <c r="B208" s="457">
        <v>43</v>
      </c>
      <c r="C208" s="583" t="s">
        <v>27</v>
      </c>
      <c r="D208" s="457">
        <v>4224</v>
      </c>
      <c r="E208" s="556" t="s">
        <v>73</v>
      </c>
      <c r="F208" s="451" t="s">
        <v>687</v>
      </c>
      <c r="G208" s="452"/>
      <c r="H208" s="453"/>
      <c r="I208" s="454"/>
      <c r="J208" s="455"/>
      <c r="K208" s="455"/>
      <c r="L208" s="455"/>
      <c r="M208" s="455"/>
      <c r="N208" s="455"/>
      <c r="O208" s="455"/>
      <c r="P208" s="455"/>
      <c r="Q208" s="455"/>
      <c r="R208" s="455"/>
      <c r="S208" s="455"/>
      <c r="T208" s="455"/>
      <c r="U208" s="455"/>
      <c r="V208" s="455"/>
      <c r="W208" s="455"/>
      <c r="X208" s="455"/>
      <c r="Y208" s="455"/>
      <c r="Z208" s="455"/>
      <c r="AA208" s="455"/>
      <c r="AB208" s="455"/>
      <c r="AC208" s="455"/>
      <c r="AD208" s="455"/>
      <c r="AE208" s="455"/>
      <c r="AF208" s="455"/>
      <c r="AG208" s="455"/>
      <c r="AH208" s="455"/>
      <c r="AI208" s="455"/>
    </row>
    <row r="209" spans="1:35" ht="48">
      <c r="A209" s="456" t="s">
        <v>49</v>
      </c>
      <c r="B209" s="457">
        <v>43</v>
      </c>
      <c r="C209" s="583" t="s">
        <v>27</v>
      </c>
      <c r="D209" s="457">
        <v>4225</v>
      </c>
      <c r="E209" s="556" t="s">
        <v>85</v>
      </c>
      <c r="F209" s="451" t="s">
        <v>687</v>
      </c>
      <c r="G209" s="452"/>
      <c r="H209" s="453"/>
      <c r="I209" s="454"/>
      <c r="J209" s="455"/>
      <c r="K209" s="455"/>
      <c r="L209" s="455"/>
      <c r="M209" s="455"/>
      <c r="N209" s="455"/>
      <c r="O209" s="455"/>
      <c r="P209" s="455"/>
      <c r="Q209" s="455"/>
      <c r="R209" s="455"/>
      <c r="S209" s="455"/>
      <c r="T209" s="455"/>
      <c r="U209" s="455"/>
      <c r="V209" s="455"/>
      <c r="W209" s="455"/>
      <c r="X209" s="455"/>
      <c r="Y209" s="455"/>
      <c r="Z209" s="455"/>
      <c r="AA209" s="455"/>
      <c r="AB209" s="455"/>
      <c r="AC209" s="455"/>
      <c r="AD209" s="455"/>
      <c r="AE209" s="455"/>
      <c r="AF209" s="455"/>
      <c r="AG209" s="455"/>
      <c r="AH209" s="455"/>
      <c r="AI209" s="455"/>
    </row>
    <row r="210" spans="1:35" ht="48">
      <c r="A210" s="456" t="s">
        <v>49</v>
      </c>
      <c r="B210" s="457">
        <v>43</v>
      </c>
      <c r="C210" s="583" t="s">
        <v>27</v>
      </c>
      <c r="D210" s="457">
        <v>4226</v>
      </c>
      <c r="E210" s="556" t="s">
        <v>717</v>
      </c>
      <c r="F210" s="451" t="s">
        <v>687</v>
      </c>
      <c r="G210" s="452"/>
      <c r="H210" s="453"/>
      <c r="I210" s="454"/>
      <c r="J210" s="455"/>
      <c r="K210" s="455"/>
      <c r="L210" s="455"/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5"/>
      <c r="X210" s="455"/>
      <c r="Y210" s="455"/>
      <c r="Z210" s="455"/>
      <c r="AA210" s="455"/>
      <c r="AB210" s="455"/>
      <c r="AC210" s="455"/>
      <c r="AD210" s="455"/>
      <c r="AE210" s="455"/>
      <c r="AF210" s="455"/>
      <c r="AG210" s="455"/>
      <c r="AH210" s="455"/>
      <c r="AI210" s="455"/>
    </row>
    <row r="211" spans="1:35" ht="60">
      <c r="A211" s="456" t="s">
        <v>49</v>
      </c>
      <c r="B211" s="457">
        <v>43</v>
      </c>
      <c r="C211" s="583" t="s">
        <v>27</v>
      </c>
      <c r="D211" s="457">
        <v>4227</v>
      </c>
      <c r="E211" s="556" t="s">
        <v>93</v>
      </c>
      <c r="F211" s="451" t="s">
        <v>687</v>
      </c>
      <c r="G211" s="452"/>
      <c r="H211" s="453"/>
      <c r="I211" s="454"/>
      <c r="J211" s="455"/>
      <c r="K211" s="455"/>
      <c r="L211" s="455"/>
      <c r="M211" s="455"/>
      <c r="N211" s="455"/>
      <c r="O211" s="455"/>
      <c r="P211" s="455"/>
      <c r="Q211" s="455"/>
      <c r="R211" s="455"/>
      <c r="S211" s="455"/>
      <c r="T211" s="455"/>
      <c r="U211" s="455"/>
      <c r="V211" s="455"/>
      <c r="W211" s="455"/>
      <c r="X211" s="455"/>
      <c r="Y211" s="455"/>
      <c r="Z211" s="455"/>
      <c r="AA211" s="455"/>
      <c r="AB211" s="455"/>
      <c r="AC211" s="455"/>
      <c r="AD211" s="455"/>
      <c r="AE211" s="455"/>
      <c r="AF211" s="455"/>
      <c r="AG211" s="455"/>
      <c r="AH211" s="455"/>
      <c r="AI211" s="455"/>
    </row>
    <row r="212" spans="1:35" ht="48">
      <c r="A212" s="456" t="s">
        <v>49</v>
      </c>
      <c r="B212" s="457">
        <v>43</v>
      </c>
      <c r="C212" s="583" t="s">
        <v>27</v>
      </c>
      <c r="D212" s="457">
        <v>4231</v>
      </c>
      <c r="E212" s="556" t="s">
        <v>98</v>
      </c>
      <c r="F212" s="451" t="s">
        <v>687</v>
      </c>
      <c r="G212" s="452"/>
      <c r="H212" s="453"/>
      <c r="I212" s="454"/>
      <c r="J212" s="455"/>
      <c r="K212" s="455"/>
      <c r="L212" s="455"/>
      <c r="M212" s="455"/>
      <c r="N212" s="455"/>
      <c r="O212" s="455"/>
      <c r="P212" s="455"/>
      <c r="Q212" s="455"/>
      <c r="R212" s="455"/>
      <c r="S212" s="455"/>
      <c r="T212" s="455"/>
      <c r="U212" s="455"/>
      <c r="V212" s="455"/>
      <c r="W212" s="455"/>
      <c r="X212" s="455"/>
      <c r="Y212" s="455"/>
      <c r="Z212" s="455"/>
      <c r="AA212" s="455"/>
      <c r="AB212" s="455"/>
      <c r="AC212" s="455"/>
      <c r="AD212" s="455"/>
      <c r="AE212" s="455"/>
      <c r="AF212" s="455"/>
      <c r="AG212" s="455"/>
      <c r="AH212" s="455"/>
      <c r="AI212" s="455"/>
    </row>
    <row r="213" spans="1:35" ht="60">
      <c r="A213" s="456" t="s">
        <v>49</v>
      </c>
      <c r="B213" s="457">
        <v>43</v>
      </c>
      <c r="C213" s="583" t="s">
        <v>27</v>
      </c>
      <c r="D213" s="457">
        <v>4233</v>
      </c>
      <c r="E213" s="556" t="s">
        <v>764</v>
      </c>
      <c r="F213" s="451" t="s">
        <v>687</v>
      </c>
      <c r="G213" s="452"/>
      <c r="H213" s="453"/>
      <c r="I213" s="454"/>
      <c r="J213" s="455"/>
      <c r="K213" s="455"/>
      <c r="L213" s="455"/>
      <c r="M213" s="455"/>
      <c r="N213" s="455"/>
      <c r="O213" s="455"/>
      <c r="P213" s="455"/>
      <c r="Q213" s="455"/>
      <c r="R213" s="455"/>
      <c r="S213" s="455"/>
      <c r="T213" s="455"/>
      <c r="U213" s="455"/>
      <c r="V213" s="455"/>
      <c r="W213" s="455"/>
      <c r="X213" s="455"/>
      <c r="Y213" s="455"/>
      <c r="Z213" s="455"/>
      <c r="AA213" s="455"/>
      <c r="AB213" s="455"/>
      <c r="AC213" s="455"/>
      <c r="AD213" s="455"/>
      <c r="AE213" s="455"/>
      <c r="AF213" s="455"/>
      <c r="AG213" s="455"/>
      <c r="AH213" s="455"/>
      <c r="AI213" s="455"/>
    </row>
    <row r="214" spans="1:35" ht="48">
      <c r="A214" s="456" t="s">
        <v>49</v>
      </c>
      <c r="B214" s="457">
        <v>43</v>
      </c>
      <c r="C214" s="583" t="s">
        <v>27</v>
      </c>
      <c r="D214" s="457">
        <v>4241</v>
      </c>
      <c r="E214" s="556" t="s">
        <v>74</v>
      </c>
      <c r="F214" s="451" t="s">
        <v>687</v>
      </c>
      <c r="G214" s="452"/>
      <c r="H214" s="453"/>
      <c r="I214" s="454"/>
      <c r="J214" s="455"/>
      <c r="K214" s="455"/>
      <c r="L214" s="455"/>
      <c r="M214" s="455"/>
      <c r="N214" s="455"/>
      <c r="O214" s="455"/>
      <c r="P214" s="455"/>
      <c r="Q214" s="455"/>
      <c r="R214" s="455"/>
      <c r="S214" s="455"/>
      <c r="T214" s="455"/>
      <c r="U214" s="455"/>
      <c r="V214" s="455"/>
      <c r="W214" s="455"/>
      <c r="X214" s="455"/>
      <c r="Y214" s="455"/>
      <c r="Z214" s="455"/>
      <c r="AA214" s="455"/>
      <c r="AB214" s="455"/>
      <c r="AC214" s="455"/>
      <c r="AD214" s="455"/>
      <c r="AE214" s="455"/>
      <c r="AF214" s="455"/>
      <c r="AG214" s="455"/>
      <c r="AH214" s="455"/>
      <c r="AI214" s="455"/>
    </row>
    <row r="215" spans="1:35" ht="48">
      <c r="A215" s="456" t="s">
        <v>49</v>
      </c>
      <c r="B215" s="457">
        <v>43</v>
      </c>
      <c r="C215" s="583" t="s">
        <v>27</v>
      </c>
      <c r="D215" s="457">
        <v>4244</v>
      </c>
      <c r="E215" s="556" t="s">
        <v>765</v>
      </c>
      <c r="F215" s="451" t="s">
        <v>687</v>
      </c>
      <c r="G215" s="452"/>
      <c r="H215" s="453"/>
      <c r="I215" s="454"/>
      <c r="J215" s="455"/>
      <c r="K215" s="455"/>
      <c r="L215" s="455"/>
      <c r="M215" s="455"/>
      <c r="N215" s="455"/>
      <c r="O215" s="455"/>
      <c r="P215" s="455"/>
      <c r="Q215" s="455"/>
      <c r="R215" s="455"/>
      <c r="S215" s="455"/>
      <c r="T215" s="455"/>
      <c r="U215" s="455"/>
      <c r="V215" s="455"/>
      <c r="W215" s="455"/>
      <c r="X215" s="455"/>
      <c r="Y215" s="455"/>
      <c r="Z215" s="455"/>
      <c r="AA215" s="455"/>
      <c r="AB215" s="455"/>
      <c r="AC215" s="455"/>
      <c r="AD215" s="455"/>
      <c r="AE215" s="455"/>
      <c r="AF215" s="455"/>
      <c r="AG215" s="455"/>
      <c r="AH215" s="455"/>
      <c r="AI215" s="455"/>
    </row>
    <row r="216" spans="1:35" ht="48">
      <c r="A216" s="456" t="s">
        <v>49</v>
      </c>
      <c r="B216" s="457">
        <v>43</v>
      </c>
      <c r="C216" s="583" t="s">
        <v>27</v>
      </c>
      <c r="D216" s="457">
        <v>4262</v>
      </c>
      <c r="E216" s="556" t="s">
        <v>86</v>
      </c>
      <c r="F216" s="451" t="s">
        <v>687</v>
      </c>
      <c r="G216" s="452"/>
      <c r="H216" s="453"/>
      <c r="I216" s="454"/>
      <c r="J216" s="455"/>
      <c r="K216" s="455"/>
      <c r="L216" s="455"/>
      <c r="M216" s="455"/>
      <c r="N216" s="455"/>
      <c r="O216" s="455"/>
      <c r="P216" s="455"/>
      <c r="Q216" s="455"/>
      <c r="R216" s="455"/>
      <c r="S216" s="455"/>
      <c r="T216" s="455"/>
      <c r="U216" s="455"/>
      <c r="V216" s="455"/>
      <c r="W216" s="455"/>
      <c r="X216" s="455"/>
      <c r="Y216" s="455"/>
      <c r="Z216" s="455"/>
      <c r="AA216" s="455"/>
      <c r="AB216" s="455"/>
      <c r="AC216" s="455"/>
      <c r="AD216" s="455"/>
      <c r="AE216" s="455"/>
      <c r="AF216" s="455"/>
      <c r="AG216" s="455"/>
      <c r="AH216" s="455"/>
      <c r="AI216" s="455"/>
    </row>
    <row r="217" spans="1:35" ht="60">
      <c r="A217" s="456" t="s">
        <v>49</v>
      </c>
      <c r="B217" s="457">
        <v>43</v>
      </c>
      <c r="C217" s="583" t="s">
        <v>27</v>
      </c>
      <c r="D217" s="457">
        <v>4264</v>
      </c>
      <c r="E217" s="556" t="s">
        <v>766</v>
      </c>
      <c r="F217" s="451" t="s">
        <v>687</v>
      </c>
      <c r="G217" s="452"/>
      <c r="H217" s="453"/>
      <c r="I217" s="454"/>
      <c r="J217" s="455"/>
      <c r="K217" s="455"/>
      <c r="L217" s="455"/>
      <c r="M217" s="455"/>
      <c r="N217" s="455"/>
      <c r="O217" s="455"/>
      <c r="P217" s="455"/>
      <c r="Q217" s="455"/>
      <c r="R217" s="455"/>
      <c r="S217" s="455"/>
      <c r="T217" s="455"/>
      <c r="U217" s="455"/>
      <c r="V217" s="455"/>
      <c r="W217" s="455"/>
      <c r="X217" s="455"/>
      <c r="Y217" s="455"/>
      <c r="Z217" s="455"/>
      <c r="AA217" s="455"/>
      <c r="AB217" s="455"/>
      <c r="AC217" s="455"/>
      <c r="AD217" s="455"/>
      <c r="AE217" s="455"/>
      <c r="AF217" s="455"/>
      <c r="AG217" s="455"/>
      <c r="AH217" s="455"/>
      <c r="AI217" s="455"/>
    </row>
    <row r="218" spans="1:35" ht="60">
      <c r="A218" s="456" t="s">
        <v>49</v>
      </c>
      <c r="B218" s="457">
        <v>43</v>
      </c>
      <c r="C218" s="583" t="s">
        <v>27</v>
      </c>
      <c r="D218" s="457">
        <v>4312</v>
      </c>
      <c r="E218" s="556" t="s">
        <v>684</v>
      </c>
      <c r="F218" s="451" t="s">
        <v>687</v>
      </c>
      <c r="G218" s="452"/>
      <c r="H218" s="453"/>
      <c r="I218" s="454"/>
      <c r="J218" s="455"/>
      <c r="K218" s="455"/>
      <c r="L218" s="455"/>
      <c r="M218" s="455"/>
      <c r="N218" s="455"/>
      <c r="O218" s="455"/>
      <c r="P218" s="455"/>
      <c r="Q218" s="455"/>
      <c r="R218" s="455"/>
      <c r="S218" s="455"/>
      <c r="T218" s="455"/>
      <c r="U218" s="455"/>
      <c r="V218" s="455"/>
      <c r="W218" s="455"/>
      <c r="X218" s="455"/>
      <c r="Y218" s="455"/>
      <c r="Z218" s="455"/>
      <c r="AA218" s="455"/>
      <c r="AB218" s="455"/>
      <c r="AC218" s="455"/>
      <c r="AD218" s="455"/>
      <c r="AE218" s="455"/>
      <c r="AF218" s="455"/>
      <c r="AG218" s="455"/>
      <c r="AH218" s="455"/>
      <c r="AI218" s="455"/>
    </row>
    <row r="219" spans="1:35" ht="48">
      <c r="A219" s="456" t="s">
        <v>49</v>
      </c>
      <c r="B219" s="457">
        <v>43</v>
      </c>
      <c r="C219" s="583" t="s">
        <v>27</v>
      </c>
      <c r="D219" s="461">
        <v>4511</v>
      </c>
      <c r="E219" s="557" t="s">
        <v>91</v>
      </c>
      <c r="F219" s="451" t="s">
        <v>687</v>
      </c>
      <c r="G219" s="452"/>
      <c r="H219" s="453"/>
      <c r="I219" s="454"/>
      <c r="J219" s="455"/>
      <c r="K219" s="455"/>
      <c r="L219" s="455"/>
      <c r="M219" s="455"/>
      <c r="N219" s="455"/>
      <c r="O219" s="455"/>
      <c r="P219" s="455"/>
      <c r="Q219" s="455"/>
      <c r="R219" s="455"/>
      <c r="S219" s="455"/>
      <c r="T219" s="455"/>
      <c r="U219" s="455"/>
      <c r="V219" s="455"/>
      <c r="W219" s="455"/>
      <c r="X219" s="455"/>
      <c r="Y219" s="455"/>
      <c r="Z219" s="455"/>
      <c r="AA219" s="455"/>
      <c r="AB219" s="455"/>
      <c r="AC219" s="455"/>
      <c r="AD219" s="455"/>
      <c r="AE219" s="455"/>
      <c r="AF219" s="455"/>
      <c r="AG219" s="455"/>
      <c r="AH219" s="455"/>
      <c r="AI219" s="455"/>
    </row>
    <row r="220" spans="1:35" ht="48.75" thickBot="1">
      <c r="A220" s="456" t="s">
        <v>49</v>
      </c>
      <c r="B220" s="457">
        <v>43</v>
      </c>
      <c r="C220" s="583" t="s">
        <v>27</v>
      </c>
      <c r="D220" s="461">
        <v>4521</v>
      </c>
      <c r="E220" s="557" t="s">
        <v>95</v>
      </c>
      <c r="F220" s="462" t="s">
        <v>687</v>
      </c>
      <c r="G220" s="452"/>
      <c r="H220" s="453"/>
      <c r="I220" s="454"/>
      <c r="J220" s="455"/>
      <c r="K220" s="455"/>
      <c r="L220" s="455"/>
      <c r="M220" s="455"/>
      <c r="N220" s="455"/>
      <c r="O220" s="455"/>
      <c r="P220" s="455"/>
      <c r="Q220" s="455"/>
      <c r="R220" s="455"/>
      <c r="S220" s="455"/>
      <c r="T220" s="455"/>
      <c r="U220" s="455"/>
      <c r="V220" s="455"/>
      <c r="W220" s="455"/>
      <c r="X220" s="455"/>
      <c r="Y220" s="455"/>
      <c r="Z220" s="455"/>
      <c r="AA220" s="455"/>
      <c r="AB220" s="455"/>
      <c r="AC220" s="455"/>
      <c r="AD220" s="455"/>
      <c r="AE220" s="455"/>
      <c r="AF220" s="455"/>
      <c r="AG220" s="455"/>
      <c r="AH220" s="455"/>
      <c r="AI220" s="455"/>
    </row>
    <row r="221" spans="1:35" s="477" customFormat="1" ht="36.75" thickBot="1">
      <c r="A221" s="463" t="s">
        <v>49</v>
      </c>
      <c r="B221" s="464">
        <v>43</v>
      </c>
      <c r="C221" s="585" t="s">
        <v>27</v>
      </c>
      <c r="D221" s="464"/>
      <c r="E221" s="558" t="s">
        <v>161</v>
      </c>
      <c r="F221" s="465" t="s">
        <v>687</v>
      </c>
      <c r="G221" s="466">
        <f>SUM(G154:G220)</f>
        <v>0</v>
      </c>
      <c r="H221" s="467">
        <f t="shared" ref="H221:I221" si="2">SUM(H154:H220)</f>
        <v>3235</v>
      </c>
      <c r="I221" s="468">
        <f t="shared" si="2"/>
        <v>3804</v>
      </c>
      <c r="J221" s="476"/>
      <c r="K221" s="476"/>
      <c r="L221" s="476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  <c r="X221" s="476"/>
      <c r="Y221" s="476"/>
      <c r="Z221" s="476"/>
      <c r="AA221" s="476"/>
      <c r="AB221" s="476"/>
      <c r="AC221" s="476"/>
      <c r="AD221" s="476"/>
      <c r="AE221" s="476"/>
      <c r="AF221" s="476"/>
      <c r="AG221" s="476"/>
      <c r="AH221" s="476"/>
      <c r="AI221" s="476"/>
    </row>
    <row r="222" spans="1:35" ht="48">
      <c r="A222" s="449" t="s">
        <v>49</v>
      </c>
      <c r="B222" s="450">
        <v>43</v>
      </c>
      <c r="C222" s="582" t="s">
        <v>27</v>
      </c>
      <c r="D222" s="450">
        <v>3111</v>
      </c>
      <c r="E222" s="555" t="s">
        <v>50</v>
      </c>
      <c r="F222" s="451" t="s">
        <v>686</v>
      </c>
      <c r="G222" s="452">
        <v>1008751</v>
      </c>
      <c r="H222" s="453">
        <v>1032803</v>
      </c>
      <c r="I222" s="454">
        <v>1456479</v>
      </c>
      <c r="J222" s="455"/>
      <c r="K222" s="455"/>
      <c r="L222" s="455"/>
      <c r="M222" s="455"/>
      <c r="N222" s="455"/>
      <c r="O222" s="455"/>
      <c r="P222" s="455"/>
      <c r="Q222" s="455"/>
      <c r="R222" s="455"/>
      <c r="S222" s="455"/>
      <c r="T222" s="455"/>
      <c r="U222" s="455"/>
      <c r="V222" s="455"/>
      <c r="W222" s="455"/>
      <c r="X222" s="455"/>
      <c r="Y222" s="455"/>
      <c r="Z222" s="455"/>
      <c r="AA222" s="455"/>
      <c r="AB222" s="455"/>
      <c r="AC222" s="455"/>
      <c r="AD222" s="455"/>
      <c r="AE222" s="455"/>
      <c r="AF222" s="455"/>
      <c r="AG222" s="455"/>
      <c r="AH222" s="455"/>
      <c r="AI222" s="455"/>
    </row>
    <row r="223" spans="1:35" ht="48">
      <c r="A223" s="456" t="s">
        <v>49</v>
      </c>
      <c r="B223" s="457">
        <v>43</v>
      </c>
      <c r="C223" s="583" t="s">
        <v>27</v>
      </c>
      <c r="D223" s="450">
        <v>3112</v>
      </c>
      <c r="E223" s="555" t="s">
        <v>96</v>
      </c>
      <c r="F223" s="459" t="s">
        <v>686</v>
      </c>
      <c r="G223" s="452"/>
      <c r="H223" s="453"/>
      <c r="I223" s="454"/>
      <c r="J223" s="455"/>
      <c r="K223" s="455"/>
      <c r="L223" s="455"/>
      <c r="M223" s="455"/>
      <c r="N223" s="455"/>
      <c r="O223" s="455"/>
      <c r="P223" s="455"/>
      <c r="Q223" s="455"/>
      <c r="R223" s="455"/>
      <c r="S223" s="455"/>
      <c r="T223" s="455"/>
      <c r="U223" s="455"/>
      <c r="V223" s="455"/>
      <c r="W223" s="455"/>
      <c r="X223" s="455"/>
      <c r="Y223" s="455"/>
      <c r="Z223" s="455"/>
      <c r="AA223" s="455"/>
      <c r="AB223" s="455"/>
      <c r="AC223" s="455"/>
      <c r="AD223" s="455"/>
      <c r="AE223" s="455"/>
      <c r="AF223" s="455"/>
      <c r="AG223" s="455"/>
      <c r="AH223" s="455"/>
      <c r="AI223" s="455"/>
    </row>
    <row r="224" spans="1:35" ht="48">
      <c r="A224" s="456" t="s">
        <v>49</v>
      </c>
      <c r="B224" s="457">
        <v>43</v>
      </c>
      <c r="C224" s="583" t="s">
        <v>27</v>
      </c>
      <c r="D224" s="450">
        <v>3113</v>
      </c>
      <c r="E224" s="555" t="s">
        <v>756</v>
      </c>
      <c r="F224" s="459" t="s">
        <v>686</v>
      </c>
      <c r="G224" s="452"/>
      <c r="H224" s="453"/>
      <c r="I224" s="454"/>
      <c r="J224" s="455"/>
      <c r="K224" s="455"/>
      <c r="L224" s="455"/>
      <c r="M224" s="455"/>
      <c r="N224" s="455"/>
      <c r="O224" s="455"/>
      <c r="P224" s="455"/>
      <c r="Q224" s="455"/>
      <c r="R224" s="455"/>
      <c r="S224" s="455"/>
      <c r="T224" s="455"/>
      <c r="U224" s="455"/>
      <c r="V224" s="455"/>
      <c r="W224" s="455"/>
      <c r="X224" s="455"/>
      <c r="Y224" s="455"/>
      <c r="Z224" s="455"/>
      <c r="AA224" s="455"/>
      <c r="AB224" s="455"/>
      <c r="AC224" s="455"/>
      <c r="AD224" s="455"/>
      <c r="AE224" s="455"/>
      <c r="AF224" s="455"/>
      <c r="AG224" s="455"/>
      <c r="AH224" s="455"/>
      <c r="AI224" s="455"/>
    </row>
    <row r="225" spans="1:35" ht="48">
      <c r="A225" s="456" t="s">
        <v>49</v>
      </c>
      <c r="B225" s="457">
        <v>43</v>
      </c>
      <c r="C225" s="583" t="s">
        <v>27</v>
      </c>
      <c r="D225" s="450">
        <v>3114</v>
      </c>
      <c r="E225" s="555" t="s">
        <v>754</v>
      </c>
      <c r="F225" s="459" t="s">
        <v>686</v>
      </c>
      <c r="G225" s="452"/>
      <c r="H225" s="453"/>
      <c r="I225" s="454"/>
      <c r="J225" s="455"/>
      <c r="K225" s="455"/>
      <c r="L225" s="455"/>
      <c r="M225" s="455"/>
      <c r="N225" s="455"/>
      <c r="O225" s="455"/>
      <c r="P225" s="455"/>
      <c r="Q225" s="455"/>
      <c r="R225" s="455"/>
      <c r="S225" s="455"/>
      <c r="T225" s="455"/>
      <c r="U225" s="455"/>
      <c r="V225" s="455"/>
      <c r="W225" s="455"/>
      <c r="X225" s="455"/>
      <c r="Y225" s="455"/>
      <c r="Z225" s="455"/>
      <c r="AA225" s="455"/>
      <c r="AB225" s="455"/>
      <c r="AC225" s="455"/>
      <c r="AD225" s="455"/>
      <c r="AE225" s="455"/>
      <c r="AF225" s="455"/>
      <c r="AG225" s="455"/>
      <c r="AH225" s="455"/>
      <c r="AI225" s="455"/>
    </row>
    <row r="226" spans="1:35" ht="48">
      <c r="A226" s="456" t="s">
        <v>49</v>
      </c>
      <c r="B226" s="457">
        <v>43</v>
      </c>
      <c r="C226" s="583" t="s">
        <v>27</v>
      </c>
      <c r="D226" s="457">
        <v>3121</v>
      </c>
      <c r="E226" s="556" t="s">
        <v>51</v>
      </c>
      <c r="F226" s="459" t="s">
        <v>686</v>
      </c>
      <c r="G226" s="452">
        <v>29000</v>
      </c>
      <c r="H226" s="453">
        <v>18163</v>
      </c>
      <c r="I226" s="454">
        <v>50863</v>
      </c>
      <c r="J226" s="455"/>
      <c r="K226" s="455"/>
      <c r="L226" s="455"/>
      <c r="M226" s="455"/>
      <c r="N226" s="455"/>
      <c r="O226" s="455"/>
      <c r="P226" s="455"/>
      <c r="Q226" s="455"/>
      <c r="R226" s="455"/>
      <c r="S226" s="455"/>
      <c r="T226" s="455"/>
      <c r="U226" s="455"/>
      <c r="V226" s="455"/>
      <c r="W226" s="455"/>
      <c r="X226" s="455"/>
      <c r="Y226" s="455"/>
      <c r="Z226" s="455"/>
      <c r="AA226" s="455"/>
      <c r="AB226" s="455"/>
      <c r="AC226" s="455"/>
      <c r="AD226" s="455"/>
      <c r="AE226" s="455"/>
      <c r="AF226" s="455"/>
      <c r="AG226" s="455"/>
      <c r="AH226" s="455"/>
      <c r="AI226" s="455"/>
    </row>
    <row r="227" spans="1:35" ht="48">
      <c r="A227" s="456" t="s">
        <v>49</v>
      </c>
      <c r="B227" s="457">
        <v>43</v>
      </c>
      <c r="C227" s="583" t="s">
        <v>27</v>
      </c>
      <c r="D227" s="457">
        <v>3131</v>
      </c>
      <c r="E227" s="556" t="s">
        <v>757</v>
      </c>
      <c r="F227" s="459" t="s">
        <v>686</v>
      </c>
      <c r="G227" s="452"/>
      <c r="H227" s="453"/>
      <c r="I227" s="454"/>
      <c r="J227" s="455"/>
      <c r="K227" s="455"/>
      <c r="L227" s="455"/>
      <c r="M227" s="455"/>
      <c r="N227" s="455"/>
      <c r="O227" s="455"/>
      <c r="P227" s="455"/>
      <c r="Q227" s="455"/>
      <c r="R227" s="455"/>
      <c r="S227" s="455"/>
      <c r="T227" s="455"/>
      <c r="U227" s="455"/>
      <c r="V227" s="455"/>
      <c r="W227" s="455"/>
      <c r="X227" s="455"/>
      <c r="Y227" s="455"/>
      <c r="Z227" s="455"/>
      <c r="AA227" s="455"/>
      <c r="AB227" s="455"/>
      <c r="AC227" s="455"/>
      <c r="AD227" s="455"/>
      <c r="AE227" s="455"/>
      <c r="AF227" s="455"/>
      <c r="AG227" s="455"/>
      <c r="AH227" s="455"/>
      <c r="AI227" s="455"/>
    </row>
    <row r="228" spans="1:35" ht="48">
      <c r="A228" s="456" t="s">
        <v>49</v>
      </c>
      <c r="B228" s="457">
        <v>43</v>
      </c>
      <c r="C228" s="583" t="s">
        <v>27</v>
      </c>
      <c r="D228" s="457">
        <v>3132</v>
      </c>
      <c r="E228" s="556" t="s">
        <v>52</v>
      </c>
      <c r="F228" s="459" t="s">
        <v>686</v>
      </c>
      <c r="G228" s="452">
        <v>166446</v>
      </c>
      <c r="H228" s="453">
        <v>170412</v>
      </c>
      <c r="I228" s="454">
        <v>208001</v>
      </c>
      <c r="J228" s="455"/>
      <c r="K228" s="455"/>
      <c r="L228" s="455"/>
      <c r="M228" s="455"/>
      <c r="N228" s="455"/>
      <c r="O228" s="455"/>
      <c r="P228" s="455"/>
      <c r="Q228" s="455"/>
      <c r="R228" s="455"/>
      <c r="S228" s="455"/>
      <c r="T228" s="455"/>
      <c r="U228" s="455"/>
      <c r="V228" s="455"/>
      <c r="W228" s="455"/>
      <c r="X228" s="455"/>
      <c r="Y228" s="455"/>
      <c r="Z228" s="455"/>
      <c r="AA228" s="455"/>
      <c r="AB228" s="455"/>
      <c r="AC228" s="455"/>
      <c r="AD228" s="455"/>
      <c r="AE228" s="455"/>
      <c r="AF228" s="455"/>
      <c r="AG228" s="455"/>
      <c r="AH228" s="455"/>
      <c r="AI228" s="455"/>
    </row>
    <row r="229" spans="1:35" ht="72">
      <c r="A229" s="456" t="s">
        <v>49</v>
      </c>
      <c r="B229" s="457">
        <v>43</v>
      </c>
      <c r="C229" s="583" t="s">
        <v>27</v>
      </c>
      <c r="D229" s="457">
        <v>3133</v>
      </c>
      <c r="E229" s="556" t="s">
        <v>758</v>
      </c>
      <c r="F229" s="459" t="s">
        <v>686</v>
      </c>
      <c r="G229" s="452"/>
      <c r="H229" s="453"/>
      <c r="I229" s="454"/>
      <c r="J229" s="455"/>
      <c r="K229" s="455"/>
      <c r="L229" s="455"/>
      <c r="M229" s="455"/>
      <c r="N229" s="455"/>
      <c r="O229" s="455"/>
      <c r="P229" s="455"/>
      <c r="Q229" s="455"/>
      <c r="R229" s="455"/>
      <c r="S229" s="455"/>
      <c r="T229" s="455"/>
      <c r="U229" s="455"/>
      <c r="V229" s="455"/>
      <c r="W229" s="455"/>
      <c r="X229" s="455"/>
      <c r="Y229" s="455"/>
      <c r="Z229" s="455"/>
      <c r="AA229" s="455"/>
      <c r="AB229" s="455"/>
      <c r="AC229" s="455"/>
      <c r="AD229" s="455"/>
      <c r="AE229" s="455"/>
      <c r="AF229" s="455"/>
      <c r="AG229" s="455"/>
      <c r="AH229" s="455"/>
      <c r="AI229" s="455"/>
    </row>
    <row r="230" spans="1:35" ht="48">
      <c r="A230" s="456" t="s">
        <v>49</v>
      </c>
      <c r="B230" s="457">
        <v>43</v>
      </c>
      <c r="C230" s="583" t="s">
        <v>27</v>
      </c>
      <c r="D230" s="457">
        <v>3211</v>
      </c>
      <c r="E230" s="556" t="s">
        <v>60</v>
      </c>
      <c r="F230" s="459" t="s">
        <v>686</v>
      </c>
      <c r="G230" s="452">
        <v>174400</v>
      </c>
      <c r="H230" s="453">
        <v>89797</v>
      </c>
      <c r="I230" s="454">
        <v>127060</v>
      </c>
      <c r="J230" s="455"/>
      <c r="K230" s="455"/>
      <c r="L230" s="455"/>
      <c r="M230" s="455"/>
      <c r="N230" s="455"/>
      <c r="O230" s="455"/>
      <c r="P230" s="455"/>
      <c r="Q230" s="455"/>
      <c r="R230" s="455"/>
      <c r="S230" s="455"/>
      <c r="T230" s="455"/>
      <c r="U230" s="455"/>
      <c r="V230" s="455"/>
      <c r="W230" s="455"/>
      <c r="X230" s="455"/>
      <c r="Y230" s="455"/>
      <c r="Z230" s="455"/>
      <c r="AA230" s="455"/>
      <c r="AB230" s="455"/>
      <c r="AC230" s="455"/>
      <c r="AD230" s="455"/>
      <c r="AE230" s="455"/>
      <c r="AF230" s="455"/>
      <c r="AG230" s="455"/>
      <c r="AH230" s="455"/>
      <c r="AI230" s="455"/>
    </row>
    <row r="231" spans="1:35" ht="60">
      <c r="A231" s="456" t="s">
        <v>49</v>
      </c>
      <c r="B231" s="457">
        <v>43</v>
      </c>
      <c r="C231" s="583" t="s">
        <v>27</v>
      </c>
      <c r="D231" s="457">
        <v>3212</v>
      </c>
      <c r="E231" s="556" t="s">
        <v>759</v>
      </c>
      <c r="F231" s="459" t="s">
        <v>686</v>
      </c>
      <c r="G231" s="452">
        <v>15352</v>
      </c>
      <c r="H231" s="453">
        <v>16150</v>
      </c>
      <c r="I231" s="454">
        <v>19525</v>
      </c>
      <c r="J231" s="455"/>
      <c r="K231" s="455"/>
      <c r="L231" s="455"/>
      <c r="M231" s="455"/>
      <c r="N231" s="455"/>
      <c r="O231" s="455"/>
      <c r="P231" s="455"/>
      <c r="Q231" s="455"/>
      <c r="R231" s="455"/>
      <c r="S231" s="455"/>
      <c r="T231" s="455"/>
      <c r="U231" s="455"/>
      <c r="V231" s="455"/>
      <c r="W231" s="455"/>
      <c r="X231" s="455"/>
      <c r="Y231" s="455"/>
      <c r="Z231" s="455"/>
      <c r="AA231" s="455"/>
      <c r="AB231" s="455"/>
      <c r="AC231" s="455"/>
      <c r="AD231" s="455"/>
      <c r="AE231" s="455"/>
      <c r="AF231" s="455"/>
      <c r="AG231" s="455"/>
      <c r="AH231" s="455"/>
      <c r="AI231" s="455"/>
    </row>
    <row r="232" spans="1:35" ht="48">
      <c r="A232" s="456" t="s">
        <v>49</v>
      </c>
      <c r="B232" s="457">
        <v>43</v>
      </c>
      <c r="C232" s="583" t="s">
        <v>27</v>
      </c>
      <c r="D232" s="457">
        <v>3213</v>
      </c>
      <c r="E232" s="556" t="s">
        <v>64</v>
      </c>
      <c r="F232" s="459" t="s">
        <v>686</v>
      </c>
      <c r="G232" s="452">
        <v>83500</v>
      </c>
      <c r="H232" s="453">
        <v>40840</v>
      </c>
      <c r="I232" s="454">
        <v>49008</v>
      </c>
      <c r="J232" s="455"/>
      <c r="K232" s="455"/>
      <c r="L232" s="455"/>
      <c r="M232" s="455"/>
      <c r="N232" s="455"/>
      <c r="O232" s="455"/>
      <c r="P232" s="455"/>
      <c r="Q232" s="455"/>
      <c r="R232" s="455"/>
      <c r="S232" s="455"/>
      <c r="T232" s="455"/>
      <c r="U232" s="455"/>
      <c r="V232" s="455"/>
      <c r="W232" s="455"/>
      <c r="X232" s="455"/>
      <c r="Y232" s="455"/>
      <c r="Z232" s="455"/>
      <c r="AA232" s="455"/>
      <c r="AB232" s="455"/>
      <c r="AC232" s="455"/>
      <c r="AD232" s="455"/>
      <c r="AE232" s="455"/>
      <c r="AF232" s="455"/>
      <c r="AG232" s="455"/>
      <c r="AH232" s="455"/>
      <c r="AI232" s="455"/>
    </row>
    <row r="233" spans="1:35" ht="48">
      <c r="A233" s="456" t="s">
        <v>49</v>
      </c>
      <c r="B233" s="457">
        <v>43</v>
      </c>
      <c r="C233" s="583" t="s">
        <v>27</v>
      </c>
      <c r="D233" s="457">
        <v>3214</v>
      </c>
      <c r="E233" s="556" t="s">
        <v>75</v>
      </c>
      <c r="F233" s="459" t="s">
        <v>686</v>
      </c>
      <c r="G233" s="452"/>
      <c r="H233" s="453"/>
      <c r="I233" s="454"/>
      <c r="J233" s="455"/>
      <c r="K233" s="455"/>
      <c r="L233" s="455"/>
      <c r="M233" s="455"/>
      <c r="N233" s="455"/>
      <c r="O233" s="455"/>
      <c r="P233" s="455"/>
      <c r="Q233" s="455"/>
      <c r="R233" s="455"/>
      <c r="S233" s="455"/>
      <c r="T233" s="455"/>
      <c r="U233" s="455"/>
      <c r="V233" s="455"/>
      <c r="W233" s="455"/>
      <c r="X233" s="455"/>
      <c r="Y233" s="455"/>
      <c r="Z233" s="455"/>
      <c r="AA233" s="455"/>
      <c r="AB233" s="455"/>
      <c r="AC233" s="455"/>
      <c r="AD233" s="455"/>
      <c r="AE233" s="455"/>
      <c r="AF233" s="455"/>
      <c r="AG233" s="455"/>
      <c r="AH233" s="455"/>
      <c r="AI233" s="455"/>
    </row>
    <row r="234" spans="1:35" ht="60">
      <c r="A234" s="456" t="s">
        <v>49</v>
      </c>
      <c r="B234" s="457">
        <v>43</v>
      </c>
      <c r="C234" s="583" t="s">
        <v>27</v>
      </c>
      <c r="D234" s="457">
        <v>3221</v>
      </c>
      <c r="E234" s="556" t="s">
        <v>65</v>
      </c>
      <c r="F234" s="459" t="s">
        <v>686</v>
      </c>
      <c r="G234" s="452">
        <v>4000</v>
      </c>
      <c r="H234" s="453">
        <v>82740</v>
      </c>
      <c r="I234" s="454">
        <v>93889</v>
      </c>
      <c r="J234" s="455"/>
      <c r="K234" s="455"/>
      <c r="L234" s="455"/>
      <c r="M234" s="455"/>
      <c r="N234" s="455"/>
      <c r="O234" s="455"/>
      <c r="P234" s="455"/>
      <c r="Q234" s="455"/>
      <c r="R234" s="455"/>
      <c r="S234" s="455"/>
      <c r="T234" s="455"/>
      <c r="U234" s="455"/>
      <c r="V234" s="455"/>
      <c r="W234" s="455"/>
      <c r="X234" s="455"/>
      <c r="Y234" s="455"/>
      <c r="Z234" s="455"/>
      <c r="AA234" s="455"/>
      <c r="AB234" s="455"/>
      <c r="AC234" s="455"/>
      <c r="AD234" s="455"/>
      <c r="AE234" s="455"/>
      <c r="AF234" s="455"/>
      <c r="AG234" s="455"/>
      <c r="AH234" s="455"/>
      <c r="AI234" s="455"/>
    </row>
    <row r="235" spans="1:35" ht="48">
      <c r="A235" s="456" t="s">
        <v>49</v>
      </c>
      <c r="B235" s="457">
        <v>43</v>
      </c>
      <c r="C235" s="583" t="s">
        <v>27</v>
      </c>
      <c r="D235" s="457">
        <v>3222</v>
      </c>
      <c r="E235" s="556" t="s">
        <v>76</v>
      </c>
      <c r="F235" s="459" t="s">
        <v>686</v>
      </c>
      <c r="G235" s="452">
        <v>462200</v>
      </c>
      <c r="H235" s="453">
        <v>451461</v>
      </c>
      <c r="I235" s="454">
        <v>541753</v>
      </c>
      <c r="J235" s="455"/>
      <c r="K235" s="455"/>
      <c r="L235" s="455"/>
      <c r="M235" s="455"/>
      <c r="N235" s="455"/>
      <c r="O235" s="455"/>
      <c r="P235" s="455"/>
      <c r="Q235" s="455"/>
      <c r="R235" s="455"/>
      <c r="S235" s="455"/>
      <c r="T235" s="455"/>
      <c r="U235" s="455"/>
      <c r="V235" s="455"/>
      <c r="W235" s="455"/>
      <c r="X235" s="455"/>
      <c r="Y235" s="455"/>
      <c r="Z235" s="455"/>
      <c r="AA235" s="455"/>
      <c r="AB235" s="455"/>
      <c r="AC235" s="455"/>
      <c r="AD235" s="455"/>
      <c r="AE235" s="455"/>
      <c r="AF235" s="455"/>
      <c r="AG235" s="455"/>
      <c r="AH235" s="455"/>
      <c r="AI235" s="455"/>
    </row>
    <row r="236" spans="1:35" ht="48">
      <c r="A236" s="456" t="s">
        <v>49</v>
      </c>
      <c r="B236" s="457">
        <v>43</v>
      </c>
      <c r="C236" s="583" t="s">
        <v>27</v>
      </c>
      <c r="D236" s="457">
        <v>3223</v>
      </c>
      <c r="E236" s="556" t="s">
        <v>77</v>
      </c>
      <c r="F236" s="459" t="s">
        <v>686</v>
      </c>
      <c r="G236" s="452"/>
      <c r="H236" s="453"/>
      <c r="I236" s="454"/>
      <c r="J236" s="455"/>
      <c r="K236" s="455"/>
      <c r="L236" s="455"/>
      <c r="M236" s="455"/>
      <c r="N236" s="455"/>
      <c r="O236" s="455"/>
      <c r="P236" s="455"/>
      <c r="Q236" s="455"/>
      <c r="R236" s="455"/>
      <c r="S236" s="455"/>
      <c r="T236" s="455"/>
      <c r="U236" s="455"/>
      <c r="V236" s="455"/>
      <c r="W236" s="455"/>
      <c r="X236" s="455"/>
      <c r="Y236" s="455"/>
      <c r="Z236" s="455"/>
      <c r="AA236" s="455"/>
      <c r="AB236" s="455"/>
      <c r="AC236" s="455"/>
      <c r="AD236" s="455"/>
      <c r="AE236" s="455"/>
      <c r="AF236" s="455"/>
      <c r="AG236" s="455"/>
      <c r="AH236" s="455"/>
      <c r="AI236" s="455"/>
    </row>
    <row r="237" spans="1:35" ht="60">
      <c r="A237" s="456" t="s">
        <v>49</v>
      </c>
      <c r="B237" s="457">
        <v>43</v>
      </c>
      <c r="C237" s="583" t="s">
        <v>27</v>
      </c>
      <c r="D237" s="457">
        <v>3224</v>
      </c>
      <c r="E237" s="556" t="s">
        <v>61</v>
      </c>
      <c r="F237" s="459" t="s">
        <v>686</v>
      </c>
      <c r="G237" s="452">
        <v>50000</v>
      </c>
      <c r="H237" s="453">
        <v>4272</v>
      </c>
      <c r="I237" s="454">
        <v>8858</v>
      </c>
      <c r="J237" s="455"/>
      <c r="K237" s="455"/>
      <c r="L237" s="455"/>
      <c r="M237" s="455"/>
      <c r="N237" s="455"/>
      <c r="O237" s="455"/>
      <c r="P237" s="455"/>
      <c r="Q237" s="455"/>
      <c r="R237" s="455"/>
      <c r="S237" s="455"/>
      <c r="T237" s="455"/>
      <c r="U237" s="455"/>
      <c r="V237" s="455"/>
      <c r="W237" s="455"/>
      <c r="X237" s="455"/>
      <c r="Y237" s="455"/>
      <c r="Z237" s="455"/>
      <c r="AA237" s="455"/>
      <c r="AB237" s="455"/>
      <c r="AC237" s="455"/>
      <c r="AD237" s="455"/>
      <c r="AE237" s="455"/>
      <c r="AF237" s="455"/>
      <c r="AG237" s="455"/>
      <c r="AH237" s="455"/>
      <c r="AI237" s="455"/>
    </row>
    <row r="238" spans="1:35" ht="48">
      <c r="A238" s="456" t="s">
        <v>49</v>
      </c>
      <c r="B238" s="457">
        <v>43</v>
      </c>
      <c r="C238" s="583" t="s">
        <v>27</v>
      </c>
      <c r="D238" s="457">
        <v>3225</v>
      </c>
      <c r="E238" s="556" t="s">
        <v>78</v>
      </c>
      <c r="F238" s="459" t="s">
        <v>686</v>
      </c>
      <c r="G238" s="452">
        <v>24000</v>
      </c>
      <c r="H238" s="453">
        <v>8038</v>
      </c>
      <c r="I238" s="454">
        <v>15557</v>
      </c>
      <c r="J238" s="455"/>
      <c r="K238" s="455"/>
      <c r="L238" s="455"/>
      <c r="M238" s="455"/>
      <c r="N238" s="455"/>
      <c r="O238" s="455"/>
      <c r="P238" s="455"/>
      <c r="Q238" s="455"/>
      <c r="R238" s="455"/>
      <c r="S238" s="455"/>
      <c r="T238" s="455"/>
      <c r="U238" s="455"/>
      <c r="V238" s="455"/>
      <c r="W238" s="455"/>
      <c r="X238" s="455"/>
      <c r="Y238" s="455"/>
      <c r="Z238" s="455"/>
      <c r="AA238" s="455"/>
      <c r="AB238" s="455"/>
      <c r="AC238" s="455"/>
      <c r="AD238" s="455"/>
      <c r="AE238" s="455"/>
      <c r="AF238" s="455"/>
      <c r="AG238" s="455"/>
      <c r="AH238" s="455"/>
      <c r="AI238" s="455"/>
    </row>
    <row r="239" spans="1:35" ht="60">
      <c r="A239" s="456" t="s">
        <v>49</v>
      </c>
      <c r="B239" s="457">
        <v>43</v>
      </c>
      <c r="C239" s="583" t="s">
        <v>27</v>
      </c>
      <c r="D239" s="457">
        <v>3227</v>
      </c>
      <c r="E239" s="556" t="s">
        <v>89</v>
      </c>
      <c r="F239" s="459" t="s">
        <v>686</v>
      </c>
      <c r="G239" s="452"/>
      <c r="H239" s="453"/>
      <c r="I239" s="454"/>
      <c r="J239" s="455"/>
      <c r="K239" s="455"/>
      <c r="L239" s="455"/>
      <c r="M239" s="455"/>
      <c r="N239" s="455"/>
      <c r="O239" s="455"/>
      <c r="P239" s="455"/>
      <c r="Q239" s="455"/>
      <c r="R239" s="455"/>
      <c r="S239" s="455"/>
      <c r="T239" s="455"/>
      <c r="U239" s="455"/>
      <c r="V239" s="455"/>
      <c r="W239" s="455"/>
      <c r="X239" s="455"/>
      <c r="Y239" s="455"/>
      <c r="Z239" s="455"/>
      <c r="AA239" s="455"/>
      <c r="AB239" s="455"/>
      <c r="AC239" s="455"/>
      <c r="AD239" s="455"/>
      <c r="AE239" s="455"/>
      <c r="AF239" s="455"/>
      <c r="AG239" s="455"/>
      <c r="AH239" s="455"/>
      <c r="AI239" s="455"/>
    </row>
    <row r="240" spans="1:35" ht="48">
      <c r="A240" s="456" t="s">
        <v>49</v>
      </c>
      <c r="B240" s="457">
        <v>43</v>
      </c>
      <c r="C240" s="583" t="s">
        <v>27</v>
      </c>
      <c r="D240" s="457">
        <v>3231</v>
      </c>
      <c r="E240" s="556" t="s">
        <v>79</v>
      </c>
      <c r="F240" s="459" t="s">
        <v>686</v>
      </c>
      <c r="G240" s="452">
        <v>73800</v>
      </c>
      <c r="H240" s="453">
        <v>49400</v>
      </c>
      <c r="I240" s="454">
        <v>62280</v>
      </c>
      <c r="J240" s="455"/>
      <c r="K240" s="455"/>
      <c r="L240" s="455"/>
      <c r="M240" s="455"/>
      <c r="N240" s="455"/>
      <c r="O240" s="455"/>
      <c r="P240" s="455"/>
      <c r="Q240" s="455"/>
      <c r="R240" s="455"/>
      <c r="S240" s="455"/>
      <c r="T240" s="455"/>
      <c r="U240" s="455"/>
      <c r="V240" s="455"/>
      <c r="W240" s="455"/>
      <c r="X240" s="455"/>
      <c r="Y240" s="455"/>
      <c r="Z240" s="455"/>
      <c r="AA240" s="455"/>
      <c r="AB240" s="455"/>
      <c r="AC240" s="455"/>
      <c r="AD240" s="455"/>
      <c r="AE240" s="455"/>
      <c r="AF240" s="455"/>
      <c r="AG240" s="455"/>
      <c r="AH240" s="455"/>
      <c r="AI240" s="455"/>
    </row>
    <row r="241" spans="1:35" ht="48">
      <c r="A241" s="456" t="s">
        <v>49</v>
      </c>
      <c r="B241" s="457">
        <v>43</v>
      </c>
      <c r="C241" s="583" t="s">
        <v>27</v>
      </c>
      <c r="D241" s="457">
        <v>3232</v>
      </c>
      <c r="E241" s="556" t="s">
        <v>80</v>
      </c>
      <c r="F241" s="459" t="s">
        <v>686</v>
      </c>
      <c r="G241" s="452">
        <v>420800</v>
      </c>
      <c r="H241" s="453">
        <v>100521</v>
      </c>
      <c r="I241" s="454">
        <v>100521</v>
      </c>
      <c r="J241" s="455"/>
      <c r="K241" s="455"/>
      <c r="L241" s="455"/>
      <c r="M241" s="455"/>
      <c r="N241" s="455"/>
      <c r="O241" s="455"/>
      <c r="P241" s="455"/>
      <c r="Q241" s="455"/>
      <c r="R241" s="455"/>
      <c r="S241" s="455"/>
      <c r="T241" s="455"/>
      <c r="U241" s="455"/>
      <c r="V241" s="455"/>
      <c r="W241" s="455"/>
      <c r="X241" s="455"/>
      <c r="Y241" s="455"/>
      <c r="Z241" s="455"/>
      <c r="AA241" s="455"/>
      <c r="AB241" s="455"/>
      <c r="AC241" s="455"/>
      <c r="AD241" s="455"/>
      <c r="AE241" s="455"/>
      <c r="AF241" s="455"/>
      <c r="AG241" s="455"/>
      <c r="AH241" s="455"/>
      <c r="AI241" s="455"/>
    </row>
    <row r="242" spans="1:35" ht="48">
      <c r="A242" s="456" t="s">
        <v>49</v>
      </c>
      <c r="B242" s="457">
        <v>43</v>
      </c>
      <c r="C242" s="583" t="s">
        <v>27</v>
      </c>
      <c r="D242" s="457">
        <v>3233</v>
      </c>
      <c r="E242" s="556" t="s">
        <v>81</v>
      </c>
      <c r="F242" s="459" t="s">
        <v>686</v>
      </c>
      <c r="G242" s="452">
        <v>145000</v>
      </c>
      <c r="H242" s="453">
        <v>150000</v>
      </c>
      <c r="I242" s="454">
        <v>150000</v>
      </c>
      <c r="J242" s="455"/>
      <c r="K242" s="455"/>
      <c r="L242" s="455"/>
      <c r="M242" s="455"/>
      <c r="N242" s="455"/>
      <c r="O242" s="455"/>
      <c r="P242" s="455"/>
      <c r="Q242" s="455"/>
      <c r="R242" s="455"/>
      <c r="S242" s="455"/>
      <c r="T242" s="455"/>
      <c r="U242" s="455"/>
      <c r="V242" s="455"/>
      <c r="W242" s="455"/>
      <c r="X242" s="455"/>
      <c r="Y242" s="455"/>
      <c r="Z242" s="455"/>
      <c r="AA242" s="455"/>
      <c r="AB242" s="455"/>
      <c r="AC242" s="455"/>
      <c r="AD242" s="455"/>
      <c r="AE242" s="455"/>
      <c r="AF242" s="455"/>
      <c r="AG242" s="455"/>
      <c r="AH242" s="455"/>
      <c r="AI242" s="455"/>
    </row>
    <row r="243" spans="1:35" ht="48">
      <c r="A243" s="456" t="s">
        <v>49</v>
      </c>
      <c r="B243" s="457">
        <v>43</v>
      </c>
      <c r="C243" s="583" t="s">
        <v>27</v>
      </c>
      <c r="D243" s="457">
        <v>3234</v>
      </c>
      <c r="E243" s="556" t="s">
        <v>87</v>
      </c>
      <c r="F243" s="459" t="s">
        <v>686</v>
      </c>
      <c r="G243" s="452"/>
      <c r="H243" s="453"/>
      <c r="I243" s="454"/>
      <c r="J243" s="455"/>
      <c r="K243" s="455"/>
      <c r="L243" s="455"/>
      <c r="M243" s="455"/>
      <c r="N243" s="455"/>
      <c r="O243" s="455"/>
      <c r="P243" s="455"/>
      <c r="Q243" s="455"/>
      <c r="R243" s="455"/>
      <c r="S243" s="455"/>
      <c r="T243" s="455"/>
      <c r="U243" s="455"/>
      <c r="V243" s="455"/>
      <c r="W243" s="455"/>
      <c r="X243" s="455"/>
      <c r="Y243" s="455"/>
      <c r="Z243" s="455"/>
      <c r="AA243" s="455"/>
      <c r="AB243" s="455"/>
      <c r="AC243" s="455"/>
      <c r="AD243" s="455"/>
      <c r="AE243" s="455"/>
      <c r="AF243" s="455"/>
      <c r="AG243" s="455"/>
      <c r="AH243" s="455"/>
      <c r="AI243" s="455"/>
    </row>
    <row r="244" spans="1:35" ht="48">
      <c r="A244" s="456" t="s">
        <v>49</v>
      </c>
      <c r="B244" s="457">
        <v>43</v>
      </c>
      <c r="C244" s="583" t="s">
        <v>27</v>
      </c>
      <c r="D244" s="457">
        <v>3235</v>
      </c>
      <c r="E244" s="556" t="s">
        <v>88</v>
      </c>
      <c r="F244" s="459" t="s">
        <v>686</v>
      </c>
      <c r="G244" s="452"/>
      <c r="H244" s="453"/>
      <c r="I244" s="454"/>
      <c r="J244" s="455"/>
      <c r="K244" s="455"/>
      <c r="L244" s="455"/>
      <c r="M244" s="455"/>
      <c r="N244" s="455"/>
      <c r="O244" s="455"/>
      <c r="P244" s="455"/>
      <c r="Q244" s="455"/>
      <c r="R244" s="455"/>
      <c r="S244" s="455"/>
      <c r="T244" s="455"/>
      <c r="U244" s="455"/>
      <c r="V244" s="455"/>
      <c r="W244" s="455"/>
      <c r="X244" s="455"/>
      <c r="Y244" s="455"/>
      <c r="Z244" s="455"/>
      <c r="AA244" s="455"/>
      <c r="AB244" s="455"/>
      <c r="AC244" s="455"/>
      <c r="AD244" s="455"/>
      <c r="AE244" s="455"/>
      <c r="AF244" s="455"/>
      <c r="AG244" s="455"/>
      <c r="AH244" s="455"/>
      <c r="AI244" s="455"/>
    </row>
    <row r="245" spans="1:35" ht="48">
      <c r="A245" s="456" t="s">
        <v>49</v>
      </c>
      <c r="B245" s="457">
        <v>43</v>
      </c>
      <c r="C245" s="583" t="s">
        <v>27</v>
      </c>
      <c r="D245" s="457">
        <v>3236</v>
      </c>
      <c r="E245" s="556" t="s">
        <v>54</v>
      </c>
      <c r="F245" s="459" t="s">
        <v>686</v>
      </c>
      <c r="G245" s="452"/>
      <c r="H245" s="453">
        <v>4500</v>
      </c>
      <c r="I245" s="454">
        <v>4500</v>
      </c>
      <c r="J245" s="455"/>
      <c r="K245" s="455"/>
      <c r="L245" s="455"/>
      <c r="M245" s="455"/>
      <c r="N245" s="455"/>
      <c r="O245" s="455"/>
      <c r="P245" s="455"/>
      <c r="Q245" s="455"/>
      <c r="R245" s="455"/>
      <c r="S245" s="455"/>
      <c r="T245" s="455"/>
      <c r="U245" s="455"/>
      <c r="V245" s="455"/>
      <c r="W245" s="455"/>
      <c r="X245" s="455"/>
      <c r="Y245" s="455"/>
      <c r="Z245" s="455"/>
      <c r="AA245" s="455"/>
      <c r="AB245" s="455"/>
      <c r="AC245" s="455"/>
      <c r="AD245" s="455"/>
      <c r="AE245" s="455"/>
      <c r="AF245" s="455"/>
      <c r="AG245" s="455"/>
      <c r="AH245" s="455"/>
      <c r="AI245" s="455"/>
    </row>
    <row r="246" spans="1:35" ht="48">
      <c r="A246" s="456" t="s">
        <v>49</v>
      </c>
      <c r="B246" s="457">
        <v>43</v>
      </c>
      <c r="C246" s="583" t="s">
        <v>27</v>
      </c>
      <c r="D246" s="457">
        <v>3237</v>
      </c>
      <c r="E246" s="556" t="s">
        <v>62</v>
      </c>
      <c r="F246" s="459" t="s">
        <v>686</v>
      </c>
      <c r="G246" s="452">
        <v>421000</v>
      </c>
      <c r="H246" s="453">
        <v>207703</v>
      </c>
      <c r="I246" s="454">
        <v>273067</v>
      </c>
      <c r="J246" s="455"/>
      <c r="K246" s="455"/>
      <c r="L246" s="455"/>
      <c r="M246" s="455"/>
      <c r="N246" s="455"/>
      <c r="O246" s="455"/>
      <c r="P246" s="455"/>
      <c r="Q246" s="455"/>
      <c r="R246" s="455"/>
      <c r="S246" s="455"/>
      <c r="T246" s="455"/>
      <c r="U246" s="455"/>
      <c r="V246" s="455"/>
      <c r="W246" s="455"/>
      <c r="X246" s="455"/>
      <c r="Y246" s="455"/>
      <c r="Z246" s="455"/>
      <c r="AA246" s="455"/>
      <c r="AB246" s="455"/>
      <c r="AC246" s="455"/>
      <c r="AD246" s="455"/>
      <c r="AE246" s="455"/>
      <c r="AF246" s="455"/>
      <c r="AG246" s="455"/>
      <c r="AH246" s="455"/>
      <c r="AI246" s="455"/>
    </row>
    <row r="247" spans="1:35" ht="48">
      <c r="A247" s="456" t="s">
        <v>49</v>
      </c>
      <c r="B247" s="457">
        <v>43</v>
      </c>
      <c r="C247" s="583" t="s">
        <v>27</v>
      </c>
      <c r="D247" s="457">
        <v>3238</v>
      </c>
      <c r="E247" s="556" t="s">
        <v>82</v>
      </c>
      <c r="F247" s="459" t="s">
        <v>686</v>
      </c>
      <c r="G247" s="452"/>
      <c r="H247" s="453"/>
      <c r="I247" s="454"/>
      <c r="J247" s="455"/>
      <c r="K247" s="455"/>
      <c r="L247" s="455"/>
      <c r="M247" s="455"/>
      <c r="N247" s="455"/>
      <c r="O247" s="455"/>
      <c r="P247" s="455"/>
      <c r="Q247" s="455"/>
      <c r="R247" s="455"/>
      <c r="S247" s="455"/>
      <c r="T247" s="455"/>
      <c r="U247" s="455"/>
      <c r="V247" s="455"/>
      <c r="W247" s="455"/>
      <c r="X247" s="455"/>
      <c r="Y247" s="455"/>
      <c r="Z247" s="455"/>
      <c r="AA247" s="455"/>
      <c r="AB247" s="455"/>
      <c r="AC247" s="455"/>
      <c r="AD247" s="455"/>
      <c r="AE247" s="455"/>
      <c r="AF247" s="455"/>
      <c r="AG247" s="455"/>
      <c r="AH247" s="455"/>
      <c r="AI247" s="455"/>
    </row>
    <row r="248" spans="1:35" ht="48">
      <c r="A248" s="456" t="s">
        <v>49</v>
      </c>
      <c r="B248" s="457">
        <v>43</v>
      </c>
      <c r="C248" s="583" t="s">
        <v>27</v>
      </c>
      <c r="D248" s="457">
        <v>3239</v>
      </c>
      <c r="E248" s="556" t="s">
        <v>66</v>
      </c>
      <c r="F248" s="459" t="s">
        <v>686</v>
      </c>
      <c r="G248" s="452">
        <v>175000</v>
      </c>
      <c r="H248" s="453">
        <v>107338</v>
      </c>
      <c r="I248" s="454">
        <v>107338</v>
      </c>
      <c r="J248" s="455"/>
      <c r="K248" s="455"/>
      <c r="L248" s="455"/>
      <c r="M248" s="455"/>
      <c r="N248" s="455"/>
      <c r="O248" s="455"/>
      <c r="P248" s="455"/>
      <c r="Q248" s="455"/>
      <c r="R248" s="455"/>
      <c r="S248" s="455"/>
      <c r="T248" s="455"/>
      <c r="U248" s="455"/>
      <c r="V248" s="455"/>
      <c r="W248" s="455"/>
      <c r="X248" s="455"/>
      <c r="Y248" s="455"/>
      <c r="Z248" s="455"/>
      <c r="AA248" s="455"/>
      <c r="AB248" s="455"/>
      <c r="AC248" s="455"/>
      <c r="AD248" s="455"/>
      <c r="AE248" s="455"/>
      <c r="AF248" s="455"/>
      <c r="AG248" s="455"/>
      <c r="AH248" s="455"/>
      <c r="AI248" s="455"/>
    </row>
    <row r="249" spans="1:35" ht="60">
      <c r="A249" s="456" t="s">
        <v>49</v>
      </c>
      <c r="B249" s="457">
        <v>43</v>
      </c>
      <c r="C249" s="583" t="s">
        <v>27</v>
      </c>
      <c r="D249" s="457">
        <v>3241</v>
      </c>
      <c r="E249" s="556" t="s">
        <v>67</v>
      </c>
      <c r="F249" s="459" t="s">
        <v>686</v>
      </c>
      <c r="G249" s="452"/>
      <c r="H249" s="453">
        <v>32812</v>
      </c>
      <c r="I249" s="454">
        <v>32812</v>
      </c>
      <c r="J249" s="455"/>
      <c r="K249" s="455"/>
      <c r="L249" s="455"/>
      <c r="M249" s="455"/>
      <c r="N249" s="455"/>
      <c r="O249" s="455"/>
      <c r="P249" s="455"/>
      <c r="Q249" s="455"/>
      <c r="R249" s="455"/>
      <c r="S249" s="455"/>
      <c r="T249" s="455"/>
      <c r="U249" s="455"/>
      <c r="V249" s="455"/>
      <c r="W249" s="455"/>
      <c r="X249" s="455"/>
      <c r="Y249" s="455"/>
      <c r="Z249" s="455"/>
      <c r="AA249" s="455"/>
      <c r="AB249" s="455"/>
      <c r="AC249" s="455"/>
      <c r="AD249" s="455"/>
      <c r="AE249" s="455"/>
      <c r="AF249" s="455"/>
      <c r="AG249" s="455"/>
      <c r="AH249" s="455"/>
      <c r="AI249" s="455"/>
    </row>
    <row r="250" spans="1:35" ht="60">
      <c r="A250" s="456" t="s">
        <v>49</v>
      </c>
      <c r="B250" s="457">
        <v>43</v>
      </c>
      <c r="C250" s="583" t="s">
        <v>27</v>
      </c>
      <c r="D250" s="457">
        <v>3291</v>
      </c>
      <c r="E250" s="556" t="s">
        <v>714</v>
      </c>
      <c r="F250" s="459" t="s">
        <v>686</v>
      </c>
      <c r="G250" s="452"/>
      <c r="H250" s="453"/>
      <c r="I250" s="454"/>
      <c r="J250" s="455"/>
      <c r="K250" s="455"/>
      <c r="L250" s="455"/>
      <c r="M250" s="455"/>
      <c r="N250" s="455"/>
      <c r="O250" s="455"/>
      <c r="P250" s="455"/>
      <c r="Q250" s="455"/>
      <c r="R250" s="455"/>
      <c r="S250" s="455"/>
      <c r="T250" s="455"/>
      <c r="U250" s="455"/>
      <c r="V250" s="455"/>
      <c r="W250" s="455"/>
      <c r="X250" s="455"/>
      <c r="Y250" s="455"/>
      <c r="Z250" s="455"/>
      <c r="AA250" s="455"/>
      <c r="AB250" s="455"/>
      <c r="AC250" s="455"/>
      <c r="AD250" s="455"/>
      <c r="AE250" s="455"/>
      <c r="AF250" s="455"/>
      <c r="AG250" s="455"/>
      <c r="AH250" s="455"/>
      <c r="AI250" s="455"/>
    </row>
    <row r="251" spans="1:35" ht="48">
      <c r="A251" s="456" t="s">
        <v>49</v>
      </c>
      <c r="B251" s="457">
        <v>43</v>
      </c>
      <c r="C251" s="583" t="s">
        <v>27</v>
      </c>
      <c r="D251" s="457">
        <v>3292</v>
      </c>
      <c r="E251" s="556" t="s">
        <v>59</v>
      </c>
      <c r="F251" s="459" t="s">
        <v>686</v>
      </c>
      <c r="G251" s="452"/>
      <c r="H251" s="453"/>
      <c r="I251" s="454"/>
      <c r="J251" s="455"/>
      <c r="K251" s="455"/>
      <c r="L251" s="455"/>
      <c r="M251" s="455"/>
      <c r="N251" s="455"/>
      <c r="O251" s="455"/>
      <c r="P251" s="455"/>
      <c r="Q251" s="455"/>
      <c r="R251" s="455"/>
      <c r="S251" s="455"/>
      <c r="T251" s="455"/>
      <c r="U251" s="455"/>
      <c r="V251" s="455"/>
      <c r="W251" s="455"/>
      <c r="X251" s="455"/>
      <c r="Y251" s="455"/>
      <c r="Z251" s="455"/>
      <c r="AA251" s="455"/>
      <c r="AB251" s="455"/>
      <c r="AC251" s="455"/>
      <c r="AD251" s="455"/>
      <c r="AE251" s="455"/>
      <c r="AF251" s="455"/>
      <c r="AG251" s="455"/>
      <c r="AH251" s="455"/>
      <c r="AI251" s="455"/>
    </row>
    <row r="252" spans="1:35" ht="48">
      <c r="A252" s="456" t="s">
        <v>49</v>
      </c>
      <c r="B252" s="457">
        <v>43</v>
      </c>
      <c r="C252" s="583" t="s">
        <v>27</v>
      </c>
      <c r="D252" s="457">
        <v>3293</v>
      </c>
      <c r="E252" s="556" t="s">
        <v>68</v>
      </c>
      <c r="F252" s="459" t="s">
        <v>686</v>
      </c>
      <c r="G252" s="452">
        <v>61000</v>
      </c>
      <c r="H252" s="453">
        <v>66104</v>
      </c>
      <c r="I252" s="454">
        <v>79325</v>
      </c>
      <c r="J252" s="455"/>
      <c r="K252" s="455"/>
      <c r="L252" s="455"/>
      <c r="M252" s="455"/>
      <c r="N252" s="455"/>
      <c r="O252" s="455"/>
      <c r="P252" s="455"/>
      <c r="Q252" s="455"/>
      <c r="R252" s="455"/>
      <c r="S252" s="455"/>
      <c r="T252" s="455"/>
      <c r="U252" s="455"/>
      <c r="V252" s="455"/>
      <c r="W252" s="455"/>
      <c r="X252" s="455"/>
      <c r="Y252" s="455"/>
      <c r="Z252" s="455"/>
      <c r="AA252" s="455"/>
      <c r="AB252" s="455"/>
      <c r="AC252" s="455"/>
      <c r="AD252" s="455"/>
      <c r="AE252" s="455"/>
      <c r="AF252" s="455"/>
      <c r="AG252" s="455"/>
      <c r="AH252" s="455"/>
      <c r="AI252" s="455"/>
    </row>
    <row r="253" spans="1:35" ht="48">
      <c r="A253" s="456" t="s">
        <v>49</v>
      </c>
      <c r="B253" s="457">
        <v>43</v>
      </c>
      <c r="C253" s="583" t="s">
        <v>27</v>
      </c>
      <c r="D253" s="457">
        <v>3294</v>
      </c>
      <c r="E253" s="556" t="s">
        <v>69</v>
      </c>
      <c r="F253" s="459" t="s">
        <v>686</v>
      </c>
      <c r="G253" s="452">
        <v>15000</v>
      </c>
      <c r="H253" s="453">
        <v>9277</v>
      </c>
      <c r="I253" s="454">
        <v>13750</v>
      </c>
      <c r="J253" s="455"/>
      <c r="K253" s="455"/>
      <c r="L253" s="455"/>
      <c r="M253" s="455"/>
      <c r="N253" s="455"/>
      <c r="O253" s="455"/>
      <c r="P253" s="455"/>
      <c r="Q253" s="455"/>
      <c r="R253" s="455"/>
      <c r="S253" s="455"/>
      <c r="T253" s="455"/>
      <c r="U253" s="455"/>
      <c r="V253" s="455"/>
      <c r="W253" s="455"/>
      <c r="X253" s="455"/>
      <c r="Y253" s="455"/>
      <c r="Z253" s="455"/>
      <c r="AA253" s="455"/>
      <c r="AB253" s="455"/>
      <c r="AC253" s="455"/>
      <c r="AD253" s="455"/>
      <c r="AE253" s="455"/>
      <c r="AF253" s="455"/>
      <c r="AG253" s="455"/>
      <c r="AH253" s="455"/>
      <c r="AI253" s="455"/>
    </row>
    <row r="254" spans="1:35" ht="48">
      <c r="A254" s="456" t="s">
        <v>49</v>
      </c>
      <c r="B254" s="457">
        <v>43</v>
      </c>
      <c r="C254" s="583" t="s">
        <v>27</v>
      </c>
      <c r="D254" s="457">
        <v>3295</v>
      </c>
      <c r="E254" s="556" t="s">
        <v>55</v>
      </c>
      <c r="F254" s="459" t="s">
        <v>686</v>
      </c>
      <c r="G254" s="452"/>
      <c r="H254" s="453">
        <v>5180</v>
      </c>
      <c r="I254" s="454">
        <v>23480</v>
      </c>
      <c r="J254" s="455"/>
      <c r="K254" s="455"/>
      <c r="L254" s="455"/>
      <c r="M254" s="455"/>
      <c r="N254" s="455"/>
      <c r="O254" s="455"/>
      <c r="P254" s="455"/>
      <c r="Q254" s="455"/>
      <c r="R254" s="455"/>
      <c r="S254" s="455"/>
      <c r="T254" s="455"/>
      <c r="U254" s="455"/>
      <c r="V254" s="455"/>
      <c r="W254" s="455"/>
      <c r="X254" s="455"/>
      <c r="Y254" s="455"/>
      <c r="Z254" s="455"/>
      <c r="AA254" s="455"/>
      <c r="AB254" s="455"/>
      <c r="AC254" s="455"/>
      <c r="AD254" s="455"/>
      <c r="AE254" s="455"/>
      <c r="AF254" s="455"/>
      <c r="AG254" s="455"/>
      <c r="AH254" s="455"/>
      <c r="AI254" s="455"/>
    </row>
    <row r="255" spans="1:35" ht="48">
      <c r="A255" s="456" t="s">
        <v>49</v>
      </c>
      <c r="B255" s="457">
        <v>43</v>
      </c>
      <c r="C255" s="583" t="s">
        <v>27</v>
      </c>
      <c r="D255" s="457">
        <v>3296</v>
      </c>
      <c r="E255" s="556" t="s">
        <v>97</v>
      </c>
      <c r="F255" s="459" t="s">
        <v>686</v>
      </c>
      <c r="G255" s="452"/>
      <c r="H255" s="453">
        <v>7058</v>
      </c>
      <c r="I255" s="454">
        <v>20258</v>
      </c>
      <c r="J255" s="455"/>
      <c r="K255" s="455"/>
      <c r="L255" s="455"/>
      <c r="M255" s="455"/>
      <c r="N255" s="455"/>
      <c r="O255" s="455"/>
      <c r="P255" s="455"/>
      <c r="Q255" s="455"/>
      <c r="R255" s="455"/>
      <c r="S255" s="455"/>
      <c r="T255" s="455"/>
      <c r="U255" s="455"/>
      <c r="V255" s="455"/>
      <c r="W255" s="455"/>
      <c r="X255" s="455"/>
      <c r="Y255" s="455"/>
      <c r="Z255" s="455"/>
      <c r="AA255" s="455"/>
      <c r="AB255" s="455"/>
      <c r="AC255" s="455"/>
      <c r="AD255" s="455"/>
      <c r="AE255" s="455"/>
      <c r="AF255" s="455"/>
      <c r="AG255" s="455"/>
      <c r="AH255" s="455"/>
      <c r="AI255" s="455"/>
    </row>
    <row r="256" spans="1:35" ht="48">
      <c r="A256" s="456" t="s">
        <v>49</v>
      </c>
      <c r="B256" s="457">
        <v>43</v>
      </c>
      <c r="C256" s="583" t="s">
        <v>27</v>
      </c>
      <c r="D256" s="457">
        <v>3299</v>
      </c>
      <c r="E256" s="556" t="s">
        <v>57</v>
      </c>
      <c r="F256" s="459" t="s">
        <v>686</v>
      </c>
      <c r="G256" s="452"/>
      <c r="H256" s="453">
        <v>13445</v>
      </c>
      <c r="I256" s="454">
        <v>16134</v>
      </c>
      <c r="J256" s="455"/>
      <c r="K256" s="455"/>
      <c r="L256" s="455"/>
      <c r="M256" s="455"/>
      <c r="N256" s="455"/>
      <c r="O256" s="455"/>
      <c r="P256" s="455"/>
      <c r="Q256" s="455"/>
      <c r="R256" s="455"/>
      <c r="S256" s="455"/>
      <c r="T256" s="455"/>
      <c r="U256" s="455"/>
      <c r="V256" s="455"/>
      <c r="W256" s="455"/>
      <c r="X256" s="455"/>
      <c r="Y256" s="455"/>
      <c r="Z256" s="455"/>
      <c r="AA256" s="455"/>
      <c r="AB256" s="455"/>
      <c r="AC256" s="455"/>
      <c r="AD256" s="455"/>
      <c r="AE256" s="455"/>
      <c r="AF256" s="455"/>
      <c r="AG256" s="455"/>
      <c r="AH256" s="455"/>
      <c r="AI256" s="455"/>
    </row>
    <row r="257" spans="1:35" ht="60">
      <c r="A257" s="456" t="s">
        <v>49</v>
      </c>
      <c r="B257" s="457">
        <v>43</v>
      </c>
      <c r="C257" s="583" t="s">
        <v>27</v>
      </c>
      <c r="D257" s="457">
        <v>3431</v>
      </c>
      <c r="E257" s="556" t="s">
        <v>70</v>
      </c>
      <c r="F257" s="459" t="s">
        <v>686</v>
      </c>
      <c r="G257" s="452">
        <v>20000</v>
      </c>
      <c r="H257" s="453">
        <v>20000</v>
      </c>
      <c r="I257" s="454">
        <v>22162</v>
      </c>
      <c r="J257" s="455"/>
      <c r="K257" s="455"/>
      <c r="L257" s="455"/>
      <c r="M257" s="455"/>
      <c r="N257" s="455"/>
      <c r="O257" s="455"/>
      <c r="P257" s="455"/>
      <c r="Q257" s="455"/>
      <c r="R257" s="455"/>
      <c r="S257" s="455"/>
      <c r="T257" s="455"/>
      <c r="U257" s="455"/>
      <c r="V257" s="455"/>
      <c r="W257" s="455"/>
      <c r="X257" s="455"/>
      <c r="Y257" s="455"/>
      <c r="Z257" s="455"/>
      <c r="AA257" s="455"/>
      <c r="AB257" s="455"/>
      <c r="AC257" s="455"/>
      <c r="AD257" s="455"/>
      <c r="AE257" s="455"/>
      <c r="AF257" s="455"/>
      <c r="AG257" s="455"/>
      <c r="AH257" s="455"/>
      <c r="AI257" s="455"/>
    </row>
    <row r="258" spans="1:35" ht="72">
      <c r="A258" s="456" t="s">
        <v>49</v>
      </c>
      <c r="B258" s="457">
        <v>43</v>
      </c>
      <c r="C258" s="583" t="s">
        <v>27</v>
      </c>
      <c r="D258" s="457">
        <v>3432</v>
      </c>
      <c r="E258" s="556" t="s">
        <v>71</v>
      </c>
      <c r="F258" s="459" t="s">
        <v>686</v>
      </c>
      <c r="G258" s="452"/>
      <c r="H258" s="453"/>
      <c r="I258" s="454"/>
      <c r="J258" s="455"/>
      <c r="K258" s="455"/>
      <c r="L258" s="455"/>
      <c r="M258" s="455"/>
      <c r="N258" s="455"/>
      <c r="O258" s="455"/>
      <c r="P258" s="455"/>
      <c r="Q258" s="455"/>
      <c r="R258" s="455"/>
      <c r="S258" s="455"/>
      <c r="T258" s="455"/>
      <c r="U258" s="455"/>
      <c r="V258" s="455"/>
      <c r="W258" s="455"/>
      <c r="X258" s="455"/>
      <c r="Y258" s="455"/>
      <c r="Z258" s="455"/>
      <c r="AA258" s="455"/>
      <c r="AB258" s="455"/>
      <c r="AC258" s="455"/>
      <c r="AD258" s="455"/>
      <c r="AE258" s="455"/>
      <c r="AF258" s="455"/>
      <c r="AG258" s="455"/>
      <c r="AH258" s="455"/>
      <c r="AI258" s="455"/>
    </row>
    <row r="259" spans="1:35" ht="48">
      <c r="A259" s="456" t="s">
        <v>49</v>
      </c>
      <c r="B259" s="457">
        <v>43</v>
      </c>
      <c r="C259" s="583" t="s">
        <v>27</v>
      </c>
      <c r="D259" s="457">
        <v>3433</v>
      </c>
      <c r="E259" s="556" t="s">
        <v>726</v>
      </c>
      <c r="F259" s="459" t="s">
        <v>686</v>
      </c>
      <c r="G259" s="452"/>
      <c r="H259" s="453"/>
      <c r="I259" s="454"/>
      <c r="J259" s="455"/>
      <c r="K259" s="455"/>
      <c r="L259" s="455"/>
      <c r="M259" s="455"/>
      <c r="N259" s="455"/>
      <c r="O259" s="455"/>
      <c r="P259" s="455"/>
      <c r="Q259" s="455"/>
      <c r="R259" s="455"/>
      <c r="S259" s="455"/>
      <c r="T259" s="455"/>
      <c r="U259" s="455"/>
      <c r="V259" s="455"/>
      <c r="W259" s="455"/>
      <c r="X259" s="455"/>
      <c r="Y259" s="455"/>
      <c r="Z259" s="455"/>
      <c r="AA259" s="455"/>
      <c r="AB259" s="455"/>
      <c r="AC259" s="455"/>
      <c r="AD259" s="455"/>
      <c r="AE259" s="455"/>
      <c r="AF259" s="455"/>
      <c r="AG259" s="455"/>
      <c r="AH259" s="455"/>
      <c r="AI259" s="455"/>
    </row>
    <row r="260" spans="1:35" ht="48">
      <c r="A260" s="456" t="s">
        <v>49</v>
      </c>
      <c r="B260" s="457">
        <v>43</v>
      </c>
      <c r="C260" s="583" t="s">
        <v>27</v>
      </c>
      <c r="D260" s="457">
        <v>3434</v>
      </c>
      <c r="E260" s="556" t="s">
        <v>94</v>
      </c>
      <c r="F260" s="459" t="s">
        <v>686</v>
      </c>
      <c r="G260" s="452"/>
      <c r="H260" s="453"/>
      <c r="I260" s="454"/>
      <c r="J260" s="455"/>
      <c r="K260" s="455"/>
      <c r="L260" s="455"/>
      <c r="M260" s="455"/>
      <c r="N260" s="455"/>
      <c r="O260" s="455"/>
      <c r="P260" s="455"/>
      <c r="Q260" s="455"/>
      <c r="R260" s="455"/>
      <c r="S260" s="455"/>
      <c r="T260" s="455"/>
      <c r="U260" s="455"/>
      <c r="V260" s="455"/>
      <c r="W260" s="455"/>
      <c r="X260" s="455"/>
      <c r="Y260" s="455"/>
      <c r="Z260" s="455"/>
      <c r="AA260" s="455"/>
      <c r="AB260" s="455"/>
      <c r="AC260" s="455"/>
      <c r="AD260" s="455"/>
      <c r="AE260" s="455"/>
      <c r="AF260" s="455"/>
      <c r="AG260" s="455"/>
      <c r="AH260" s="455"/>
      <c r="AI260" s="455"/>
    </row>
    <row r="261" spans="1:35" ht="48">
      <c r="A261" s="456" t="s">
        <v>49</v>
      </c>
      <c r="B261" s="457">
        <v>43</v>
      </c>
      <c r="C261" s="583" t="s">
        <v>27</v>
      </c>
      <c r="D261" s="457">
        <v>3522</v>
      </c>
      <c r="E261" s="556" t="s">
        <v>760</v>
      </c>
      <c r="F261" s="459" t="s">
        <v>686</v>
      </c>
      <c r="G261" s="452"/>
      <c r="H261" s="453"/>
      <c r="I261" s="454"/>
      <c r="J261" s="455"/>
      <c r="K261" s="455"/>
      <c r="L261" s="455"/>
      <c r="M261" s="455"/>
      <c r="N261" s="455"/>
      <c r="O261" s="455"/>
      <c r="P261" s="455"/>
      <c r="Q261" s="455"/>
      <c r="R261" s="455"/>
      <c r="S261" s="455"/>
      <c r="T261" s="455"/>
      <c r="U261" s="455"/>
      <c r="V261" s="455"/>
      <c r="W261" s="455"/>
      <c r="X261" s="455"/>
      <c r="Y261" s="455"/>
      <c r="Z261" s="455"/>
      <c r="AA261" s="455"/>
      <c r="AB261" s="455"/>
      <c r="AC261" s="455"/>
      <c r="AD261" s="455"/>
      <c r="AE261" s="455"/>
      <c r="AF261" s="455"/>
      <c r="AG261" s="455"/>
      <c r="AH261" s="455"/>
      <c r="AI261" s="455"/>
    </row>
    <row r="262" spans="1:35" ht="84">
      <c r="A262" s="456" t="s">
        <v>49</v>
      </c>
      <c r="B262" s="457">
        <v>43</v>
      </c>
      <c r="C262" s="583" t="s">
        <v>27</v>
      </c>
      <c r="D262" s="457">
        <v>3691</v>
      </c>
      <c r="E262" s="556" t="s">
        <v>36</v>
      </c>
      <c r="F262" s="459" t="s">
        <v>686</v>
      </c>
      <c r="G262" s="452"/>
      <c r="H262" s="453"/>
      <c r="I262" s="454"/>
      <c r="J262" s="455"/>
      <c r="K262" s="455"/>
      <c r="L262" s="455"/>
      <c r="M262" s="455"/>
      <c r="N262" s="455"/>
      <c r="O262" s="455"/>
      <c r="P262" s="455"/>
      <c r="Q262" s="455"/>
      <c r="R262" s="455"/>
      <c r="S262" s="455"/>
      <c r="T262" s="455"/>
      <c r="U262" s="455"/>
      <c r="V262" s="455"/>
      <c r="W262" s="455"/>
      <c r="X262" s="455"/>
      <c r="Y262" s="455"/>
      <c r="Z262" s="455"/>
      <c r="AA262" s="455"/>
      <c r="AB262" s="455"/>
      <c r="AC262" s="455"/>
      <c r="AD262" s="455"/>
      <c r="AE262" s="455"/>
      <c r="AF262" s="455"/>
      <c r="AG262" s="455"/>
      <c r="AH262" s="455"/>
      <c r="AI262" s="455"/>
    </row>
    <row r="263" spans="1:35" ht="84">
      <c r="A263" s="456" t="s">
        <v>49</v>
      </c>
      <c r="B263" s="457">
        <v>43</v>
      </c>
      <c r="C263" s="583" t="s">
        <v>27</v>
      </c>
      <c r="D263" s="457">
        <v>3692</v>
      </c>
      <c r="E263" s="556" t="s">
        <v>695</v>
      </c>
      <c r="F263" s="459" t="s">
        <v>686</v>
      </c>
      <c r="G263" s="452"/>
      <c r="H263" s="453"/>
      <c r="I263" s="454"/>
      <c r="J263" s="455"/>
      <c r="K263" s="455"/>
      <c r="L263" s="455"/>
      <c r="M263" s="455"/>
      <c r="N263" s="455"/>
      <c r="O263" s="455"/>
      <c r="P263" s="455"/>
      <c r="Q263" s="455"/>
      <c r="R263" s="455"/>
      <c r="S263" s="455"/>
      <c r="T263" s="455"/>
      <c r="U263" s="455"/>
      <c r="V263" s="455"/>
      <c r="W263" s="455"/>
      <c r="X263" s="455"/>
      <c r="Y263" s="455"/>
      <c r="Z263" s="455"/>
      <c r="AA263" s="455"/>
      <c r="AB263" s="455"/>
      <c r="AC263" s="455"/>
      <c r="AD263" s="455"/>
      <c r="AE263" s="455"/>
      <c r="AF263" s="455"/>
      <c r="AG263" s="455"/>
      <c r="AH263" s="455"/>
      <c r="AI263" s="455"/>
    </row>
    <row r="264" spans="1:35" ht="48">
      <c r="A264" s="456" t="s">
        <v>49</v>
      </c>
      <c r="B264" s="457">
        <v>43</v>
      </c>
      <c r="C264" s="583" t="s">
        <v>27</v>
      </c>
      <c r="D264" s="457">
        <v>3721</v>
      </c>
      <c r="E264" s="556" t="s">
        <v>84</v>
      </c>
      <c r="F264" s="459" t="s">
        <v>686</v>
      </c>
      <c r="G264" s="452">
        <v>42000</v>
      </c>
      <c r="H264" s="453">
        <v>78448</v>
      </c>
      <c r="I264" s="454">
        <v>118448</v>
      </c>
      <c r="J264" s="455"/>
      <c r="K264" s="455"/>
      <c r="L264" s="455"/>
      <c r="M264" s="455"/>
      <c r="N264" s="455"/>
      <c r="O264" s="455"/>
      <c r="P264" s="455"/>
      <c r="Q264" s="455"/>
      <c r="R264" s="455"/>
      <c r="S264" s="455"/>
      <c r="T264" s="455"/>
      <c r="U264" s="455"/>
      <c r="V264" s="455"/>
      <c r="W264" s="455"/>
      <c r="X264" s="455"/>
      <c r="Y264" s="455"/>
      <c r="Z264" s="455"/>
      <c r="AA264" s="455"/>
      <c r="AB264" s="455"/>
      <c r="AC264" s="455"/>
      <c r="AD264" s="455"/>
      <c r="AE264" s="455"/>
      <c r="AF264" s="455"/>
      <c r="AG264" s="455"/>
      <c r="AH264" s="455"/>
      <c r="AI264" s="455"/>
    </row>
    <row r="265" spans="1:35" ht="48">
      <c r="A265" s="456" t="s">
        <v>49</v>
      </c>
      <c r="B265" s="457">
        <v>43</v>
      </c>
      <c r="C265" s="583" t="s">
        <v>27</v>
      </c>
      <c r="D265" s="457">
        <v>3811</v>
      </c>
      <c r="E265" s="556" t="s">
        <v>56</v>
      </c>
      <c r="F265" s="459" t="s">
        <v>686</v>
      </c>
      <c r="G265" s="452"/>
      <c r="H265" s="453"/>
      <c r="I265" s="454"/>
      <c r="J265" s="455"/>
      <c r="K265" s="455"/>
      <c r="L265" s="455"/>
      <c r="M265" s="455"/>
      <c r="N265" s="455"/>
      <c r="O265" s="455"/>
      <c r="P265" s="455"/>
      <c r="Q265" s="455"/>
      <c r="R265" s="455"/>
      <c r="S265" s="455"/>
      <c r="T265" s="455"/>
      <c r="U265" s="455"/>
      <c r="V265" s="455"/>
      <c r="W265" s="455"/>
      <c r="X265" s="455"/>
      <c r="Y265" s="455"/>
      <c r="Z265" s="455"/>
      <c r="AA265" s="455"/>
      <c r="AB265" s="455"/>
      <c r="AC265" s="455"/>
      <c r="AD265" s="455"/>
      <c r="AE265" s="455"/>
      <c r="AF265" s="455"/>
      <c r="AG265" s="455"/>
      <c r="AH265" s="455"/>
      <c r="AI265" s="455"/>
    </row>
    <row r="266" spans="1:35" ht="48">
      <c r="A266" s="727" t="s">
        <v>49</v>
      </c>
      <c r="B266" s="723">
        <v>43</v>
      </c>
      <c r="C266" s="728" t="s">
        <v>27</v>
      </c>
      <c r="D266" s="723">
        <v>3812</v>
      </c>
      <c r="E266" s="724" t="s">
        <v>809</v>
      </c>
      <c r="F266" s="729" t="s">
        <v>686</v>
      </c>
      <c r="G266" s="452"/>
      <c r="H266" s="453"/>
      <c r="I266" s="454"/>
      <c r="J266" s="455"/>
      <c r="K266" s="455"/>
      <c r="L266" s="455"/>
      <c r="M266" s="455"/>
      <c r="N266" s="455"/>
      <c r="O266" s="455"/>
      <c r="P266" s="455"/>
      <c r="Q266" s="455"/>
      <c r="R266" s="455"/>
      <c r="S266" s="455"/>
      <c r="T266" s="455"/>
      <c r="U266" s="455"/>
      <c r="V266" s="455"/>
      <c r="W266" s="455"/>
      <c r="X266" s="455"/>
      <c r="Y266" s="455"/>
      <c r="Z266" s="455"/>
      <c r="AA266" s="455"/>
      <c r="AB266" s="455"/>
      <c r="AC266" s="455"/>
      <c r="AD266" s="455"/>
      <c r="AE266" s="455"/>
      <c r="AF266" s="455"/>
      <c r="AG266" s="455"/>
      <c r="AH266" s="455"/>
      <c r="AI266" s="455"/>
    </row>
    <row r="267" spans="1:35" ht="48">
      <c r="A267" s="456" t="s">
        <v>49</v>
      </c>
      <c r="B267" s="457">
        <v>43</v>
      </c>
      <c r="C267" s="583" t="s">
        <v>27</v>
      </c>
      <c r="D267" s="457">
        <v>383</v>
      </c>
      <c r="E267" s="556" t="s">
        <v>761</v>
      </c>
      <c r="F267" s="459" t="s">
        <v>686</v>
      </c>
      <c r="G267" s="452"/>
      <c r="H267" s="453"/>
      <c r="I267" s="454"/>
      <c r="J267" s="455"/>
      <c r="K267" s="455"/>
      <c r="L267" s="455"/>
      <c r="M267" s="455"/>
      <c r="N267" s="455"/>
      <c r="O267" s="455"/>
      <c r="P267" s="455"/>
      <c r="Q267" s="455"/>
      <c r="R267" s="455"/>
      <c r="S267" s="455"/>
      <c r="T267" s="455"/>
      <c r="U267" s="455"/>
      <c r="V267" s="455"/>
      <c r="W267" s="455"/>
      <c r="X267" s="455"/>
      <c r="Y267" s="455"/>
      <c r="Z267" s="455"/>
      <c r="AA267" s="455"/>
      <c r="AB267" s="455"/>
      <c r="AC267" s="455"/>
      <c r="AD267" s="455"/>
      <c r="AE267" s="455"/>
      <c r="AF267" s="455"/>
      <c r="AG267" s="455"/>
      <c r="AH267" s="455"/>
      <c r="AI267" s="455"/>
    </row>
    <row r="268" spans="1:35" ht="48">
      <c r="A268" s="456" t="s">
        <v>49</v>
      </c>
      <c r="B268" s="457">
        <v>43</v>
      </c>
      <c r="C268" s="583" t="s">
        <v>27</v>
      </c>
      <c r="D268" s="457">
        <v>4123</v>
      </c>
      <c r="E268" s="556" t="s">
        <v>92</v>
      </c>
      <c r="F268" s="459" t="s">
        <v>686</v>
      </c>
      <c r="G268" s="452"/>
      <c r="H268" s="453"/>
      <c r="I268" s="454"/>
      <c r="J268" s="455"/>
      <c r="K268" s="455"/>
      <c r="L268" s="455"/>
      <c r="M268" s="455"/>
      <c r="N268" s="455"/>
      <c r="O268" s="455"/>
      <c r="P268" s="455"/>
      <c r="Q268" s="455"/>
      <c r="R268" s="455"/>
      <c r="S268" s="455"/>
      <c r="T268" s="455"/>
      <c r="U268" s="455"/>
      <c r="V268" s="455"/>
      <c r="W268" s="455"/>
      <c r="X268" s="455"/>
      <c r="Y268" s="455"/>
      <c r="Z268" s="455"/>
      <c r="AA268" s="455"/>
      <c r="AB268" s="455"/>
      <c r="AC268" s="455"/>
      <c r="AD268" s="455"/>
      <c r="AE268" s="455"/>
      <c r="AF268" s="455"/>
      <c r="AG268" s="455"/>
      <c r="AH268" s="455"/>
      <c r="AI268" s="455"/>
    </row>
    <row r="269" spans="1:35" ht="60">
      <c r="A269" s="456" t="s">
        <v>49</v>
      </c>
      <c r="B269" s="457">
        <v>43</v>
      </c>
      <c r="C269" s="583" t="s">
        <v>27</v>
      </c>
      <c r="D269" s="457">
        <v>4124</v>
      </c>
      <c r="E269" s="556" t="s">
        <v>722</v>
      </c>
      <c r="F269" s="459" t="s">
        <v>686</v>
      </c>
      <c r="G269" s="452"/>
      <c r="H269" s="453"/>
      <c r="I269" s="454"/>
      <c r="J269" s="455"/>
      <c r="K269" s="455"/>
      <c r="L269" s="455"/>
      <c r="M269" s="455"/>
      <c r="N269" s="455"/>
      <c r="O269" s="455"/>
      <c r="P269" s="455"/>
      <c r="Q269" s="455"/>
      <c r="R269" s="455"/>
      <c r="S269" s="455"/>
      <c r="T269" s="455"/>
      <c r="U269" s="455"/>
      <c r="V269" s="455"/>
      <c r="W269" s="455"/>
      <c r="X269" s="455"/>
      <c r="Y269" s="455"/>
      <c r="Z269" s="455"/>
      <c r="AA269" s="455"/>
      <c r="AB269" s="455"/>
      <c r="AC269" s="455"/>
      <c r="AD269" s="455"/>
      <c r="AE269" s="455"/>
      <c r="AF269" s="455"/>
      <c r="AG269" s="455"/>
      <c r="AH269" s="455"/>
      <c r="AI269" s="455"/>
    </row>
    <row r="270" spans="1:35" ht="48">
      <c r="A270" s="456" t="s">
        <v>49</v>
      </c>
      <c r="B270" s="457">
        <v>43</v>
      </c>
      <c r="C270" s="583" t="s">
        <v>27</v>
      </c>
      <c r="D270" s="457">
        <v>4126</v>
      </c>
      <c r="E270" s="556" t="s">
        <v>762</v>
      </c>
      <c r="F270" s="459" t="s">
        <v>686</v>
      </c>
      <c r="G270" s="452"/>
      <c r="H270" s="453"/>
      <c r="I270" s="454"/>
      <c r="J270" s="455"/>
      <c r="K270" s="455"/>
      <c r="L270" s="455"/>
      <c r="M270" s="455"/>
      <c r="N270" s="455"/>
      <c r="O270" s="455"/>
      <c r="P270" s="455"/>
      <c r="Q270" s="455"/>
      <c r="R270" s="455"/>
      <c r="S270" s="455"/>
      <c r="T270" s="455"/>
      <c r="U270" s="455"/>
      <c r="V270" s="455"/>
      <c r="W270" s="455"/>
      <c r="X270" s="455"/>
      <c r="Y270" s="455"/>
      <c r="Z270" s="455"/>
      <c r="AA270" s="455"/>
      <c r="AB270" s="455"/>
      <c r="AC270" s="455"/>
      <c r="AD270" s="455"/>
      <c r="AE270" s="455"/>
      <c r="AF270" s="455"/>
      <c r="AG270" s="455"/>
      <c r="AH270" s="455"/>
      <c r="AI270" s="455"/>
    </row>
    <row r="271" spans="1:35" ht="48">
      <c r="A271" s="456" t="s">
        <v>49</v>
      </c>
      <c r="B271" s="457">
        <v>43</v>
      </c>
      <c r="C271" s="583" t="s">
        <v>27</v>
      </c>
      <c r="D271" s="457">
        <v>4212</v>
      </c>
      <c r="E271" s="556" t="s">
        <v>58</v>
      </c>
      <c r="F271" s="459" t="s">
        <v>686</v>
      </c>
      <c r="G271" s="452">
        <v>5800550</v>
      </c>
      <c r="H271" s="453"/>
      <c r="I271" s="454"/>
      <c r="J271" s="455"/>
      <c r="K271" s="455"/>
      <c r="L271" s="455"/>
      <c r="M271" s="455"/>
      <c r="N271" s="455"/>
      <c r="O271" s="455"/>
      <c r="P271" s="455"/>
      <c r="Q271" s="455"/>
      <c r="R271" s="455"/>
      <c r="S271" s="455"/>
      <c r="T271" s="455"/>
      <c r="U271" s="455"/>
      <c r="V271" s="455"/>
      <c r="W271" s="455"/>
      <c r="X271" s="455"/>
      <c r="Y271" s="455"/>
      <c r="Z271" s="455"/>
      <c r="AA271" s="455"/>
      <c r="AB271" s="455"/>
      <c r="AC271" s="455"/>
      <c r="AD271" s="455"/>
      <c r="AE271" s="455"/>
      <c r="AF271" s="455"/>
      <c r="AG271" s="455"/>
      <c r="AH271" s="455"/>
      <c r="AI271" s="455"/>
    </row>
    <row r="272" spans="1:35" ht="60">
      <c r="A272" s="456" t="s">
        <v>49</v>
      </c>
      <c r="B272" s="457">
        <v>43</v>
      </c>
      <c r="C272" s="583" t="s">
        <v>27</v>
      </c>
      <c r="D272" s="457">
        <v>4213</v>
      </c>
      <c r="E272" s="556" t="s">
        <v>763</v>
      </c>
      <c r="F272" s="459" t="s">
        <v>686</v>
      </c>
      <c r="G272" s="452"/>
      <c r="H272" s="453"/>
      <c r="I272" s="454"/>
      <c r="J272" s="455"/>
      <c r="K272" s="455"/>
      <c r="L272" s="455"/>
      <c r="M272" s="455"/>
      <c r="N272" s="455"/>
      <c r="O272" s="455"/>
      <c r="P272" s="455"/>
      <c r="Q272" s="455"/>
      <c r="R272" s="455"/>
      <c r="S272" s="455"/>
      <c r="T272" s="455"/>
      <c r="U272" s="455"/>
      <c r="V272" s="455"/>
      <c r="W272" s="455"/>
      <c r="X272" s="455"/>
      <c r="Y272" s="455"/>
      <c r="Z272" s="455"/>
      <c r="AA272" s="455"/>
      <c r="AB272" s="455"/>
      <c r="AC272" s="455"/>
      <c r="AD272" s="455"/>
      <c r="AE272" s="455"/>
      <c r="AF272" s="455"/>
      <c r="AG272" s="455"/>
      <c r="AH272" s="455"/>
      <c r="AI272" s="455"/>
    </row>
    <row r="273" spans="1:35" ht="48">
      <c r="A273" s="456" t="s">
        <v>49</v>
      </c>
      <c r="B273" s="457">
        <v>43</v>
      </c>
      <c r="C273" s="583" t="s">
        <v>27</v>
      </c>
      <c r="D273" s="457">
        <v>4214</v>
      </c>
      <c r="E273" s="556" t="s">
        <v>720</v>
      </c>
      <c r="F273" s="459" t="s">
        <v>686</v>
      </c>
      <c r="G273" s="452"/>
      <c r="H273" s="453"/>
      <c r="I273" s="454"/>
      <c r="J273" s="455"/>
      <c r="K273" s="455"/>
      <c r="L273" s="455"/>
      <c r="M273" s="455"/>
      <c r="N273" s="455"/>
      <c r="O273" s="455"/>
      <c r="P273" s="455"/>
      <c r="Q273" s="455"/>
      <c r="R273" s="455"/>
      <c r="S273" s="455"/>
      <c r="T273" s="455"/>
      <c r="U273" s="455"/>
      <c r="V273" s="455"/>
      <c r="W273" s="455"/>
      <c r="X273" s="455"/>
      <c r="Y273" s="455"/>
      <c r="Z273" s="455"/>
      <c r="AA273" s="455"/>
      <c r="AB273" s="455"/>
      <c r="AC273" s="455"/>
      <c r="AD273" s="455"/>
      <c r="AE273" s="455"/>
      <c r="AF273" s="455"/>
      <c r="AG273" s="455"/>
      <c r="AH273" s="455"/>
      <c r="AI273" s="455"/>
    </row>
    <row r="274" spans="1:35" ht="48">
      <c r="A274" s="456" t="s">
        <v>49</v>
      </c>
      <c r="B274" s="457">
        <v>43</v>
      </c>
      <c r="C274" s="583" t="s">
        <v>27</v>
      </c>
      <c r="D274" s="457">
        <v>4221</v>
      </c>
      <c r="E274" s="556" t="s">
        <v>63</v>
      </c>
      <c r="F274" s="459" t="s">
        <v>686</v>
      </c>
      <c r="G274" s="452"/>
      <c r="H274" s="453">
        <v>116702</v>
      </c>
      <c r="I274" s="454">
        <v>152256</v>
      </c>
      <c r="J274" s="455"/>
      <c r="K274" s="455"/>
      <c r="L274" s="455"/>
      <c r="M274" s="455"/>
      <c r="N274" s="455"/>
      <c r="O274" s="455"/>
      <c r="P274" s="455"/>
      <c r="Q274" s="455"/>
      <c r="R274" s="455"/>
      <c r="S274" s="455"/>
      <c r="T274" s="455"/>
      <c r="U274" s="455"/>
      <c r="V274" s="455"/>
      <c r="W274" s="455"/>
      <c r="X274" s="455"/>
      <c r="Y274" s="455"/>
      <c r="Z274" s="455"/>
      <c r="AA274" s="455"/>
      <c r="AB274" s="455"/>
      <c r="AC274" s="455"/>
      <c r="AD274" s="455"/>
      <c r="AE274" s="455"/>
      <c r="AF274" s="455"/>
      <c r="AG274" s="455"/>
      <c r="AH274" s="455"/>
      <c r="AI274" s="455"/>
    </row>
    <row r="275" spans="1:35" ht="48">
      <c r="A275" s="456" t="s">
        <v>49</v>
      </c>
      <c r="B275" s="457">
        <v>43</v>
      </c>
      <c r="C275" s="583" t="s">
        <v>27</v>
      </c>
      <c r="D275" s="457">
        <v>4222</v>
      </c>
      <c r="E275" s="556" t="s">
        <v>72</v>
      </c>
      <c r="F275" s="459" t="s">
        <v>686</v>
      </c>
      <c r="G275" s="452"/>
      <c r="H275" s="453">
        <v>2932</v>
      </c>
      <c r="I275" s="454">
        <v>2932</v>
      </c>
      <c r="J275" s="455"/>
      <c r="K275" s="455"/>
      <c r="L275" s="455"/>
      <c r="M275" s="455"/>
      <c r="N275" s="455"/>
      <c r="O275" s="455"/>
      <c r="P275" s="455"/>
      <c r="Q275" s="455"/>
      <c r="R275" s="455"/>
      <c r="S275" s="455"/>
      <c r="T275" s="455"/>
      <c r="U275" s="455"/>
      <c r="V275" s="455"/>
      <c r="W275" s="455"/>
      <c r="X275" s="455"/>
      <c r="Y275" s="455"/>
      <c r="Z275" s="455"/>
      <c r="AA275" s="455"/>
      <c r="AB275" s="455"/>
      <c r="AC275" s="455"/>
      <c r="AD275" s="455"/>
      <c r="AE275" s="455"/>
      <c r="AF275" s="455"/>
      <c r="AG275" s="455"/>
      <c r="AH275" s="455"/>
      <c r="AI275" s="455"/>
    </row>
    <row r="276" spans="1:35" ht="48">
      <c r="A276" s="456" t="s">
        <v>49</v>
      </c>
      <c r="B276" s="457">
        <v>43</v>
      </c>
      <c r="C276" s="583" t="s">
        <v>27</v>
      </c>
      <c r="D276" s="457">
        <v>4223</v>
      </c>
      <c r="E276" s="556" t="s">
        <v>90</v>
      </c>
      <c r="F276" s="459" t="s">
        <v>686</v>
      </c>
      <c r="G276" s="452"/>
      <c r="H276" s="453">
        <v>58039</v>
      </c>
      <c r="I276" s="454">
        <v>61039</v>
      </c>
      <c r="J276" s="455"/>
      <c r="K276" s="455"/>
      <c r="L276" s="455"/>
      <c r="M276" s="455"/>
      <c r="N276" s="455"/>
      <c r="O276" s="455"/>
      <c r="P276" s="455"/>
      <c r="Q276" s="455"/>
      <c r="R276" s="455"/>
      <c r="S276" s="455"/>
      <c r="T276" s="455"/>
      <c r="U276" s="455"/>
      <c r="V276" s="455"/>
      <c r="W276" s="455"/>
      <c r="X276" s="455"/>
      <c r="Y276" s="455"/>
      <c r="Z276" s="455"/>
      <c r="AA276" s="455"/>
      <c r="AB276" s="455"/>
      <c r="AC276" s="455"/>
      <c r="AD276" s="455"/>
      <c r="AE276" s="455"/>
      <c r="AF276" s="455"/>
      <c r="AG276" s="455"/>
      <c r="AH276" s="455"/>
      <c r="AI276" s="455"/>
    </row>
    <row r="277" spans="1:35" ht="48">
      <c r="A277" s="456" t="s">
        <v>49</v>
      </c>
      <c r="B277" s="457">
        <v>43</v>
      </c>
      <c r="C277" s="583" t="s">
        <v>27</v>
      </c>
      <c r="D277" s="457">
        <v>4224</v>
      </c>
      <c r="E277" s="556" t="s">
        <v>73</v>
      </c>
      <c r="F277" s="459" t="s">
        <v>686</v>
      </c>
      <c r="G277" s="452">
        <v>204000</v>
      </c>
      <c r="H277" s="453">
        <v>239336</v>
      </c>
      <c r="I277" s="454">
        <v>239336</v>
      </c>
      <c r="J277" s="455"/>
      <c r="K277" s="455"/>
      <c r="L277" s="455"/>
      <c r="M277" s="455"/>
      <c r="N277" s="455"/>
      <c r="O277" s="455"/>
      <c r="P277" s="455"/>
      <c r="Q277" s="455"/>
      <c r="R277" s="455"/>
      <c r="S277" s="455"/>
      <c r="T277" s="455"/>
      <c r="U277" s="455"/>
      <c r="V277" s="455"/>
      <c r="W277" s="455"/>
      <c r="X277" s="455"/>
      <c r="Y277" s="455"/>
      <c r="Z277" s="455"/>
      <c r="AA277" s="455"/>
      <c r="AB277" s="455"/>
      <c r="AC277" s="455"/>
      <c r="AD277" s="455"/>
      <c r="AE277" s="455"/>
      <c r="AF277" s="455"/>
      <c r="AG277" s="455"/>
      <c r="AH277" s="455"/>
      <c r="AI277" s="455"/>
    </row>
    <row r="278" spans="1:35" ht="48">
      <c r="A278" s="456" t="s">
        <v>49</v>
      </c>
      <c r="B278" s="457">
        <v>43</v>
      </c>
      <c r="C278" s="583" t="s">
        <v>27</v>
      </c>
      <c r="D278" s="457">
        <v>4225</v>
      </c>
      <c r="E278" s="556" t="s">
        <v>85</v>
      </c>
      <c r="F278" s="459" t="s">
        <v>686</v>
      </c>
      <c r="G278" s="452">
        <v>170000</v>
      </c>
      <c r="H278" s="453">
        <v>147092</v>
      </c>
      <c r="I278" s="454">
        <v>150000</v>
      </c>
      <c r="J278" s="455"/>
      <c r="K278" s="455"/>
      <c r="L278" s="455"/>
      <c r="M278" s="455"/>
      <c r="N278" s="455"/>
      <c r="O278" s="455"/>
      <c r="P278" s="455"/>
      <c r="Q278" s="455"/>
      <c r="R278" s="455"/>
      <c r="S278" s="455"/>
      <c r="T278" s="455"/>
      <c r="U278" s="455"/>
      <c r="V278" s="455"/>
      <c r="W278" s="455"/>
      <c r="X278" s="455"/>
      <c r="Y278" s="455"/>
      <c r="Z278" s="455"/>
      <c r="AA278" s="455"/>
      <c r="AB278" s="455"/>
      <c r="AC278" s="455"/>
      <c r="AD278" s="455"/>
      <c r="AE278" s="455"/>
      <c r="AF278" s="455"/>
      <c r="AG278" s="455"/>
      <c r="AH278" s="455"/>
      <c r="AI278" s="455"/>
    </row>
    <row r="279" spans="1:35" ht="48">
      <c r="A279" s="456" t="s">
        <v>49</v>
      </c>
      <c r="B279" s="457">
        <v>43</v>
      </c>
      <c r="C279" s="583" t="s">
        <v>27</v>
      </c>
      <c r="D279" s="457">
        <v>4226</v>
      </c>
      <c r="E279" s="556" t="s">
        <v>717</v>
      </c>
      <c r="F279" s="459" t="s">
        <v>686</v>
      </c>
      <c r="G279" s="452"/>
      <c r="H279" s="453"/>
      <c r="I279" s="454"/>
      <c r="J279" s="455"/>
      <c r="K279" s="455"/>
      <c r="L279" s="455"/>
      <c r="M279" s="455"/>
      <c r="N279" s="455"/>
      <c r="O279" s="455"/>
      <c r="P279" s="455"/>
      <c r="Q279" s="455"/>
      <c r="R279" s="455"/>
      <c r="S279" s="455"/>
      <c r="T279" s="455"/>
      <c r="U279" s="455"/>
      <c r="V279" s="455"/>
      <c r="W279" s="455"/>
      <c r="X279" s="455"/>
      <c r="Y279" s="455"/>
      <c r="Z279" s="455"/>
      <c r="AA279" s="455"/>
      <c r="AB279" s="455"/>
      <c r="AC279" s="455"/>
      <c r="AD279" s="455"/>
      <c r="AE279" s="455"/>
      <c r="AF279" s="455"/>
      <c r="AG279" s="455"/>
      <c r="AH279" s="455"/>
      <c r="AI279" s="455"/>
    </row>
    <row r="280" spans="1:35" ht="60">
      <c r="A280" s="456" t="s">
        <v>49</v>
      </c>
      <c r="B280" s="457">
        <v>43</v>
      </c>
      <c r="C280" s="583" t="s">
        <v>27</v>
      </c>
      <c r="D280" s="457">
        <v>4227</v>
      </c>
      <c r="E280" s="556" t="s">
        <v>93</v>
      </c>
      <c r="F280" s="459" t="s">
        <v>686</v>
      </c>
      <c r="G280" s="452">
        <v>280000</v>
      </c>
      <c r="H280" s="453">
        <v>39338</v>
      </c>
      <c r="I280" s="454">
        <v>42338</v>
      </c>
      <c r="J280" s="455"/>
      <c r="K280" s="455"/>
      <c r="L280" s="455"/>
      <c r="M280" s="455"/>
      <c r="N280" s="455"/>
      <c r="O280" s="455"/>
      <c r="P280" s="455"/>
      <c r="Q280" s="455"/>
      <c r="R280" s="455"/>
      <c r="S280" s="455"/>
      <c r="T280" s="455"/>
      <c r="U280" s="455"/>
      <c r="V280" s="455"/>
      <c r="W280" s="455"/>
      <c r="X280" s="455"/>
      <c r="Y280" s="455"/>
      <c r="Z280" s="455"/>
      <c r="AA280" s="455"/>
      <c r="AB280" s="455"/>
      <c r="AC280" s="455"/>
      <c r="AD280" s="455"/>
      <c r="AE280" s="455"/>
      <c r="AF280" s="455"/>
      <c r="AG280" s="455"/>
      <c r="AH280" s="455"/>
      <c r="AI280" s="455"/>
    </row>
    <row r="281" spans="1:35" ht="48">
      <c r="A281" s="456" t="s">
        <v>49</v>
      </c>
      <c r="B281" s="457">
        <v>43</v>
      </c>
      <c r="C281" s="583" t="s">
        <v>27</v>
      </c>
      <c r="D281" s="457">
        <v>4231</v>
      </c>
      <c r="E281" s="556" t="s">
        <v>98</v>
      </c>
      <c r="F281" s="459" t="s">
        <v>686</v>
      </c>
      <c r="G281" s="452"/>
      <c r="H281" s="453"/>
      <c r="I281" s="454"/>
      <c r="J281" s="455"/>
      <c r="K281" s="455"/>
      <c r="L281" s="455"/>
      <c r="M281" s="455"/>
      <c r="N281" s="455"/>
      <c r="O281" s="455"/>
      <c r="P281" s="455"/>
      <c r="Q281" s="455"/>
      <c r="R281" s="455"/>
      <c r="S281" s="455"/>
      <c r="T281" s="455"/>
      <c r="U281" s="455"/>
      <c r="V281" s="455"/>
      <c r="W281" s="455"/>
      <c r="X281" s="455"/>
      <c r="Y281" s="455"/>
      <c r="Z281" s="455"/>
      <c r="AA281" s="455"/>
      <c r="AB281" s="455"/>
      <c r="AC281" s="455"/>
      <c r="AD281" s="455"/>
      <c r="AE281" s="455"/>
      <c r="AF281" s="455"/>
      <c r="AG281" s="455"/>
      <c r="AH281" s="455"/>
      <c r="AI281" s="455"/>
    </row>
    <row r="282" spans="1:35" ht="60">
      <c r="A282" s="456" t="s">
        <v>49</v>
      </c>
      <c r="B282" s="457">
        <v>43</v>
      </c>
      <c r="C282" s="583" t="s">
        <v>27</v>
      </c>
      <c r="D282" s="457">
        <v>4233</v>
      </c>
      <c r="E282" s="556" t="s">
        <v>764</v>
      </c>
      <c r="F282" s="459" t="s">
        <v>686</v>
      </c>
      <c r="G282" s="452"/>
      <c r="H282" s="453"/>
      <c r="I282" s="454"/>
      <c r="J282" s="455"/>
      <c r="K282" s="455"/>
      <c r="L282" s="455"/>
      <c r="M282" s="455"/>
      <c r="N282" s="455"/>
      <c r="O282" s="455"/>
      <c r="P282" s="455"/>
      <c r="Q282" s="455"/>
      <c r="R282" s="455"/>
      <c r="S282" s="455"/>
      <c r="T282" s="455"/>
      <c r="U282" s="455"/>
      <c r="V282" s="455"/>
      <c r="W282" s="455"/>
      <c r="X282" s="455"/>
      <c r="Y282" s="455"/>
      <c r="Z282" s="455"/>
      <c r="AA282" s="455"/>
      <c r="AB282" s="455"/>
      <c r="AC282" s="455"/>
      <c r="AD282" s="455"/>
      <c r="AE282" s="455"/>
      <c r="AF282" s="455"/>
      <c r="AG282" s="455"/>
      <c r="AH282" s="455"/>
      <c r="AI282" s="455"/>
    </row>
    <row r="283" spans="1:35" ht="48">
      <c r="A283" s="456" t="s">
        <v>49</v>
      </c>
      <c r="B283" s="457">
        <v>43</v>
      </c>
      <c r="C283" s="583" t="s">
        <v>27</v>
      </c>
      <c r="D283" s="457">
        <v>4241</v>
      </c>
      <c r="E283" s="556" t="s">
        <v>74</v>
      </c>
      <c r="F283" s="459" t="s">
        <v>686</v>
      </c>
      <c r="G283" s="452"/>
      <c r="H283" s="453"/>
      <c r="I283" s="454"/>
      <c r="J283" s="455"/>
      <c r="K283" s="455"/>
      <c r="L283" s="455"/>
      <c r="M283" s="455"/>
      <c r="N283" s="455"/>
      <c r="O283" s="455"/>
      <c r="P283" s="455"/>
      <c r="Q283" s="455"/>
      <c r="R283" s="455"/>
      <c r="S283" s="455"/>
      <c r="T283" s="455"/>
      <c r="U283" s="455"/>
      <c r="V283" s="455"/>
      <c r="W283" s="455"/>
      <c r="X283" s="455"/>
      <c r="Y283" s="455"/>
      <c r="Z283" s="455"/>
      <c r="AA283" s="455"/>
      <c r="AB283" s="455"/>
      <c r="AC283" s="455"/>
      <c r="AD283" s="455"/>
      <c r="AE283" s="455"/>
      <c r="AF283" s="455"/>
      <c r="AG283" s="455"/>
      <c r="AH283" s="455"/>
      <c r="AI283" s="455"/>
    </row>
    <row r="284" spans="1:35" ht="48">
      <c r="A284" s="456" t="s">
        <v>49</v>
      </c>
      <c r="B284" s="457">
        <v>43</v>
      </c>
      <c r="C284" s="583" t="s">
        <v>27</v>
      </c>
      <c r="D284" s="457">
        <v>4244</v>
      </c>
      <c r="E284" s="556" t="s">
        <v>765</v>
      </c>
      <c r="F284" s="459" t="s">
        <v>686</v>
      </c>
      <c r="G284" s="452"/>
      <c r="H284" s="453"/>
      <c r="I284" s="454"/>
      <c r="J284" s="455"/>
      <c r="K284" s="455"/>
      <c r="L284" s="455"/>
      <c r="M284" s="455"/>
      <c r="N284" s="455"/>
      <c r="O284" s="455"/>
      <c r="P284" s="455"/>
      <c r="Q284" s="455"/>
      <c r="R284" s="455"/>
      <c r="S284" s="455"/>
      <c r="T284" s="455"/>
      <c r="U284" s="455"/>
      <c r="V284" s="455"/>
      <c r="W284" s="455"/>
      <c r="X284" s="455"/>
      <c r="Y284" s="455"/>
      <c r="Z284" s="455"/>
      <c r="AA284" s="455"/>
      <c r="AB284" s="455"/>
      <c r="AC284" s="455"/>
      <c r="AD284" s="455"/>
      <c r="AE284" s="455"/>
      <c r="AF284" s="455"/>
      <c r="AG284" s="455"/>
      <c r="AH284" s="455"/>
      <c r="AI284" s="455"/>
    </row>
    <row r="285" spans="1:35" ht="48">
      <c r="A285" s="456" t="s">
        <v>49</v>
      </c>
      <c r="B285" s="457">
        <v>43</v>
      </c>
      <c r="C285" s="583" t="s">
        <v>27</v>
      </c>
      <c r="D285" s="457">
        <v>4262</v>
      </c>
      <c r="E285" s="556" t="s">
        <v>86</v>
      </c>
      <c r="F285" s="459" t="s">
        <v>686</v>
      </c>
      <c r="G285" s="452"/>
      <c r="H285" s="453"/>
      <c r="I285" s="454"/>
      <c r="J285" s="455"/>
      <c r="K285" s="455"/>
      <c r="L285" s="455"/>
      <c r="M285" s="455"/>
      <c r="N285" s="455"/>
      <c r="O285" s="455"/>
      <c r="P285" s="455"/>
      <c r="Q285" s="455"/>
      <c r="R285" s="455"/>
      <c r="S285" s="455"/>
      <c r="T285" s="455"/>
      <c r="U285" s="455"/>
      <c r="V285" s="455"/>
      <c r="W285" s="455"/>
      <c r="X285" s="455"/>
      <c r="Y285" s="455"/>
      <c r="Z285" s="455"/>
      <c r="AA285" s="455"/>
      <c r="AB285" s="455"/>
      <c r="AC285" s="455"/>
      <c r="AD285" s="455"/>
      <c r="AE285" s="455"/>
      <c r="AF285" s="455"/>
      <c r="AG285" s="455"/>
      <c r="AH285" s="455"/>
      <c r="AI285" s="455"/>
    </row>
    <row r="286" spans="1:35" ht="60">
      <c r="A286" s="456" t="s">
        <v>49</v>
      </c>
      <c r="B286" s="457">
        <v>43</v>
      </c>
      <c r="C286" s="583" t="s">
        <v>27</v>
      </c>
      <c r="D286" s="457">
        <v>4264</v>
      </c>
      <c r="E286" s="556" t="s">
        <v>766</v>
      </c>
      <c r="F286" s="459" t="s">
        <v>686</v>
      </c>
      <c r="G286" s="452"/>
      <c r="H286" s="453"/>
      <c r="I286" s="454"/>
      <c r="J286" s="455"/>
      <c r="K286" s="455"/>
      <c r="L286" s="455"/>
      <c r="M286" s="455"/>
      <c r="N286" s="455"/>
      <c r="O286" s="455"/>
      <c r="P286" s="455"/>
      <c r="Q286" s="455"/>
      <c r="R286" s="455"/>
      <c r="S286" s="455"/>
      <c r="T286" s="455"/>
      <c r="U286" s="455"/>
      <c r="V286" s="455"/>
      <c r="W286" s="455"/>
      <c r="X286" s="455"/>
      <c r="Y286" s="455"/>
      <c r="Z286" s="455"/>
      <c r="AA286" s="455"/>
      <c r="AB286" s="455"/>
      <c r="AC286" s="455"/>
      <c r="AD286" s="455"/>
      <c r="AE286" s="455"/>
      <c r="AF286" s="455"/>
      <c r="AG286" s="455"/>
      <c r="AH286" s="455"/>
      <c r="AI286" s="455"/>
    </row>
    <row r="287" spans="1:35" ht="60">
      <c r="A287" s="456" t="s">
        <v>49</v>
      </c>
      <c r="B287" s="457">
        <v>43</v>
      </c>
      <c r="C287" s="583" t="s">
        <v>27</v>
      </c>
      <c r="D287" s="457">
        <v>4312</v>
      </c>
      <c r="E287" s="556" t="s">
        <v>684</v>
      </c>
      <c r="F287" s="459" t="s">
        <v>686</v>
      </c>
      <c r="G287" s="452"/>
      <c r="H287" s="453"/>
      <c r="I287" s="454"/>
      <c r="J287" s="455"/>
      <c r="K287" s="455"/>
      <c r="L287" s="455"/>
      <c r="M287" s="455"/>
      <c r="N287" s="455"/>
      <c r="O287" s="455"/>
      <c r="P287" s="455"/>
      <c r="Q287" s="455"/>
      <c r="R287" s="455"/>
      <c r="S287" s="455"/>
      <c r="T287" s="455"/>
      <c r="U287" s="455"/>
      <c r="V287" s="455"/>
      <c r="W287" s="455"/>
      <c r="X287" s="455"/>
      <c r="Y287" s="455"/>
      <c r="Z287" s="455"/>
      <c r="AA287" s="455"/>
      <c r="AB287" s="455"/>
      <c r="AC287" s="455"/>
      <c r="AD287" s="455"/>
      <c r="AE287" s="455"/>
      <c r="AF287" s="455"/>
      <c r="AG287" s="455"/>
      <c r="AH287" s="455"/>
      <c r="AI287" s="455"/>
    </row>
    <row r="288" spans="1:35" ht="48">
      <c r="A288" s="456" t="s">
        <v>49</v>
      </c>
      <c r="B288" s="457">
        <v>43</v>
      </c>
      <c r="C288" s="583" t="s">
        <v>27</v>
      </c>
      <c r="D288" s="461">
        <v>4511</v>
      </c>
      <c r="E288" s="557" t="s">
        <v>91</v>
      </c>
      <c r="F288" s="459" t="s">
        <v>686</v>
      </c>
      <c r="G288" s="452"/>
      <c r="H288" s="453"/>
      <c r="I288" s="454"/>
      <c r="J288" s="455"/>
      <c r="K288" s="455"/>
      <c r="L288" s="455"/>
      <c r="M288" s="455"/>
      <c r="N288" s="455"/>
      <c r="O288" s="455"/>
      <c r="P288" s="455"/>
      <c r="Q288" s="455"/>
      <c r="R288" s="455"/>
      <c r="S288" s="455"/>
      <c r="T288" s="455"/>
      <c r="U288" s="455"/>
      <c r="V288" s="455"/>
      <c r="W288" s="455"/>
      <c r="X288" s="455"/>
      <c r="Y288" s="455"/>
      <c r="Z288" s="455"/>
      <c r="AA288" s="455"/>
      <c r="AB288" s="455"/>
      <c r="AC288" s="455"/>
      <c r="AD288" s="455"/>
      <c r="AE288" s="455"/>
      <c r="AF288" s="455"/>
      <c r="AG288" s="455"/>
      <c r="AH288" s="455"/>
      <c r="AI288" s="455"/>
    </row>
    <row r="289" spans="1:35" ht="48.75" thickBot="1">
      <c r="A289" s="456" t="s">
        <v>49</v>
      </c>
      <c r="B289" s="457">
        <v>43</v>
      </c>
      <c r="C289" s="583" t="s">
        <v>27</v>
      </c>
      <c r="D289" s="461">
        <v>4521</v>
      </c>
      <c r="E289" s="557" t="s">
        <v>95</v>
      </c>
      <c r="F289" s="459" t="s">
        <v>686</v>
      </c>
      <c r="G289" s="452"/>
      <c r="H289" s="453"/>
      <c r="I289" s="454"/>
      <c r="J289" s="455"/>
      <c r="K289" s="455"/>
      <c r="L289" s="455"/>
      <c r="M289" s="455"/>
      <c r="N289" s="455"/>
      <c r="O289" s="455"/>
      <c r="P289" s="455"/>
      <c r="Q289" s="455"/>
      <c r="R289" s="455"/>
      <c r="S289" s="455"/>
      <c r="T289" s="455"/>
      <c r="U289" s="455"/>
      <c r="V289" s="455"/>
      <c r="W289" s="455"/>
      <c r="X289" s="455"/>
      <c r="Y289" s="455"/>
      <c r="Z289" s="455"/>
      <c r="AA289" s="455"/>
      <c r="AB289" s="455"/>
      <c r="AC289" s="455"/>
      <c r="AD289" s="455"/>
      <c r="AE289" s="455"/>
      <c r="AF289" s="455"/>
      <c r="AG289" s="455"/>
      <c r="AH289" s="455"/>
      <c r="AI289" s="455"/>
    </row>
    <row r="290" spans="1:35" s="477" customFormat="1" ht="36.75" thickBot="1">
      <c r="A290" s="478" t="s">
        <v>49</v>
      </c>
      <c r="B290" s="479">
        <v>43</v>
      </c>
      <c r="C290" s="586" t="s">
        <v>27</v>
      </c>
      <c r="D290" s="479"/>
      <c r="E290" s="560" t="s">
        <v>161</v>
      </c>
      <c r="F290" s="480" t="s">
        <v>686</v>
      </c>
      <c r="G290" s="481">
        <f>SUM(G222:G289)</f>
        <v>9845799</v>
      </c>
      <c r="H290" s="482">
        <f>SUM(H222:H289)</f>
        <v>3369901</v>
      </c>
      <c r="I290" s="483">
        <f>SUM(I222:I289)</f>
        <v>4242969</v>
      </c>
      <c r="J290" s="476"/>
      <c r="K290" s="476"/>
      <c r="L290" s="476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  <c r="X290" s="476"/>
      <c r="Y290" s="476"/>
      <c r="Z290" s="476"/>
      <c r="AA290" s="476"/>
      <c r="AB290" s="476"/>
      <c r="AC290" s="476"/>
      <c r="AD290" s="476"/>
      <c r="AE290" s="476"/>
      <c r="AF290" s="476"/>
      <c r="AG290" s="476"/>
      <c r="AH290" s="476"/>
      <c r="AI290" s="476"/>
    </row>
    <row r="291" spans="1:35" s="477" customFormat="1" ht="36.75" thickBot="1">
      <c r="A291" s="471" t="s">
        <v>49</v>
      </c>
      <c r="B291" s="472">
        <v>43</v>
      </c>
      <c r="C291" s="572" t="s">
        <v>27</v>
      </c>
      <c r="D291" s="472"/>
      <c r="E291" s="559" t="s">
        <v>735</v>
      </c>
      <c r="F291" s="473"/>
      <c r="G291" s="474">
        <f>G221+G290</f>
        <v>9845799</v>
      </c>
      <c r="H291" s="474">
        <f t="shared" ref="H291:I291" si="3">H221+H290</f>
        <v>3373136</v>
      </c>
      <c r="I291" s="474">
        <f t="shared" si="3"/>
        <v>4246773</v>
      </c>
      <c r="J291" s="437"/>
      <c r="K291" s="476"/>
      <c r="L291" s="476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  <c r="X291" s="476"/>
      <c r="Y291" s="476"/>
      <c r="Z291" s="476"/>
      <c r="AA291" s="476"/>
      <c r="AB291" s="476"/>
      <c r="AC291" s="476"/>
      <c r="AD291" s="476"/>
      <c r="AE291" s="476"/>
      <c r="AF291" s="476"/>
      <c r="AG291" s="476"/>
      <c r="AH291" s="476"/>
      <c r="AI291" s="476"/>
    </row>
    <row r="292" spans="1:35" ht="36">
      <c r="A292" s="449" t="s">
        <v>49</v>
      </c>
      <c r="B292" s="450">
        <v>51</v>
      </c>
      <c r="C292" s="582" t="s">
        <v>30</v>
      </c>
      <c r="D292" s="515">
        <v>3121</v>
      </c>
      <c r="E292" s="561" t="s">
        <v>51</v>
      </c>
      <c r="F292" s="451" t="s">
        <v>686</v>
      </c>
      <c r="G292" s="452"/>
      <c r="H292" s="453"/>
      <c r="I292" s="454"/>
      <c r="J292" s="455"/>
      <c r="K292" s="455"/>
      <c r="L292" s="455"/>
      <c r="M292" s="455"/>
      <c r="N292" s="455"/>
      <c r="O292" s="455"/>
      <c r="P292" s="455"/>
      <c r="Q292" s="455"/>
      <c r="R292" s="455"/>
      <c r="S292" s="455"/>
      <c r="T292" s="455"/>
      <c r="U292" s="455"/>
      <c r="V292" s="455"/>
      <c r="W292" s="455"/>
      <c r="X292" s="455"/>
      <c r="Y292" s="455"/>
      <c r="Z292" s="455"/>
      <c r="AA292" s="455"/>
      <c r="AB292" s="455"/>
      <c r="AC292" s="455"/>
      <c r="AD292" s="455"/>
      <c r="AE292" s="455"/>
      <c r="AF292" s="455"/>
      <c r="AG292" s="455"/>
      <c r="AH292" s="455"/>
      <c r="AI292" s="455"/>
    </row>
    <row r="293" spans="1:35" ht="24">
      <c r="A293" s="449" t="s">
        <v>49</v>
      </c>
      <c r="B293" s="450">
        <v>51</v>
      </c>
      <c r="C293" s="582" t="s">
        <v>30</v>
      </c>
      <c r="D293" s="516">
        <v>3211</v>
      </c>
      <c r="E293" s="562" t="s">
        <v>60</v>
      </c>
      <c r="F293" s="451" t="s">
        <v>686</v>
      </c>
      <c r="G293" s="452"/>
      <c r="H293" s="453"/>
      <c r="I293" s="454"/>
      <c r="J293" s="455"/>
      <c r="K293" s="455"/>
      <c r="L293" s="455"/>
      <c r="M293" s="455"/>
      <c r="N293" s="455"/>
      <c r="O293" s="455"/>
      <c r="P293" s="455"/>
      <c r="Q293" s="455"/>
      <c r="R293" s="455"/>
      <c r="S293" s="455"/>
      <c r="T293" s="455"/>
      <c r="U293" s="455"/>
      <c r="V293" s="455"/>
      <c r="W293" s="455"/>
      <c r="X293" s="455"/>
      <c r="Y293" s="455"/>
      <c r="Z293" s="455"/>
      <c r="AA293" s="455"/>
      <c r="AB293" s="455"/>
      <c r="AC293" s="455"/>
      <c r="AD293" s="455"/>
      <c r="AE293" s="455"/>
      <c r="AF293" s="455"/>
      <c r="AG293" s="455"/>
      <c r="AH293" s="455"/>
      <c r="AI293" s="455"/>
    </row>
    <row r="294" spans="1:35" ht="72">
      <c r="A294" s="449" t="s">
        <v>49</v>
      </c>
      <c r="B294" s="450">
        <v>51</v>
      </c>
      <c r="C294" s="582" t="s">
        <v>30</v>
      </c>
      <c r="D294" s="515">
        <v>3212</v>
      </c>
      <c r="E294" s="561" t="s">
        <v>53</v>
      </c>
      <c r="F294" s="451" t="s">
        <v>686</v>
      </c>
      <c r="G294" s="452"/>
      <c r="H294" s="453"/>
      <c r="I294" s="454"/>
      <c r="J294" s="455"/>
      <c r="K294" s="455"/>
      <c r="L294" s="455"/>
      <c r="M294" s="455"/>
      <c r="N294" s="455"/>
      <c r="O294" s="455"/>
      <c r="P294" s="455"/>
      <c r="Q294" s="455"/>
      <c r="R294" s="455"/>
      <c r="S294" s="455"/>
      <c r="T294" s="455"/>
      <c r="U294" s="455"/>
      <c r="V294" s="455"/>
      <c r="W294" s="455"/>
      <c r="X294" s="455"/>
      <c r="Y294" s="455"/>
      <c r="Z294" s="455"/>
      <c r="AA294" s="455"/>
      <c r="AB294" s="455"/>
      <c r="AC294" s="455"/>
      <c r="AD294" s="455"/>
      <c r="AE294" s="455"/>
      <c r="AF294" s="455"/>
      <c r="AG294" s="455"/>
      <c r="AH294" s="455"/>
      <c r="AI294" s="455"/>
    </row>
    <row r="295" spans="1:35">
      <c r="A295" s="449" t="s">
        <v>49</v>
      </c>
      <c r="B295" s="450">
        <v>51</v>
      </c>
      <c r="C295" s="582" t="s">
        <v>30</v>
      </c>
      <c r="D295" s="515">
        <v>3223</v>
      </c>
      <c r="E295" s="561" t="s">
        <v>77</v>
      </c>
      <c r="F295" s="451" t="s">
        <v>686</v>
      </c>
      <c r="G295" s="452"/>
      <c r="H295" s="453"/>
      <c r="I295" s="454"/>
      <c r="J295" s="455"/>
      <c r="K295" s="455"/>
      <c r="L295" s="455"/>
      <c r="M295" s="455"/>
      <c r="N295" s="455"/>
      <c r="O295" s="455"/>
      <c r="P295" s="455"/>
      <c r="Q295" s="455"/>
      <c r="R295" s="455"/>
      <c r="S295" s="455"/>
      <c r="T295" s="455"/>
      <c r="U295" s="455"/>
      <c r="V295" s="455"/>
      <c r="W295" s="455"/>
      <c r="X295" s="455"/>
      <c r="Y295" s="455"/>
      <c r="Z295" s="455"/>
      <c r="AA295" s="455"/>
      <c r="AB295" s="455"/>
      <c r="AC295" s="455"/>
      <c r="AD295" s="455"/>
      <c r="AE295" s="455"/>
      <c r="AF295" s="455"/>
      <c r="AG295" s="455"/>
      <c r="AH295" s="455"/>
      <c r="AI295" s="455"/>
    </row>
    <row r="296" spans="1:35" ht="36">
      <c r="A296" s="449" t="s">
        <v>49</v>
      </c>
      <c r="B296" s="450">
        <v>51</v>
      </c>
      <c r="C296" s="582" t="s">
        <v>30</v>
      </c>
      <c r="D296" s="517">
        <v>3237</v>
      </c>
      <c r="E296" s="563" t="s">
        <v>62</v>
      </c>
      <c r="F296" s="451" t="s">
        <v>686</v>
      </c>
      <c r="G296" s="452"/>
      <c r="H296" s="453"/>
      <c r="I296" s="454"/>
      <c r="J296" s="455"/>
      <c r="K296" s="455"/>
      <c r="L296" s="455"/>
      <c r="M296" s="455"/>
      <c r="N296" s="455"/>
      <c r="O296" s="455"/>
      <c r="P296" s="455"/>
      <c r="Q296" s="455"/>
      <c r="R296" s="455"/>
      <c r="S296" s="455"/>
      <c r="T296" s="455"/>
      <c r="U296" s="455"/>
      <c r="V296" s="455"/>
      <c r="W296" s="455"/>
      <c r="X296" s="455"/>
      <c r="Y296" s="455"/>
      <c r="Z296" s="455"/>
      <c r="AA296" s="455"/>
      <c r="AB296" s="455"/>
      <c r="AC296" s="455"/>
      <c r="AD296" s="455"/>
      <c r="AE296" s="455"/>
      <c r="AF296" s="455"/>
      <c r="AG296" s="455"/>
      <c r="AH296" s="455"/>
      <c r="AI296" s="455"/>
    </row>
    <row r="297" spans="1:35" ht="60">
      <c r="A297" s="449" t="s">
        <v>49</v>
      </c>
      <c r="B297" s="450">
        <v>51</v>
      </c>
      <c r="C297" s="582" t="s">
        <v>30</v>
      </c>
      <c r="D297" s="515">
        <v>3241</v>
      </c>
      <c r="E297" s="561" t="s">
        <v>67</v>
      </c>
      <c r="F297" s="451" t="s">
        <v>686</v>
      </c>
      <c r="G297" s="452"/>
      <c r="H297" s="453"/>
      <c r="I297" s="454"/>
      <c r="J297" s="455"/>
      <c r="K297" s="455"/>
      <c r="L297" s="455"/>
      <c r="M297" s="455"/>
      <c r="N297" s="455"/>
      <c r="O297" s="455"/>
      <c r="P297" s="455"/>
      <c r="Q297" s="455"/>
      <c r="R297" s="455"/>
      <c r="S297" s="455"/>
      <c r="T297" s="455"/>
      <c r="U297" s="455"/>
      <c r="V297" s="455"/>
      <c r="W297" s="455"/>
      <c r="X297" s="455"/>
      <c r="Y297" s="455"/>
      <c r="Z297" s="455"/>
      <c r="AA297" s="455"/>
      <c r="AB297" s="455"/>
      <c r="AC297" s="455"/>
      <c r="AD297" s="455"/>
      <c r="AE297" s="455"/>
      <c r="AF297" s="455"/>
      <c r="AG297" s="455"/>
      <c r="AH297" s="455"/>
      <c r="AI297" s="455"/>
    </row>
    <row r="298" spans="1:35" ht="48">
      <c r="A298" s="449" t="s">
        <v>49</v>
      </c>
      <c r="B298" s="450">
        <v>51</v>
      </c>
      <c r="C298" s="582" t="s">
        <v>30</v>
      </c>
      <c r="D298" s="515">
        <v>3721</v>
      </c>
      <c r="E298" s="561" t="s">
        <v>84</v>
      </c>
      <c r="F298" s="451" t="s">
        <v>686</v>
      </c>
      <c r="G298" s="452"/>
      <c r="H298" s="453"/>
      <c r="I298" s="454"/>
      <c r="J298" s="455"/>
      <c r="K298" s="455"/>
      <c r="L298" s="455"/>
      <c r="M298" s="455"/>
      <c r="N298" s="455"/>
      <c r="O298" s="455"/>
      <c r="P298" s="455"/>
      <c r="Q298" s="455"/>
      <c r="R298" s="455"/>
      <c r="S298" s="455"/>
      <c r="T298" s="455"/>
      <c r="U298" s="455"/>
      <c r="V298" s="455"/>
      <c r="W298" s="455"/>
      <c r="X298" s="455"/>
      <c r="Y298" s="455"/>
      <c r="Z298" s="455"/>
      <c r="AA298" s="455"/>
      <c r="AB298" s="455"/>
      <c r="AC298" s="455"/>
      <c r="AD298" s="455"/>
      <c r="AE298" s="455"/>
      <c r="AF298" s="455"/>
      <c r="AG298" s="455"/>
      <c r="AH298" s="455"/>
      <c r="AI298" s="455"/>
    </row>
    <row r="299" spans="1:35" ht="36">
      <c r="A299" s="456" t="s">
        <v>49</v>
      </c>
      <c r="B299" s="457">
        <v>51</v>
      </c>
      <c r="C299" s="583" t="s">
        <v>30</v>
      </c>
      <c r="D299" s="515">
        <v>3811</v>
      </c>
      <c r="E299" s="561" t="s">
        <v>56</v>
      </c>
      <c r="F299" s="459" t="s">
        <v>686</v>
      </c>
      <c r="G299" s="452"/>
      <c r="H299" s="453"/>
      <c r="I299" s="454"/>
      <c r="J299" s="455"/>
      <c r="K299" s="455"/>
      <c r="L299" s="455"/>
      <c r="M299" s="455"/>
      <c r="N299" s="455"/>
      <c r="O299" s="455"/>
      <c r="P299" s="455"/>
      <c r="Q299" s="455"/>
      <c r="R299" s="455"/>
      <c r="S299" s="455"/>
      <c r="T299" s="455"/>
      <c r="U299" s="455"/>
      <c r="V299" s="455"/>
      <c r="W299" s="455"/>
      <c r="X299" s="455"/>
      <c r="Y299" s="455"/>
      <c r="Z299" s="455"/>
      <c r="AA299" s="455"/>
      <c r="AB299" s="455"/>
      <c r="AC299" s="455"/>
      <c r="AD299" s="455"/>
      <c r="AE299" s="455"/>
      <c r="AF299" s="455"/>
      <c r="AG299" s="455"/>
      <c r="AH299" s="455"/>
      <c r="AI299" s="455"/>
    </row>
    <row r="300" spans="1:35" ht="12.75" thickBot="1">
      <c r="A300" s="460" t="s">
        <v>49</v>
      </c>
      <c r="B300" s="461">
        <v>51</v>
      </c>
      <c r="C300" s="584" t="s">
        <v>30</v>
      </c>
      <c r="D300" s="515">
        <v>4241</v>
      </c>
      <c r="E300" s="561" t="s">
        <v>74</v>
      </c>
      <c r="F300" s="462" t="s">
        <v>686</v>
      </c>
      <c r="G300" s="452"/>
      <c r="H300" s="453"/>
      <c r="I300" s="454"/>
      <c r="J300" s="455"/>
      <c r="K300" s="455"/>
      <c r="L300" s="455"/>
      <c r="M300" s="455"/>
      <c r="N300" s="455"/>
      <c r="O300" s="455"/>
      <c r="P300" s="455"/>
      <c r="Q300" s="455"/>
      <c r="R300" s="455"/>
      <c r="S300" s="455"/>
      <c r="T300" s="455"/>
      <c r="U300" s="455"/>
      <c r="V300" s="455"/>
      <c r="W300" s="455"/>
      <c r="X300" s="455"/>
      <c r="Y300" s="455"/>
      <c r="Z300" s="455"/>
      <c r="AA300" s="455"/>
      <c r="AB300" s="455"/>
      <c r="AC300" s="455"/>
      <c r="AD300" s="455"/>
      <c r="AE300" s="455"/>
      <c r="AF300" s="455"/>
      <c r="AG300" s="455"/>
      <c r="AH300" s="455"/>
      <c r="AI300" s="455"/>
    </row>
    <row r="301" spans="1:35" s="477" customFormat="1" ht="12.75" thickBot="1">
      <c r="A301" s="463" t="s">
        <v>49</v>
      </c>
      <c r="B301" s="464">
        <v>51</v>
      </c>
      <c r="C301" s="585" t="s">
        <v>30</v>
      </c>
      <c r="D301" s="464"/>
      <c r="E301" s="558" t="s">
        <v>161</v>
      </c>
      <c r="F301" s="465" t="s">
        <v>686</v>
      </c>
      <c r="G301" s="466">
        <f>G292+G293+G294+G295+G296+G297+G298+G299+G300</f>
        <v>0</v>
      </c>
      <c r="H301" s="466">
        <f t="shared" ref="H301:I301" si="4">H292+H293+H294+H295+H296+H297+H298+H299+H300</f>
        <v>0</v>
      </c>
      <c r="I301" s="466">
        <f t="shared" si="4"/>
        <v>0</v>
      </c>
      <c r="J301" s="476"/>
      <c r="K301" s="476"/>
      <c r="L301" s="476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  <c r="X301" s="476"/>
      <c r="Y301" s="476"/>
      <c r="Z301" s="476"/>
      <c r="AA301" s="476"/>
      <c r="AB301" s="476"/>
      <c r="AC301" s="476"/>
      <c r="AD301" s="476"/>
      <c r="AE301" s="476"/>
      <c r="AF301" s="476"/>
      <c r="AG301" s="476"/>
      <c r="AH301" s="476"/>
      <c r="AI301" s="476"/>
    </row>
    <row r="302" spans="1:35" ht="24">
      <c r="A302" s="449" t="s">
        <v>49</v>
      </c>
      <c r="B302" s="450">
        <v>51</v>
      </c>
      <c r="C302" s="582" t="s">
        <v>30</v>
      </c>
      <c r="D302" s="450">
        <v>3111</v>
      </c>
      <c r="E302" s="555" t="s">
        <v>50</v>
      </c>
      <c r="F302" s="451" t="s">
        <v>687</v>
      </c>
      <c r="G302" s="452"/>
      <c r="H302" s="453"/>
      <c r="I302" s="454"/>
      <c r="J302" s="455"/>
      <c r="K302" s="455"/>
      <c r="L302" s="455"/>
      <c r="M302" s="455"/>
      <c r="N302" s="455"/>
      <c r="O302" s="455"/>
      <c r="P302" s="455"/>
      <c r="Q302" s="455"/>
      <c r="R302" s="455"/>
      <c r="S302" s="455"/>
      <c r="T302" s="455"/>
      <c r="U302" s="455"/>
      <c r="V302" s="455"/>
      <c r="W302" s="455"/>
      <c r="X302" s="455"/>
      <c r="Y302" s="455"/>
      <c r="Z302" s="455"/>
      <c r="AA302" s="455"/>
      <c r="AB302" s="455"/>
      <c r="AC302" s="455"/>
      <c r="AD302" s="455"/>
      <c r="AE302" s="455"/>
      <c r="AF302" s="455"/>
      <c r="AG302" s="455"/>
      <c r="AH302" s="455"/>
      <c r="AI302" s="455"/>
    </row>
    <row r="303" spans="1:35" ht="24">
      <c r="A303" s="456" t="s">
        <v>725</v>
      </c>
      <c r="B303" s="457">
        <v>51</v>
      </c>
      <c r="C303" s="583" t="s">
        <v>30</v>
      </c>
      <c r="D303" s="450">
        <v>3112</v>
      </c>
      <c r="E303" s="555" t="s">
        <v>96</v>
      </c>
      <c r="F303" s="459" t="s">
        <v>687</v>
      </c>
      <c r="G303" s="452"/>
      <c r="H303" s="453"/>
      <c r="I303" s="454"/>
      <c r="J303" s="455"/>
      <c r="K303" s="455"/>
      <c r="L303" s="455"/>
      <c r="M303" s="455"/>
      <c r="N303" s="455"/>
      <c r="O303" s="455"/>
      <c r="P303" s="455"/>
      <c r="Q303" s="455"/>
      <c r="R303" s="455"/>
      <c r="S303" s="455"/>
      <c r="T303" s="455"/>
      <c r="U303" s="455"/>
      <c r="V303" s="455"/>
      <c r="W303" s="455"/>
      <c r="X303" s="455"/>
      <c r="Y303" s="455"/>
      <c r="Z303" s="455"/>
      <c r="AA303" s="455"/>
      <c r="AB303" s="455"/>
      <c r="AC303" s="455"/>
      <c r="AD303" s="455"/>
      <c r="AE303" s="455"/>
      <c r="AF303" s="455"/>
      <c r="AG303" s="455"/>
      <c r="AH303" s="455"/>
      <c r="AI303" s="455"/>
    </row>
    <row r="304" spans="1:35" ht="36">
      <c r="A304" s="456" t="s">
        <v>49</v>
      </c>
      <c r="B304" s="457">
        <v>51</v>
      </c>
      <c r="C304" s="583" t="s">
        <v>30</v>
      </c>
      <c r="D304" s="450">
        <v>3113</v>
      </c>
      <c r="E304" s="555" t="s">
        <v>756</v>
      </c>
      <c r="F304" s="459" t="s">
        <v>687</v>
      </c>
      <c r="G304" s="452"/>
      <c r="H304" s="453"/>
      <c r="I304" s="454"/>
      <c r="J304" s="455"/>
      <c r="K304" s="455"/>
      <c r="L304" s="455"/>
      <c r="M304" s="455"/>
      <c r="N304" s="455"/>
      <c r="O304" s="455"/>
      <c r="P304" s="455"/>
      <c r="Q304" s="455"/>
      <c r="R304" s="455"/>
      <c r="S304" s="455"/>
      <c r="T304" s="455"/>
      <c r="U304" s="455"/>
      <c r="V304" s="455"/>
      <c r="W304" s="455"/>
      <c r="X304" s="455"/>
      <c r="Y304" s="455"/>
      <c r="Z304" s="455"/>
      <c r="AA304" s="455"/>
      <c r="AB304" s="455"/>
      <c r="AC304" s="455"/>
      <c r="AD304" s="455"/>
      <c r="AE304" s="455"/>
      <c r="AF304" s="455"/>
      <c r="AG304" s="455"/>
      <c r="AH304" s="455"/>
      <c r="AI304" s="455"/>
    </row>
    <row r="305" spans="1:35" ht="36">
      <c r="A305" s="456" t="s">
        <v>49</v>
      </c>
      <c r="B305" s="457">
        <v>51</v>
      </c>
      <c r="C305" s="583" t="s">
        <v>30</v>
      </c>
      <c r="D305" s="450">
        <v>3114</v>
      </c>
      <c r="E305" s="555" t="s">
        <v>754</v>
      </c>
      <c r="F305" s="459" t="s">
        <v>687</v>
      </c>
      <c r="G305" s="452"/>
      <c r="H305" s="453"/>
      <c r="I305" s="454"/>
      <c r="J305" s="455"/>
      <c r="K305" s="455"/>
      <c r="L305" s="455"/>
      <c r="M305" s="455"/>
      <c r="N305" s="455"/>
      <c r="O305" s="455"/>
      <c r="P305" s="455"/>
      <c r="Q305" s="455"/>
      <c r="R305" s="455"/>
      <c r="S305" s="455"/>
      <c r="T305" s="455"/>
      <c r="U305" s="455"/>
      <c r="V305" s="455"/>
      <c r="W305" s="455"/>
      <c r="X305" s="455"/>
      <c r="Y305" s="455"/>
      <c r="Z305" s="455"/>
      <c r="AA305" s="455"/>
      <c r="AB305" s="455"/>
      <c r="AC305" s="455"/>
      <c r="AD305" s="455"/>
      <c r="AE305" s="455"/>
      <c r="AF305" s="455"/>
      <c r="AG305" s="455"/>
      <c r="AH305" s="455"/>
      <c r="AI305" s="455"/>
    </row>
    <row r="306" spans="1:35" ht="36">
      <c r="A306" s="456" t="s">
        <v>49</v>
      </c>
      <c r="B306" s="457">
        <v>51</v>
      </c>
      <c r="C306" s="583" t="s">
        <v>30</v>
      </c>
      <c r="D306" s="457">
        <v>3121</v>
      </c>
      <c r="E306" s="556" t="s">
        <v>51</v>
      </c>
      <c r="F306" s="459" t="s">
        <v>687</v>
      </c>
      <c r="G306" s="452"/>
      <c r="H306" s="453"/>
      <c r="I306" s="454"/>
      <c r="J306" s="455"/>
      <c r="K306" s="455"/>
      <c r="L306" s="455"/>
      <c r="M306" s="455"/>
      <c r="N306" s="455"/>
      <c r="O306" s="455"/>
      <c r="P306" s="455"/>
      <c r="Q306" s="455"/>
      <c r="R306" s="455"/>
      <c r="S306" s="455"/>
      <c r="T306" s="455"/>
      <c r="U306" s="455"/>
      <c r="V306" s="455"/>
      <c r="W306" s="455"/>
      <c r="X306" s="455"/>
      <c r="Y306" s="455"/>
      <c r="Z306" s="455"/>
      <c r="AA306" s="455"/>
      <c r="AB306" s="455"/>
      <c r="AC306" s="455"/>
      <c r="AD306" s="455"/>
      <c r="AE306" s="455"/>
      <c r="AF306" s="455"/>
      <c r="AG306" s="455"/>
      <c r="AH306" s="455"/>
      <c r="AI306" s="455"/>
    </row>
    <row r="307" spans="1:35" ht="36">
      <c r="A307" s="456" t="s">
        <v>49</v>
      </c>
      <c r="B307" s="457">
        <v>51</v>
      </c>
      <c r="C307" s="583" t="s">
        <v>30</v>
      </c>
      <c r="D307" s="457">
        <v>3131</v>
      </c>
      <c r="E307" s="556" t="s">
        <v>757</v>
      </c>
      <c r="F307" s="459" t="s">
        <v>687</v>
      </c>
      <c r="G307" s="452"/>
      <c r="H307" s="453"/>
      <c r="I307" s="454"/>
      <c r="J307" s="455"/>
      <c r="K307" s="455"/>
      <c r="L307" s="455"/>
      <c r="M307" s="455"/>
      <c r="N307" s="455"/>
      <c r="O307" s="455"/>
      <c r="P307" s="455"/>
      <c r="Q307" s="455"/>
      <c r="R307" s="455"/>
      <c r="S307" s="455"/>
      <c r="T307" s="455"/>
      <c r="U307" s="455"/>
      <c r="V307" s="455"/>
      <c r="W307" s="455"/>
      <c r="X307" s="455"/>
      <c r="Y307" s="455"/>
      <c r="Z307" s="455"/>
      <c r="AA307" s="455"/>
      <c r="AB307" s="455"/>
      <c r="AC307" s="455"/>
      <c r="AD307" s="455"/>
      <c r="AE307" s="455"/>
      <c r="AF307" s="455"/>
      <c r="AG307" s="455"/>
      <c r="AH307" s="455"/>
      <c r="AI307" s="455"/>
    </row>
    <row r="308" spans="1:35" ht="48">
      <c r="A308" s="456" t="s">
        <v>49</v>
      </c>
      <c r="B308" s="457">
        <v>51</v>
      </c>
      <c r="C308" s="583" t="s">
        <v>30</v>
      </c>
      <c r="D308" s="457">
        <v>3132</v>
      </c>
      <c r="E308" s="556" t="s">
        <v>52</v>
      </c>
      <c r="F308" s="459" t="s">
        <v>687</v>
      </c>
      <c r="G308" s="452"/>
      <c r="H308" s="453"/>
      <c r="I308" s="454"/>
      <c r="J308" s="455"/>
      <c r="K308" s="455"/>
      <c r="L308" s="455"/>
      <c r="M308" s="455"/>
      <c r="N308" s="455"/>
      <c r="O308" s="455"/>
      <c r="P308" s="455"/>
      <c r="Q308" s="455"/>
      <c r="R308" s="455"/>
      <c r="S308" s="455"/>
      <c r="T308" s="455"/>
      <c r="U308" s="455"/>
      <c r="V308" s="455"/>
      <c r="W308" s="455"/>
      <c r="X308" s="455"/>
      <c r="Y308" s="455"/>
      <c r="Z308" s="455"/>
      <c r="AA308" s="455"/>
      <c r="AB308" s="455"/>
      <c r="AC308" s="455"/>
      <c r="AD308" s="455"/>
      <c r="AE308" s="455"/>
      <c r="AF308" s="455"/>
      <c r="AG308" s="455"/>
      <c r="AH308" s="455"/>
      <c r="AI308" s="455"/>
    </row>
    <row r="309" spans="1:35" ht="72">
      <c r="A309" s="456" t="s">
        <v>49</v>
      </c>
      <c r="B309" s="457">
        <v>51</v>
      </c>
      <c r="C309" s="583" t="s">
        <v>30</v>
      </c>
      <c r="D309" s="457">
        <v>3133</v>
      </c>
      <c r="E309" s="556" t="s">
        <v>758</v>
      </c>
      <c r="F309" s="459" t="s">
        <v>687</v>
      </c>
      <c r="G309" s="452"/>
      <c r="H309" s="453"/>
      <c r="I309" s="454"/>
      <c r="J309" s="455"/>
      <c r="K309" s="455"/>
      <c r="L309" s="455"/>
      <c r="M309" s="455"/>
      <c r="N309" s="455"/>
      <c r="O309" s="455"/>
      <c r="P309" s="455"/>
      <c r="Q309" s="455"/>
      <c r="R309" s="455"/>
      <c r="S309" s="455"/>
      <c r="T309" s="455"/>
      <c r="U309" s="455"/>
      <c r="V309" s="455"/>
      <c r="W309" s="455"/>
      <c r="X309" s="455"/>
      <c r="Y309" s="455"/>
      <c r="Z309" s="455"/>
      <c r="AA309" s="455"/>
      <c r="AB309" s="455"/>
      <c r="AC309" s="455"/>
      <c r="AD309" s="455"/>
      <c r="AE309" s="455"/>
      <c r="AF309" s="455"/>
      <c r="AG309" s="455"/>
      <c r="AH309" s="455"/>
      <c r="AI309" s="455"/>
    </row>
    <row r="310" spans="1:35" ht="24">
      <c r="A310" s="456" t="s">
        <v>49</v>
      </c>
      <c r="B310" s="457">
        <v>51</v>
      </c>
      <c r="C310" s="583" t="s">
        <v>30</v>
      </c>
      <c r="D310" s="457">
        <v>3211</v>
      </c>
      <c r="E310" s="556" t="s">
        <v>60</v>
      </c>
      <c r="F310" s="459" t="s">
        <v>687</v>
      </c>
      <c r="G310" s="452"/>
      <c r="H310" s="453"/>
      <c r="I310" s="454">
        <v>3900</v>
      </c>
      <c r="J310" s="455"/>
      <c r="K310" s="455"/>
      <c r="L310" s="455"/>
      <c r="M310" s="455"/>
      <c r="N310" s="455"/>
      <c r="O310" s="455"/>
      <c r="P310" s="455"/>
      <c r="Q310" s="455"/>
      <c r="R310" s="455"/>
      <c r="S310" s="455"/>
      <c r="T310" s="455"/>
      <c r="U310" s="455"/>
      <c r="V310" s="455"/>
      <c r="W310" s="455"/>
      <c r="X310" s="455"/>
      <c r="Y310" s="455"/>
      <c r="Z310" s="455"/>
      <c r="AA310" s="455"/>
      <c r="AB310" s="455"/>
      <c r="AC310" s="455"/>
      <c r="AD310" s="455"/>
      <c r="AE310" s="455"/>
      <c r="AF310" s="455"/>
      <c r="AG310" s="455"/>
      <c r="AH310" s="455"/>
      <c r="AI310" s="455"/>
    </row>
    <row r="311" spans="1:35" ht="60">
      <c r="A311" s="456" t="s">
        <v>49</v>
      </c>
      <c r="B311" s="457">
        <v>51</v>
      </c>
      <c r="C311" s="583" t="s">
        <v>30</v>
      </c>
      <c r="D311" s="457">
        <v>3212</v>
      </c>
      <c r="E311" s="556" t="s">
        <v>759</v>
      </c>
      <c r="F311" s="459" t="s">
        <v>687</v>
      </c>
      <c r="G311" s="452"/>
      <c r="H311" s="453"/>
      <c r="I311" s="454"/>
      <c r="J311" s="455"/>
      <c r="K311" s="455"/>
      <c r="L311" s="455"/>
      <c r="M311" s="455"/>
      <c r="N311" s="455"/>
      <c r="O311" s="455"/>
      <c r="P311" s="455"/>
      <c r="Q311" s="455"/>
      <c r="R311" s="455"/>
      <c r="S311" s="455"/>
      <c r="T311" s="455"/>
      <c r="U311" s="455"/>
      <c r="V311" s="455"/>
      <c r="W311" s="455"/>
      <c r="X311" s="455"/>
      <c r="Y311" s="455"/>
      <c r="Z311" s="455"/>
      <c r="AA311" s="455"/>
      <c r="AB311" s="455"/>
      <c r="AC311" s="455"/>
      <c r="AD311" s="455"/>
      <c r="AE311" s="455"/>
      <c r="AF311" s="455"/>
      <c r="AG311" s="455"/>
      <c r="AH311" s="455"/>
      <c r="AI311" s="455"/>
    </row>
    <row r="312" spans="1:35" ht="36">
      <c r="A312" s="456" t="s">
        <v>49</v>
      </c>
      <c r="B312" s="457">
        <v>51</v>
      </c>
      <c r="C312" s="583" t="s">
        <v>30</v>
      </c>
      <c r="D312" s="457">
        <v>3213</v>
      </c>
      <c r="E312" s="556" t="s">
        <v>64</v>
      </c>
      <c r="F312" s="459" t="s">
        <v>687</v>
      </c>
      <c r="G312" s="452"/>
      <c r="H312" s="453"/>
      <c r="I312" s="454"/>
      <c r="J312" s="455"/>
      <c r="K312" s="455"/>
      <c r="L312" s="455"/>
      <c r="M312" s="455"/>
      <c r="N312" s="455"/>
      <c r="O312" s="455"/>
      <c r="P312" s="455"/>
      <c r="Q312" s="455"/>
      <c r="R312" s="455"/>
      <c r="S312" s="455"/>
      <c r="T312" s="455"/>
      <c r="U312" s="455"/>
      <c r="V312" s="455"/>
      <c r="W312" s="455"/>
      <c r="X312" s="455"/>
      <c r="Y312" s="455"/>
      <c r="Z312" s="455"/>
      <c r="AA312" s="455"/>
      <c r="AB312" s="455"/>
      <c r="AC312" s="455"/>
      <c r="AD312" s="455"/>
      <c r="AE312" s="455"/>
      <c r="AF312" s="455"/>
      <c r="AG312" s="455"/>
      <c r="AH312" s="455"/>
      <c r="AI312" s="455"/>
    </row>
    <row r="313" spans="1:35" ht="48">
      <c r="A313" s="456" t="s">
        <v>49</v>
      </c>
      <c r="B313" s="457">
        <v>51</v>
      </c>
      <c r="C313" s="583" t="s">
        <v>30</v>
      </c>
      <c r="D313" s="457">
        <v>3214</v>
      </c>
      <c r="E313" s="556" t="s">
        <v>75</v>
      </c>
      <c r="F313" s="459" t="s">
        <v>687</v>
      </c>
      <c r="G313" s="452"/>
      <c r="H313" s="453"/>
      <c r="I313" s="454"/>
      <c r="J313" s="455"/>
      <c r="K313" s="455"/>
      <c r="L313" s="455"/>
      <c r="M313" s="455"/>
      <c r="N313" s="455"/>
      <c r="O313" s="455"/>
      <c r="P313" s="455"/>
      <c r="Q313" s="455"/>
      <c r="R313" s="455"/>
      <c r="S313" s="455"/>
      <c r="T313" s="455"/>
      <c r="U313" s="455"/>
      <c r="V313" s="455"/>
      <c r="W313" s="455"/>
      <c r="X313" s="455"/>
      <c r="Y313" s="455"/>
      <c r="Z313" s="455"/>
      <c r="AA313" s="455"/>
      <c r="AB313" s="455"/>
      <c r="AC313" s="455"/>
      <c r="AD313" s="455"/>
      <c r="AE313" s="455"/>
      <c r="AF313" s="455"/>
      <c r="AG313" s="455"/>
      <c r="AH313" s="455"/>
      <c r="AI313" s="455"/>
    </row>
    <row r="314" spans="1:35" ht="60">
      <c r="A314" s="456" t="s">
        <v>49</v>
      </c>
      <c r="B314" s="457">
        <v>51</v>
      </c>
      <c r="C314" s="583" t="s">
        <v>30</v>
      </c>
      <c r="D314" s="457">
        <v>3221</v>
      </c>
      <c r="E314" s="556" t="s">
        <v>65</v>
      </c>
      <c r="F314" s="459" t="s">
        <v>687</v>
      </c>
      <c r="G314" s="452"/>
      <c r="H314" s="453"/>
      <c r="I314" s="454"/>
      <c r="J314" s="455"/>
      <c r="K314" s="455"/>
      <c r="L314" s="455"/>
      <c r="M314" s="455"/>
      <c r="N314" s="455"/>
      <c r="O314" s="455"/>
      <c r="P314" s="455"/>
      <c r="Q314" s="455"/>
      <c r="R314" s="455"/>
      <c r="S314" s="455"/>
      <c r="T314" s="455"/>
      <c r="U314" s="455"/>
      <c r="V314" s="455"/>
      <c r="W314" s="455"/>
      <c r="X314" s="455"/>
      <c r="Y314" s="455"/>
      <c r="Z314" s="455"/>
      <c r="AA314" s="455"/>
      <c r="AB314" s="455"/>
      <c r="AC314" s="455"/>
      <c r="AD314" s="455"/>
      <c r="AE314" s="455"/>
      <c r="AF314" s="455"/>
      <c r="AG314" s="455"/>
      <c r="AH314" s="455"/>
      <c r="AI314" s="455"/>
    </row>
    <row r="315" spans="1:35" ht="24">
      <c r="A315" s="456" t="s">
        <v>49</v>
      </c>
      <c r="B315" s="457">
        <v>51</v>
      </c>
      <c r="C315" s="583" t="s">
        <v>30</v>
      </c>
      <c r="D315" s="457">
        <v>3222</v>
      </c>
      <c r="E315" s="556" t="s">
        <v>76</v>
      </c>
      <c r="F315" s="459" t="s">
        <v>687</v>
      </c>
      <c r="G315" s="452"/>
      <c r="H315" s="453"/>
      <c r="I315" s="454"/>
      <c r="J315" s="455"/>
      <c r="K315" s="455"/>
      <c r="L315" s="455"/>
      <c r="M315" s="455"/>
      <c r="N315" s="455"/>
      <c r="O315" s="455"/>
      <c r="P315" s="455"/>
      <c r="Q315" s="455"/>
      <c r="R315" s="455"/>
      <c r="S315" s="455"/>
      <c r="T315" s="455"/>
      <c r="U315" s="455"/>
      <c r="V315" s="455"/>
      <c r="W315" s="455"/>
      <c r="X315" s="455"/>
      <c r="Y315" s="455"/>
      <c r="Z315" s="455"/>
      <c r="AA315" s="455"/>
      <c r="AB315" s="455"/>
      <c r="AC315" s="455"/>
      <c r="AD315" s="455"/>
      <c r="AE315" s="455"/>
      <c r="AF315" s="455"/>
      <c r="AG315" s="455"/>
      <c r="AH315" s="455"/>
      <c r="AI315" s="455"/>
    </row>
    <row r="316" spans="1:35">
      <c r="A316" s="456" t="s">
        <v>49</v>
      </c>
      <c r="B316" s="457">
        <v>51</v>
      </c>
      <c r="C316" s="583" t="s">
        <v>30</v>
      </c>
      <c r="D316" s="457">
        <v>3223</v>
      </c>
      <c r="E316" s="556" t="s">
        <v>77</v>
      </c>
      <c r="F316" s="459" t="s">
        <v>687</v>
      </c>
      <c r="G316" s="452"/>
      <c r="H316" s="453"/>
      <c r="I316" s="454"/>
      <c r="J316" s="455"/>
      <c r="K316" s="455"/>
      <c r="L316" s="455"/>
      <c r="M316" s="455"/>
      <c r="N316" s="455"/>
      <c r="O316" s="455"/>
      <c r="P316" s="455"/>
      <c r="Q316" s="455"/>
      <c r="R316" s="455"/>
      <c r="S316" s="455"/>
      <c r="T316" s="455"/>
      <c r="U316" s="455"/>
      <c r="V316" s="455"/>
      <c r="W316" s="455"/>
      <c r="X316" s="455"/>
      <c r="Y316" s="455"/>
      <c r="Z316" s="455"/>
      <c r="AA316" s="455"/>
      <c r="AB316" s="455"/>
      <c r="AC316" s="455"/>
      <c r="AD316" s="455"/>
      <c r="AE316" s="455"/>
      <c r="AF316" s="455"/>
      <c r="AG316" s="455"/>
      <c r="AH316" s="455"/>
      <c r="AI316" s="455"/>
    </row>
    <row r="317" spans="1:35" ht="60">
      <c r="A317" s="456" t="s">
        <v>49</v>
      </c>
      <c r="B317" s="457">
        <v>51</v>
      </c>
      <c r="C317" s="583" t="s">
        <v>30</v>
      </c>
      <c r="D317" s="457">
        <v>3224</v>
      </c>
      <c r="E317" s="556" t="s">
        <v>61</v>
      </c>
      <c r="F317" s="459" t="s">
        <v>687</v>
      </c>
      <c r="G317" s="452"/>
      <c r="H317" s="453"/>
      <c r="I317" s="454"/>
      <c r="J317" s="455"/>
      <c r="K317" s="455"/>
      <c r="L317" s="455"/>
      <c r="M317" s="455"/>
      <c r="N317" s="455"/>
      <c r="O317" s="455"/>
      <c r="P317" s="455"/>
      <c r="Q317" s="455"/>
      <c r="R317" s="455"/>
      <c r="S317" s="455"/>
      <c r="T317" s="455"/>
      <c r="U317" s="455"/>
      <c r="V317" s="455"/>
      <c r="W317" s="455"/>
      <c r="X317" s="455"/>
      <c r="Y317" s="455"/>
      <c r="Z317" s="455"/>
      <c r="AA317" s="455"/>
      <c r="AB317" s="455"/>
      <c r="AC317" s="455"/>
      <c r="AD317" s="455"/>
      <c r="AE317" s="455"/>
      <c r="AF317" s="455"/>
      <c r="AG317" s="455"/>
      <c r="AH317" s="455"/>
      <c r="AI317" s="455"/>
    </row>
    <row r="318" spans="1:35" ht="36">
      <c r="A318" s="456" t="s">
        <v>49</v>
      </c>
      <c r="B318" s="457">
        <v>51</v>
      </c>
      <c r="C318" s="583" t="s">
        <v>30</v>
      </c>
      <c r="D318" s="457">
        <v>3225</v>
      </c>
      <c r="E318" s="556" t="s">
        <v>78</v>
      </c>
      <c r="F318" s="459" t="s">
        <v>687</v>
      </c>
      <c r="G318" s="452"/>
      <c r="H318" s="453"/>
      <c r="I318" s="454"/>
      <c r="J318" s="455"/>
      <c r="K318" s="455"/>
      <c r="L318" s="455"/>
      <c r="M318" s="455"/>
      <c r="N318" s="455"/>
      <c r="O318" s="455"/>
      <c r="P318" s="455"/>
      <c r="Q318" s="455"/>
      <c r="R318" s="455"/>
      <c r="S318" s="455"/>
      <c r="T318" s="455"/>
      <c r="U318" s="455"/>
      <c r="V318" s="455"/>
      <c r="W318" s="455"/>
      <c r="X318" s="455"/>
      <c r="Y318" s="455"/>
      <c r="Z318" s="455"/>
      <c r="AA318" s="455"/>
      <c r="AB318" s="455"/>
      <c r="AC318" s="455"/>
      <c r="AD318" s="455"/>
      <c r="AE318" s="455"/>
      <c r="AF318" s="455"/>
      <c r="AG318" s="455"/>
      <c r="AH318" s="455"/>
      <c r="AI318" s="455"/>
    </row>
    <row r="319" spans="1:35" ht="60">
      <c r="A319" s="456" t="s">
        <v>49</v>
      </c>
      <c r="B319" s="457">
        <v>51</v>
      </c>
      <c r="C319" s="583" t="s">
        <v>30</v>
      </c>
      <c r="D319" s="457">
        <v>3227</v>
      </c>
      <c r="E319" s="556" t="s">
        <v>89</v>
      </c>
      <c r="F319" s="459" t="s">
        <v>687</v>
      </c>
      <c r="G319" s="452"/>
      <c r="H319" s="453"/>
      <c r="I319" s="454"/>
      <c r="J319" s="455"/>
      <c r="K319" s="455"/>
      <c r="L319" s="455"/>
      <c r="M319" s="455"/>
      <c r="N319" s="455"/>
      <c r="O319" s="455"/>
      <c r="P319" s="455"/>
      <c r="Q319" s="455"/>
      <c r="R319" s="455"/>
      <c r="S319" s="455"/>
      <c r="T319" s="455"/>
      <c r="U319" s="455"/>
      <c r="V319" s="455"/>
      <c r="W319" s="455"/>
      <c r="X319" s="455"/>
      <c r="Y319" s="455"/>
      <c r="Z319" s="455"/>
      <c r="AA319" s="455"/>
      <c r="AB319" s="455"/>
      <c r="AC319" s="455"/>
      <c r="AD319" s="455"/>
      <c r="AE319" s="455"/>
      <c r="AF319" s="455"/>
      <c r="AG319" s="455"/>
      <c r="AH319" s="455"/>
      <c r="AI319" s="455"/>
    </row>
    <row r="320" spans="1:35" ht="48">
      <c r="A320" s="456" t="s">
        <v>49</v>
      </c>
      <c r="B320" s="457">
        <v>51</v>
      </c>
      <c r="C320" s="583" t="s">
        <v>30</v>
      </c>
      <c r="D320" s="457">
        <v>3231</v>
      </c>
      <c r="E320" s="556" t="s">
        <v>79</v>
      </c>
      <c r="F320" s="459" t="s">
        <v>687</v>
      </c>
      <c r="G320" s="452"/>
      <c r="H320" s="453"/>
      <c r="I320" s="454"/>
      <c r="J320" s="455"/>
      <c r="K320" s="455"/>
      <c r="L320" s="455"/>
      <c r="M320" s="455"/>
      <c r="N320" s="455"/>
      <c r="O320" s="455"/>
      <c r="P320" s="455"/>
      <c r="Q320" s="455"/>
      <c r="R320" s="455"/>
      <c r="S320" s="455"/>
      <c r="T320" s="455"/>
      <c r="U320" s="455"/>
      <c r="V320" s="455"/>
      <c r="W320" s="455"/>
      <c r="X320" s="455"/>
      <c r="Y320" s="455"/>
      <c r="Z320" s="455"/>
      <c r="AA320" s="455"/>
      <c r="AB320" s="455"/>
      <c r="AC320" s="455"/>
      <c r="AD320" s="455"/>
      <c r="AE320" s="455"/>
      <c r="AF320" s="455"/>
      <c r="AG320" s="455"/>
      <c r="AH320" s="455"/>
      <c r="AI320" s="455"/>
    </row>
    <row r="321" spans="1:35" ht="48">
      <c r="A321" s="456" t="s">
        <v>49</v>
      </c>
      <c r="B321" s="457">
        <v>51</v>
      </c>
      <c r="C321" s="583" t="s">
        <v>30</v>
      </c>
      <c r="D321" s="457">
        <v>3232</v>
      </c>
      <c r="E321" s="556" t="s">
        <v>80</v>
      </c>
      <c r="F321" s="459" t="s">
        <v>687</v>
      </c>
      <c r="G321" s="452"/>
      <c r="H321" s="453"/>
      <c r="I321" s="454"/>
      <c r="J321" s="455"/>
      <c r="K321" s="455"/>
      <c r="L321" s="455"/>
      <c r="M321" s="455"/>
      <c r="N321" s="455"/>
      <c r="O321" s="455"/>
      <c r="P321" s="455"/>
      <c r="Q321" s="455"/>
      <c r="R321" s="455"/>
      <c r="S321" s="455"/>
      <c r="T321" s="455"/>
      <c r="U321" s="455"/>
      <c r="V321" s="455"/>
      <c r="W321" s="455"/>
      <c r="X321" s="455"/>
      <c r="Y321" s="455"/>
      <c r="Z321" s="455"/>
      <c r="AA321" s="455"/>
      <c r="AB321" s="455"/>
      <c r="AC321" s="455"/>
      <c r="AD321" s="455"/>
      <c r="AE321" s="455"/>
      <c r="AF321" s="455"/>
      <c r="AG321" s="455"/>
      <c r="AH321" s="455"/>
      <c r="AI321" s="455"/>
    </row>
    <row r="322" spans="1:35" ht="36">
      <c r="A322" s="456" t="s">
        <v>49</v>
      </c>
      <c r="B322" s="457">
        <v>51</v>
      </c>
      <c r="C322" s="583" t="s">
        <v>30</v>
      </c>
      <c r="D322" s="457">
        <v>3233</v>
      </c>
      <c r="E322" s="556" t="s">
        <v>81</v>
      </c>
      <c r="F322" s="459" t="s">
        <v>687</v>
      </c>
      <c r="G322" s="452"/>
      <c r="H322" s="453"/>
      <c r="I322" s="454"/>
      <c r="J322" s="455"/>
      <c r="K322" s="455"/>
      <c r="L322" s="455"/>
      <c r="M322" s="455"/>
      <c r="N322" s="455"/>
      <c r="O322" s="455"/>
      <c r="P322" s="455"/>
      <c r="Q322" s="455"/>
      <c r="R322" s="455"/>
      <c r="S322" s="455"/>
      <c r="T322" s="455"/>
      <c r="U322" s="455"/>
      <c r="V322" s="455"/>
      <c r="W322" s="455"/>
      <c r="X322" s="455"/>
      <c r="Y322" s="455"/>
      <c r="Z322" s="455"/>
      <c r="AA322" s="455"/>
      <c r="AB322" s="455"/>
      <c r="AC322" s="455"/>
      <c r="AD322" s="455"/>
      <c r="AE322" s="455"/>
      <c r="AF322" s="455"/>
      <c r="AG322" s="455"/>
      <c r="AH322" s="455"/>
      <c r="AI322" s="455"/>
    </row>
    <row r="323" spans="1:35" ht="24">
      <c r="A323" s="456" t="s">
        <v>49</v>
      </c>
      <c r="B323" s="457">
        <v>51</v>
      </c>
      <c r="C323" s="583" t="s">
        <v>30</v>
      </c>
      <c r="D323" s="457">
        <v>3234</v>
      </c>
      <c r="E323" s="556" t="s">
        <v>87</v>
      </c>
      <c r="F323" s="459" t="s">
        <v>687</v>
      </c>
      <c r="G323" s="452"/>
      <c r="H323" s="453"/>
      <c r="I323" s="454"/>
      <c r="J323" s="455"/>
      <c r="K323" s="455"/>
      <c r="L323" s="455"/>
      <c r="M323" s="455"/>
      <c r="N323" s="455"/>
      <c r="O323" s="455"/>
      <c r="P323" s="455"/>
      <c r="Q323" s="455"/>
      <c r="R323" s="455"/>
      <c r="S323" s="455"/>
      <c r="T323" s="455"/>
      <c r="U323" s="455"/>
      <c r="V323" s="455"/>
      <c r="W323" s="455"/>
      <c r="X323" s="455"/>
      <c r="Y323" s="455"/>
      <c r="Z323" s="455"/>
      <c r="AA323" s="455"/>
      <c r="AB323" s="455"/>
      <c r="AC323" s="455"/>
      <c r="AD323" s="455"/>
      <c r="AE323" s="455"/>
      <c r="AF323" s="455"/>
      <c r="AG323" s="455"/>
      <c r="AH323" s="455"/>
      <c r="AI323" s="455"/>
    </row>
    <row r="324" spans="1:35" ht="24">
      <c r="A324" s="456" t="s">
        <v>49</v>
      </c>
      <c r="B324" s="457">
        <v>51</v>
      </c>
      <c r="C324" s="583" t="s">
        <v>30</v>
      </c>
      <c r="D324" s="457">
        <v>3235</v>
      </c>
      <c r="E324" s="556" t="s">
        <v>88</v>
      </c>
      <c r="F324" s="459" t="s">
        <v>687</v>
      </c>
      <c r="G324" s="452"/>
      <c r="H324" s="453"/>
      <c r="I324" s="454"/>
      <c r="J324" s="455"/>
      <c r="K324" s="455"/>
      <c r="L324" s="455"/>
      <c r="M324" s="455"/>
      <c r="N324" s="455"/>
      <c r="O324" s="455"/>
      <c r="P324" s="455"/>
      <c r="Q324" s="455"/>
      <c r="R324" s="455"/>
      <c r="S324" s="455"/>
      <c r="T324" s="455"/>
      <c r="U324" s="455"/>
      <c r="V324" s="455"/>
      <c r="W324" s="455"/>
      <c r="X324" s="455"/>
      <c r="Y324" s="455"/>
      <c r="Z324" s="455"/>
      <c r="AA324" s="455"/>
      <c r="AB324" s="455"/>
      <c r="AC324" s="455"/>
      <c r="AD324" s="455"/>
      <c r="AE324" s="455"/>
      <c r="AF324" s="455"/>
      <c r="AG324" s="455"/>
      <c r="AH324" s="455"/>
      <c r="AI324" s="455"/>
    </row>
    <row r="325" spans="1:35" ht="48">
      <c r="A325" s="456" t="s">
        <v>49</v>
      </c>
      <c r="B325" s="457">
        <v>51</v>
      </c>
      <c r="C325" s="583" t="s">
        <v>30</v>
      </c>
      <c r="D325" s="457">
        <v>3236</v>
      </c>
      <c r="E325" s="556" t="s">
        <v>54</v>
      </c>
      <c r="F325" s="459" t="s">
        <v>687</v>
      </c>
      <c r="G325" s="452"/>
      <c r="H325" s="453"/>
      <c r="I325" s="454"/>
      <c r="J325" s="455"/>
      <c r="K325" s="455"/>
      <c r="L325" s="455"/>
      <c r="M325" s="455"/>
      <c r="N325" s="455"/>
      <c r="O325" s="455"/>
      <c r="P325" s="455"/>
      <c r="Q325" s="455"/>
      <c r="R325" s="455"/>
      <c r="S325" s="455"/>
      <c r="T325" s="455"/>
      <c r="U325" s="455"/>
      <c r="V325" s="455"/>
      <c r="W325" s="455"/>
      <c r="X325" s="455"/>
      <c r="Y325" s="455"/>
      <c r="Z325" s="455"/>
      <c r="AA325" s="455"/>
      <c r="AB325" s="455"/>
      <c r="AC325" s="455"/>
      <c r="AD325" s="455"/>
      <c r="AE325" s="455"/>
      <c r="AF325" s="455"/>
      <c r="AG325" s="455"/>
      <c r="AH325" s="455"/>
      <c r="AI325" s="455"/>
    </row>
    <row r="326" spans="1:35" ht="36">
      <c r="A326" s="456" t="s">
        <v>49</v>
      </c>
      <c r="B326" s="457">
        <v>51</v>
      </c>
      <c r="C326" s="583" t="s">
        <v>30</v>
      </c>
      <c r="D326" s="457">
        <v>3237</v>
      </c>
      <c r="E326" s="556" t="s">
        <v>62</v>
      </c>
      <c r="F326" s="459" t="s">
        <v>687</v>
      </c>
      <c r="G326" s="452"/>
      <c r="H326" s="453"/>
      <c r="I326" s="454"/>
      <c r="J326" s="455"/>
      <c r="K326" s="455"/>
      <c r="L326" s="455"/>
      <c r="M326" s="455"/>
      <c r="N326" s="455"/>
      <c r="O326" s="455"/>
      <c r="P326" s="455"/>
      <c r="Q326" s="455"/>
      <c r="R326" s="455"/>
      <c r="S326" s="455"/>
      <c r="T326" s="455"/>
      <c r="U326" s="455"/>
      <c r="V326" s="455"/>
      <c r="W326" s="455"/>
      <c r="X326" s="455"/>
      <c r="Y326" s="455"/>
      <c r="Z326" s="455"/>
      <c r="AA326" s="455"/>
      <c r="AB326" s="455"/>
      <c r="AC326" s="455"/>
      <c r="AD326" s="455"/>
      <c r="AE326" s="455"/>
      <c r="AF326" s="455"/>
      <c r="AG326" s="455"/>
      <c r="AH326" s="455"/>
      <c r="AI326" s="455"/>
    </row>
    <row r="327" spans="1:35" ht="24">
      <c r="A327" s="456" t="s">
        <v>49</v>
      </c>
      <c r="B327" s="457">
        <v>51</v>
      </c>
      <c r="C327" s="583" t="s">
        <v>30</v>
      </c>
      <c r="D327" s="457">
        <v>3238</v>
      </c>
      <c r="E327" s="556" t="s">
        <v>82</v>
      </c>
      <c r="F327" s="459" t="s">
        <v>687</v>
      </c>
      <c r="G327" s="452"/>
      <c r="H327" s="453"/>
      <c r="I327" s="454"/>
      <c r="J327" s="455"/>
      <c r="K327" s="455"/>
      <c r="L327" s="455"/>
      <c r="M327" s="455"/>
      <c r="N327" s="455"/>
      <c r="O327" s="455"/>
      <c r="P327" s="455"/>
      <c r="Q327" s="455"/>
      <c r="R327" s="455"/>
      <c r="S327" s="455"/>
      <c r="T327" s="455"/>
      <c r="U327" s="455"/>
      <c r="V327" s="455"/>
      <c r="W327" s="455"/>
      <c r="X327" s="455"/>
      <c r="Y327" s="455"/>
      <c r="Z327" s="455"/>
      <c r="AA327" s="455"/>
      <c r="AB327" s="455"/>
      <c r="AC327" s="455"/>
      <c r="AD327" s="455"/>
      <c r="AE327" s="455"/>
      <c r="AF327" s="455"/>
      <c r="AG327" s="455"/>
      <c r="AH327" s="455"/>
      <c r="AI327" s="455"/>
    </row>
    <row r="328" spans="1:35" ht="24">
      <c r="A328" s="456" t="s">
        <v>49</v>
      </c>
      <c r="B328" s="457">
        <v>51</v>
      </c>
      <c r="C328" s="583" t="s">
        <v>30</v>
      </c>
      <c r="D328" s="457">
        <v>3239</v>
      </c>
      <c r="E328" s="556" t="s">
        <v>66</v>
      </c>
      <c r="F328" s="459" t="s">
        <v>687</v>
      </c>
      <c r="G328" s="452"/>
      <c r="H328" s="453"/>
      <c r="I328" s="454"/>
      <c r="J328" s="455"/>
      <c r="K328" s="455"/>
      <c r="L328" s="455"/>
      <c r="M328" s="455"/>
      <c r="N328" s="455"/>
      <c r="O328" s="455"/>
      <c r="P328" s="455"/>
      <c r="Q328" s="455"/>
      <c r="R328" s="455"/>
      <c r="S328" s="455"/>
      <c r="T328" s="455"/>
      <c r="U328" s="455"/>
      <c r="V328" s="455"/>
      <c r="W328" s="455"/>
      <c r="X328" s="455"/>
      <c r="Y328" s="455"/>
      <c r="Z328" s="455"/>
      <c r="AA328" s="455"/>
      <c r="AB328" s="455"/>
      <c r="AC328" s="455"/>
      <c r="AD328" s="455"/>
      <c r="AE328" s="455"/>
      <c r="AF328" s="455"/>
      <c r="AG328" s="455"/>
      <c r="AH328" s="455"/>
      <c r="AI328" s="455"/>
    </row>
    <row r="329" spans="1:35" ht="60">
      <c r="A329" s="456" t="s">
        <v>49</v>
      </c>
      <c r="B329" s="457">
        <v>51</v>
      </c>
      <c r="C329" s="583" t="s">
        <v>30</v>
      </c>
      <c r="D329" s="457">
        <v>3241</v>
      </c>
      <c r="E329" s="556" t="s">
        <v>67</v>
      </c>
      <c r="F329" s="459" t="s">
        <v>687</v>
      </c>
      <c r="G329" s="452"/>
      <c r="H329" s="453"/>
      <c r="I329" s="454"/>
      <c r="J329" s="455"/>
      <c r="K329" s="455"/>
      <c r="L329" s="455"/>
      <c r="M329" s="455"/>
      <c r="N329" s="455"/>
      <c r="O329" s="455"/>
      <c r="P329" s="455"/>
      <c r="Q329" s="455"/>
      <c r="R329" s="455"/>
      <c r="S329" s="455"/>
      <c r="T329" s="455"/>
      <c r="U329" s="455"/>
      <c r="V329" s="455"/>
      <c r="W329" s="455"/>
      <c r="X329" s="455"/>
      <c r="Y329" s="455"/>
      <c r="Z329" s="455"/>
      <c r="AA329" s="455"/>
      <c r="AB329" s="455"/>
      <c r="AC329" s="455"/>
      <c r="AD329" s="455"/>
      <c r="AE329" s="455"/>
      <c r="AF329" s="455"/>
      <c r="AG329" s="455"/>
      <c r="AH329" s="455"/>
      <c r="AI329" s="455"/>
    </row>
    <row r="330" spans="1:35" ht="60">
      <c r="A330" s="456" t="s">
        <v>49</v>
      </c>
      <c r="B330" s="457">
        <v>51</v>
      </c>
      <c r="C330" s="583" t="s">
        <v>30</v>
      </c>
      <c r="D330" s="457">
        <v>3291</v>
      </c>
      <c r="E330" s="556" t="s">
        <v>714</v>
      </c>
      <c r="F330" s="459" t="s">
        <v>687</v>
      </c>
      <c r="G330" s="452"/>
      <c r="H330" s="453"/>
      <c r="I330" s="454"/>
      <c r="J330" s="455"/>
      <c r="K330" s="455"/>
      <c r="L330" s="455"/>
      <c r="M330" s="455"/>
      <c r="N330" s="455"/>
      <c r="O330" s="455"/>
      <c r="P330" s="455"/>
      <c r="Q330" s="455"/>
      <c r="R330" s="455"/>
      <c r="S330" s="455"/>
      <c r="T330" s="455"/>
      <c r="U330" s="455"/>
      <c r="V330" s="455"/>
      <c r="W330" s="455"/>
      <c r="X330" s="455"/>
      <c r="Y330" s="455"/>
      <c r="Z330" s="455"/>
      <c r="AA330" s="455"/>
      <c r="AB330" s="455"/>
      <c r="AC330" s="455"/>
      <c r="AD330" s="455"/>
      <c r="AE330" s="455"/>
      <c r="AF330" s="455"/>
      <c r="AG330" s="455"/>
      <c r="AH330" s="455"/>
      <c r="AI330" s="455"/>
    </row>
    <row r="331" spans="1:35" ht="24">
      <c r="A331" s="456" t="s">
        <v>49</v>
      </c>
      <c r="B331" s="457">
        <v>51</v>
      </c>
      <c r="C331" s="583" t="s">
        <v>30</v>
      </c>
      <c r="D331" s="457">
        <v>3292</v>
      </c>
      <c r="E331" s="556" t="s">
        <v>59</v>
      </c>
      <c r="F331" s="459" t="s">
        <v>687</v>
      </c>
      <c r="G331" s="452"/>
      <c r="H331" s="453"/>
      <c r="I331" s="454"/>
      <c r="J331" s="455"/>
      <c r="K331" s="455"/>
      <c r="L331" s="455"/>
      <c r="M331" s="455"/>
      <c r="N331" s="455"/>
      <c r="O331" s="455"/>
      <c r="P331" s="455"/>
      <c r="Q331" s="455"/>
      <c r="R331" s="455"/>
      <c r="S331" s="455"/>
      <c r="T331" s="455"/>
      <c r="U331" s="455"/>
      <c r="V331" s="455"/>
      <c r="W331" s="455"/>
      <c r="X331" s="455"/>
      <c r="Y331" s="455"/>
      <c r="Z331" s="455"/>
      <c r="AA331" s="455"/>
      <c r="AB331" s="455"/>
      <c r="AC331" s="455"/>
      <c r="AD331" s="455"/>
      <c r="AE331" s="455"/>
      <c r="AF331" s="455"/>
      <c r="AG331" s="455"/>
      <c r="AH331" s="455"/>
      <c r="AI331" s="455"/>
    </row>
    <row r="332" spans="1:35" ht="24">
      <c r="A332" s="456" t="s">
        <v>49</v>
      </c>
      <c r="B332" s="457">
        <v>51</v>
      </c>
      <c r="C332" s="583" t="s">
        <v>30</v>
      </c>
      <c r="D332" s="457">
        <v>3293</v>
      </c>
      <c r="E332" s="556" t="s">
        <v>68</v>
      </c>
      <c r="F332" s="459" t="s">
        <v>687</v>
      </c>
      <c r="G332" s="452"/>
      <c r="H332" s="453"/>
      <c r="I332" s="454"/>
      <c r="J332" s="455"/>
      <c r="K332" s="455"/>
      <c r="L332" s="455"/>
      <c r="M332" s="455"/>
      <c r="N332" s="455"/>
      <c r="O332" s="455"/>
      <c r="P332" s="455"/>
      <c r="Q332" s="455"/>
      <c r="R332" s="455"/>
      <c r="S332" s="455"/>
      <c r="T332" s="455"/>
      <c r="U332" s="455"/>
      <c r="V332" s="455"/>
      <c r="W332" s="455"/>
      <c r="X332" s="455"/>
      <c r="Y332" s="455"/>
      <c r="Z332" s="455"/>
      <c r="AA332" s="455"/>
      <c r="AB332" s="455"/>
      <c r="AC332" s="455"/>
      <c r="AD332" s="455"/>
      <c r="AE332" s="455"/>
      <c r="AF332" s="455"/>
      <c r="AG332" s="455"/>
      <c r="AH332" s="455"/>
      <c r="AI332" s="455"/>
    </row>
    <row r="333" spans="1:35" ht="24">
      <c r="A333" s="456" t="s">
        <v>49</v>
      </c>
      <c r="B333" s="457">
        <v>51</v>
      </c>
      <c r="C333" s="583" t="s">
        <v>30</v>
      </c>
      <c r="D333" s="457">
        <v>3294</v>
      </c>
      <c r="E333" s="556" t="s">
        <v>69</v>
      </c>
      <c r="F333" s="459" t="s">
        <v>687</v>
      </c>
      <c r="G333" s="452"/>
      <c r="H333" s="453"/>
      <c r="I333" s="454"/>
      <c r="J333" s="455"/>
      <c r="K333" s="455"/>
      <c r="L333" s="455"/>
      <c r="M333" s="455"/>
      <c r="N333" s="455"/>
      <c r="O333" s="455"/>
      <c r="P333" s="455"/>
      <c r="Q333" s="455"/>
      <c r="R333" s="455"/>
      <c r="S333" s="455"/>
      <c r="T333" s="455"/>
      <c r="U333" s="455"/>
      <c r="V333" s="455"/>
      <c r="W333" s="455"/>
      <c r="X333" s="455"/>
      <c r="Y333" s="455"/>
      <c r="Z333" s="455"/>
      <c r="AA333" s="455"/>
      <c r="AB333" s="455"/>
      <c r="AC333" s="455"/>
      <c r="AD333" s="455"/>
      <c r="AE333" s="455"/>
      <c r="AF333" s="455"/>
      <c r="AG333" s="455"/>
      <c r="AH333" s="455"/>
      <c r="AI333" s="455"/>
    </row>
    <row r="334" spans="1:35" ht="24">
      <c r="A334" s="456" t="s">
        <v>49</v>
      </c>
      <c r="B334" s="457">
        <v>51</v>
      </c>
      <c r="C334" s="583" t="s">
        <v>30</v>
      </c>
      <c r="D334" s="457">
        <v>3295</v>
      </c>
      <c r="E334" s="556" t="s">
        <v>55</v>
      </c>
      <c r="F334" s="459" t="s">
        <v>687</v>
      </c>
      <c r="G334" s="452"/>
      <c r="H334" s="453"/>
      <c r="I334" s="454"/>
      <c r="J334" s="455"/>
      <c r="K334" s="455"/>
      <c r="L334" s="455"/>
      <c r="M334" s="455"/>
      <c r="N334" s="455"/>
      <c r="O334" s="455"/>
      <c r="P334" s="455"/>
      <c r="Q334" s="455"/>
      <c r="R334" s="455"/>
      <c r="S334" s="455"/>
      <c r="T334" s="455"/>
      <c r="U334" s="455"/>
      <c r="V334" s="455"/>
      <c r="W334" s="455"/>
      <c r="X334" s="455"/>
      <c r="Y334" s="455"/>
      <c r="Z334" s="455"/>
      <c r="AA334" s="455"/>
      <c r="AB334" s="455"/>
      <c r="AC334" s="455"/>
      <c r="AD334" s="455"/>
      <c r="AE334" s="455"/>
      <c r="AF334" s="455"/>
      <c r="AG334" s="455"/>
      <c r="AH334" s="455"/>
      <c r="AI334" s="455"/>
    </row>
    <row r="335" spans="1:35" ht="36">
      <c r="A335" s="456" t="s">
        <v>49</v>
      </c>
      <c r="B335" s="457">
        <v>51</v>
      </c>
      <c r="C335" s="583" t="s">
        <v>30</v>
      </c>
      <c r="D335" s="457">
        <v>3296</v>
      </c>
      <c r="E335" s="556" t="s">
        <v>97</v>
      </c>
      <c r="F335" s="459" t="s">
        <v>687</v>
      </c>
      <c r="G335" s="452"/>
      <c r="H335" s="453"/>
      <c r="I335" s="454"/>
      <c r="J335" s="455"/>
      <c r="K335" s="455"/>
      <c r="L335" s="455"/>
      <c r="M335" s="455"/>
      <c r="N335" s="455"/>
      <c r="O335" s="455"/>
      <c r="P335" s="455"/>
      <c r="Q335" s="455"/>
      <c r="R335" s="455"/>
      <c r="S335" s="455"/>
      <c r="T335" s="455"/>
      <c r="U335" s="455"/>
      <c r="V335" s="455"/>
      <c r="W335" s="455"/>
      <c r="X335" s="455"/>
      <c r="Y335" s="455"/>
      <c r="Z335" s="455"/>
      <c r="AA335" s="455"/>
      <c r="AB335" s="455"/>
      <c r="AC335" s="455"/>
      <c r="AD335" s="455"/>
      <c r="AE335" s="455"/>
      <c r="AF335" s="455"/>
      <c r="AG335" s="455"/>
      <c r="AH335" s="455"/>
      <c r="AI335" s="455"/>
    </row>
    <row r="336" spans="1:35" ht="48">
      <c r="A336" s="456" t="s">
        <v>49</v>
      </c>
      <c r="B336" s="457">
        <v>51</v>
      </c>
      <c r="C336" s="583" t="s">
        <v>30</v>
      </c>
      <c r="D336" s="457">
        <v>3299</v>
      </c>
      <c r="E336" s="556" t="s">
        <v>57</v>
      </c>
      <c r="F336" s="459" t="s">
        <v>687</v>
      </c>
      <c r="G336" s="452"/>
      <c r="H336" s="453"/>
      <c r="I336" s="454"/>
      <c r="J336" s="455"/>
      <c r="K336" s="455"/>
      <c r="L336" s="455"/>
      <c r="M336" s="455"/>
      <c r="N336" s="455"/>
      <c r="O336" s="455"/>
      <c r="P336" s="455"/>
      <c r="Q336" s="455"/>
      <c r="R336" s="455"/>
      <c r="S336" s="455"/>
      <c r="T336" s="455"/>
      <c r="U336" s="455"/>
      <c r="V336" s="455"/>
      <c r="W336" s="455"/>
      <c r="X336" s="455"/>
      <c r="Y336" s="455"/>
      <c r="Z336" s="455"/>
      <c r="AA336" s="455"/>
      <c r="AB336" s="455"/>
      <c r="AC336" s="455"/>
      <c r="AD336" s="455"/>
      <c r="AE336" s="455"/>
      <c r="AF336" s="455"/>
      <c r="AG336" s="455"/>
      <c r="AH336" s="455"/>
      <c r="AI336" s="455"/>
    </row>
    <row r="337" spans="1:35" ht="60">
      <c r="A337" s="456" t="s">
        <v>49</v>
      </c>
      <c r="B337" s="457">
        <v>51</v>
      </c>
      <c r="C337" s="583" t="s">
        <v>30</v>
      </c>
      <c r="D337" s="457">
        <v>3431</v>
      </c>
      <c r="E337" s="556" t="s">
        <v>70</v>
      </c>
      <c r="F337" s="459" t="s">
        <v>687</v>
      </c>
      <c r="G337" s="452"/>
      <c r="H337" s="453"/>
      <c r="I337" s="454"/>
      <c r="J337" s="455"/>
      <c r="K337" s="455"/>
      <c r="L337" s="455"/>
      <c r="M337" s="455"/>
      <c r="N337" s="455"/>
      <c r="O337" s="455"/>
      <c r="P337" s="455"/>
      <c r="Q337" s="455"/>
      <c r="R337" s="455"/>
      <c r="S337" s="455"/>
      <c r="T337" s="455"/>
      <c r="U337" s="455"/>
      <c r="V337" s="455"/>
      <c r="W337" s="455"/>
      <c r="X337" s="455"/>
      <c r="Y337" s="455"/>
      <c r="Z337" s="455"/>
      <c r="AA337" s="455"/>
      <c r="AB337" s="455"/>
      <c r="AC337" s="455"/>
      <c r="AD337" s="455"/>
      <c r="AE337" s="455"/>
      <c r="AF337" s="455"/>
      <c r="AG337" s="455"/>
      <c r="AH337" s="455"/>
      <c r="AI337" s="455"/>
    </row>
    <row r="338" spans="1:35" ht="72">
      <c r="A338" s="456" t="s">
        <v>49</v>
      </c>
      <c r="B338" s="457">
        <v>51</v>
      </c>
      <c r="C338" s="583" t="s">
        <v>30</v>
      </c>
      <c r="D338" s="457">
        <v>3432</v>
      </c>
      <c r="E338" s="556" t="s">
        <v>71</v>
      </c>
      <c r="F338" s="459" t="s">
        <v>687</v>
      </c>
      <c r="G338" s="452"/>
      <c r="H338" s="453"/>
      <c r="I338" s="454"/>
      <c r="J338" s="455"/>
      <c r="K338" s="455"/>
      <c r="L338" s="455"/>
      <c r="M338" s="455"/>
      <c r="N338" s="455"/>
      <c r="O338" s="455"/>
      <c r="P338" s="455"/>
      <c r="Q338" s="455"/>
      <c r="R338" s="455"/>
      <c r="S338" s="455"/>
      <c r="T338" s="455"/>
      <c r="U338" s="455"/>
      <c r="V338" s="455"/>
      <c r="W338" s="455"/>
      <c r="X338" s="455"/>
      <c r="Y338" s="455"/>
      <c r="Z338" s="455"/>
      <c r="AA338" s="455"/>
      <c r="AB338" s="455"/>
      <c r="AC338" s="455"/>
      <c r="AD338" s="455"/>
      <c r="AE338" s="455"/>
      <c r="AF338" s="455"/>
      <c r="AG338" s="455"/>
      <c r="AH338" s="455"/>
      <c r="AI338" s="455"/>
    </row>
    <row r="339" spans="1:35" ht="48">
      <c r="A339" s="456" t="s">
        <v>49</v>
      </c>
      <c r="B339" s="457">
        <v>51</v>
      </c>
      <c r="C339" s="583" t="s">
        <v>30</v>
      </c>
      <c r="D339" s="457">
        <v>3433</v>
      </c>
      <c r="E339" s="556" t="s">
        <v>726</v>
      </c>
      <c r="F339" s="459" t="s">
        <v>687</v>
      </c>
      <c r="G339" s="452"/>
      <c r="H339" s="453"/>
      <c r="I339" s="454"/>
      <c r="J339" s="455"/>
      <c r="K339" s="455"/>
      <c r="L339" s="455"/>
      <c r="M339" s="455"/>
      <c r="N339" s="455"/>
      <c r="O339" s="455"/>
      <c r="P339" s="455"/>
      <c r="Q339" s="455"/>
      <c r="R339" s="455"/>
      <c r="S339" s="455"/>
      <c r="T339" s="455"/>
      <c r="U339" s="455"/>
      <c r="V339" s="455"/>
      <c r="W339" s="455"/>
      <c r="X339" s="455"/>
      <c r="Y339" s="455"/>
      <c r="Z339" s="455"/>
      <c r="AA339" s="455"/>
      <c r="AB339" s="455"/>
      <c r="AC339" s="455"/>
      <c r="AD339" s="455"/>
      <c r="AE339" s="455"/>
      <c r="AF339" s="455"/>
      <c r="AG339" s="455"/>
      <c r="AH339" s="455"/>
      <c r="AI339" s="455"/>
    </row>
    <row r="340" spans="1:35" ht="48">
      <c r="A340" s="456" t="s">
        <v>49</v>
      </c>
      <c r="B340" s="457">
        <v>51</v>
      </c>
      <c r="C340" s="583" t="s">
        <v>30</v>
      </c>
      <c r="D340" s="457">
        <v>3434</v>
      </c>
      <c r="E340" s="556" t="s">
        <v>94</v>
      </c>
      <c r="F340" s="459" t="s">
        <v>687</v>
      </c>
      <c r="G340" s="452"/>
      <c r="H340" s="453"/>
      <c r="I340" s="454"/>
      <c r="J340" s="455"/>
      <c r="K340" s="455"/>
      <c r="L340" s="455"/>
      <c r="M340" s="455"/>
      <c r="N340" s="455"/>
      <c r="O340" s="455"/>
      <c r="P340" s="455"/>
      <c r="Q340" s="455"/>
      <c r="R340" s="455"/>
      <c r="S340" s="455"/>
      <c r="T340" s="455"/>
      <c r="U340" s="455"/>
      <c r="V340" s="455"/>
      <c r="W340" s="455"/>
      <c r="X340" s="455"/>
      <c r="Y340" s="455"/>
      <c r="Z340" s="455"/>
      <c r="AA340" s="455"/>
      <c r="AB340" s="455"/>
      <c r="AC340" s="455"/>
      <c r="AD340" s="455"/>
      <c r="AE340" s="455"/>
      <c r="AF340" s="455"/>
      <c r="AG340" s="455"/>
      <c r="AH340" s="455"/>
      <c r="AI340" s="455"/>
    </row>
    <row r="341" spans="1:35" ht="36">
      <c r="A341" s="456" t="s">
        <v>49</v>
      </c>
      <c r="B341" s="457">
        <v>51</v>
      </c>
      <c r="C341" s="583" t="s">
        <v>30</v>
      </c>
      <c r="D341" s="457">
        <v>3522</v>
      </c>
      <c r="E341" s="556" t="s">
        <v>760</v>
      </c>
      <c r="F341" s="459" t="s">
        <v>687</v>
      </c>
      <c r="G341" s="452"/>
      <c r="H341" s="453"/>
      <c r="I341" s="454"/>
      <c r="J341" s="455"/>
      <c r="K341" s="455"/>
      <c r="L341" s="455"/>
      <c r="M341" s="455"/>
      <c r="N341" s="455"/>
      <c r="O341" s="455"/>
      <c r="P341" s="455"/>
      <c r="Q341" s="455"/>
      <c r="R341" s="455"/>
      <c r="S341" s="455"/>
      <c r="T341" s="455"/>
      <c r="U341" s="455"/>
      <c r="V341" s="455"/>
      <c r="W341" s="455"/>
      <c r="X341" s="455"/>
      <c r="Y341" s="455"/>
      <c r="Z341" s="455"/>
      <c r="AA341" s="455"/>
      <c r="AB341" s="455"/>
      <c r="AC341" s="455"/>
      <c r="AD341" s="455"/>
      <c r="AE341" s="455"/>
      <c r="AF341" s="455"/>
      <c r="AG341" s="455"/>
      <c r="AH341" s="455"/>
      <c r="AI341" s="455"/>
    </row>
    <row r="342" spans="1:35" ht="84">
      <c r="A342" s="456" t="s">
        <v>49</v>
      </c>
      <c r="B342" s="457">
        <v>51</v>
      </c>
      <c r="C342" s="583" t="s">
        <v>30</v>
      </c>
      <c r="D342" s="457">
        <v>3691</v>
      </c>
      <c r="E342" s="556" t="s">
        <v>36</v>
      </c>
      <c r="F342" s="459" t="s">
        <v>687</v>
      </c>
      <c r="G342" s="452"/>
      <c r="H342" s="453"/>
      <c r="I342" s="454"/>
      <c r="J342" s="455"/>
      <c r="K342" s="455"/>
      <c r="L342" s="455"/>
      <c r="M342" s="455"/>
      <c r="N342" s="455"/>
      <c r="O342" s="455"/>
      <c r="P342" s="455"/>
      <c r="Q342" s="455"/>
      <c r="R342" s="455"/>
      <c r="S342" s="455"/>
      <c r="T342" s="455"/>
      <c r="U342" s="455"/>
      <c r="V342" s="455"/>
      <c r="W342" s="455"/>
      <c r="X342" s="455"/>
      <c r="Y342" s="455"/>
      <c r="Z342" s="455"/>
      <c r="AA342" s="455"/>
      <c r="AB342" s="455"/>
      <c r="AC342" s="455"/>
      <c r="AD342" s="455"/>
      <c r="AE342" s="455"/>
      <c r="AF342" s="455"/>
      <c r="AG342" s="455"/>
      <c r="AH342" s="455"/>
      <c r="AI342" s="455"/>
    </row>
    <row r="343" spans="1:35" ht="84">
      <c r="A343" s="456" t="s">
        <v>49</v>
      </c>
      <c r="B343" s="457">
        <v>51</v>
      </c>
      <c r="C343" s="583" t="s">
        <v>30</v>
      </c>
      <c r="D343" s="457">
        <v>3692</v>
      </c>
      <c r="E343" s="556" t="s">
        <v>695</v>
      </c>
      <c r="F343" s="459" t="s">
        <v>687</v>
      </c>
      <c r="G343" s="452"/>
      <c r="H343" s="453"/>
      <c r="I343" s="454"/>
      <c r="J343" s="455"/>
      <c r="K343" s="455"/>
      <c r="L343" s="455"/>
      <c r="M343" s="455"/>
      <c r="N343" s="455"/>
      <c r="O343" s="455"/>
      <c r="P343" s="455"/>
      <c r="Q343" s="455"/>
      <c r="R343" s="455"/>
      <c r="S343" s="455"/>
      <c r="T343" s="455"/>
      <c r="U343" s="455"/>
      <c r="V343" s="455"/>
      <c r="W343" s="455"/>
      <c r="X343" s="455"/>
      <c r="Y343" s="455"/>
      <c r="Z343" s="455"/>
      <c r="AA343" s="455"/>
      <c r="AB343" s="455"/>
      <c r="AC343" s="455"/>
      <c r="AD343" s="455"/>
      <c r="AE343" s="455"/>
      <c r="AF343" s="455"/>
      <c r="AG343" s="455"/>
      <c r="AH343" s="455"/>
      <c r="AI343" s="455"/>
    </row>
    <row r="344" spans="1:35" ht="120">
      <c r="A344" s="727" t="s">
        <v>49</v>
      </c>
      <c r="B344" s="723">
        <v>51</v>
      </c>
      <c r="C344" s="728" t="s">
        <v>30</v>
      </c>
      <c r="D344" s="723">
        <v>3693</v>
      </c>
      <c r="E344" s="724" t="s">
        <v>37</v>
      </c>
      <c r="F344" s="729" t="s">
        <v>687</v>
      </c>
      <c r="G344" s="452"/>
      <c r="H344" s="453"/>
      <c r="I344" s="454"/>
      <c r="J344" s="455"/>
      <c r="K344" s="455"/>
      <c r="L344" s="455"/>
      <c r="M344" s="455"/>
      <c r="N344" s="455"/>
      <c r="O344" s="455"/>
      <c r="P344" s="455"/>
      <c r="Q344" s="455"/>
      <c r="R344" s="455"/>
      <c r="S344" s="455"/>
      <c r="T344" s="455"/>
      <c r="U344" s="455"/>
      <c r="V344" s="455"/>
      <c r="W344" s="455"/>
      <c r="X344" s="455"/>
      <c r="Y344" s="455"/>
      <c r="Z344" s="455"/>
      <c r="AA344" s="455"/>
      <c r="AB344" s="455"/>
      <c r="AC344" s="455"/>
      <c r="AD344" s="455"/>
      <c r="AE344" s="455"/>
      <c r="AF344" s="455"/>
      <c r="AG344" s="455"/>
      <c r="AH344" s="455"/>
      <c r="AI344" s="455"/>
    </row>
    <row r="345" spans="1:35" ht="48">
      <c r="A345" s="456" t="s">
        <v>49</v>
      </c>
      <c r="B345" s="457">
        <v>51</v>
      </c>
      <c r="C345" s="583" t="s">
        <v>30</v>
      </c>
      <c r="D345" s="457">
        <v>3721</v>
      </c>
      <c r="E345" s="556" t="s">
        <v>84</v>
      </c>
      <c r="F345" s="459" t="s">
        <v>687</v>
      </c>
      <c r="G345" s="452"/>
      <c r="H345" s="453"/>
      <c r="I345" s="454"/>
      <c r="J345" s="455"/>
      <c r="K345" s="455"/>
      <c r="L345" s="455"/>
      <c r="M345" s="455"/>
      <c r="N345" s="455"/>
      <c r="O345" s="455"/>
      <c r="P345" s="455"/>
      <c r="Q345" s="455"/>
      <c r="R345" s="455"/>
      <c r="S345" s="455"/>
      <c r="T345" s="455"/>
      <c r="U345" s="455"/>
      <c r="V345" s="455"/>
      <c r="W345" s="455"/>
      <c r="X345" s="455"/>
      <c r="Y345" s="455"/>
      <c r="Z345" s="455"/>
      <c r="AA345" s="455"/>
      <c r="AB345" s="455"/>
      <c r="AC345" s="455"/>
      <c r="AD345" s="455"/>
      <c r="AE345" s="455"/>
      <c r="AF345" s="455"/>
      <c r="AG345" s="455"/>
      <c r="AH345" s="455"/>
      <c r="AI345" s="455"/>
    </row>
    <row r="346" spans="1:35" ht="36">
      <c r="A346" s="456" t="s">
        <v>49</v>
      </c>
      <c r="B346" s="457">
        <v>51</v>
      </c>
      <c r="C346" s="583" t="s">
        <v>30</v>
      </c>
      <c r="D346" s="457">
        <v>3811</v>
      </c>
      <c r="E346" s="556" t="s">
        <v>56</v>
      </c>
      <c r="F346" s="459" t="s">
        <v>687</v>
      </c>
      <c r="G346" s="452"/>
      <c r="H346" s="453"/>
      <c r="I346" s="454"/>
      <c r="J346" s="455"/>
      <c r="K346" s="455"/>
      <c r="L346" s="455"/>
      <c r="M346" s="455"/>
      <c r="N346" s="455"/>
      <c r="O346" s="455"/>
      <c r="P346" s="455"/>
      <c r="Q346" s="455"/>
      <c r="R346" s="455"/>
      <c r="S346" s="455"/>
      <c r="T346" s="455"/>
      <c r="U346" s="455"/>
      <c r="V346" s="455"/>
      <c r="W346" s="455"/>
      <c r="X346" s="455"/>
      <c r="Y346" s="455"/>
      <c r="Z346" s="455"/>
      <c r="AA346" s="455"/>
      <c r="AB346" s="455"/>
      <c r="AC346" s="455"/>
      <c r="AD346" s="455"/>
      <c r="AE346" s="455"/>
      <c r="AF346" s="455"/>
      <c r="AG346" s="455"/>
      <c r="AH346" s="455"/>
      <c r="AI346" s="455"/>
    </row>
    <row r="347" spans="1:35" ht="48">
      <c r="A347" s="456" t="s">
        <v>49</v>
      </c>
      <c r="B347" s="457">
        <v>51</v>
      </c>
      <c r="C347" s="583" t="s">
        <v>30</v>
      </c>
      <c r="D347" s="457">
        <v>383</v>
      </c>
      <c r="E347" s="556" t="s">
        <v>761</v>
      </c>
      <c r="F347" s="459" t="s">
        <v>687</v>
      </c>
      <c r="G347" s="452"/>
      <c r="H347" s="453"/>
      <c r="I347" s="454"/>
      <c r="J347" s="455"/>
      <c r="K347" s="455"/>
      <c r="L347" s="455"/>
      <c r="M347" s="455"/>
      <c r="N347" s="455"/>
      <c r="O347" s="455"/>
      <c r="P347" s="455"/>
      <c r="Q347" s="455"/>
      <c r="R347" s="455"/>
      <c r="S347" s="455"/>
      <c r="T347" s="455"/>
      <c r="U347" s="455"/>
      <c r="V347" s="455"/>
      <c r="W347" s="455"/>
      <c r="X347" s="455"/>
      <c r="Y347" s="455"/>
      <c r="Z347" s="455"/>
      <c r="AA347" s="455"/>
      <c r="AB347" s="455"/>
      <c r="AC347" s="455"/>
      <c r="AD347" s="455"/>
      <c r="AE347" s="455"/>
      <c r="AF347" s="455"/>
      <c r="AG347" s="455"/>
      <c r="AH347" s="455"/>
      <c r="AI347" s="455"/>
    </row>
    <row r="348" spans="1:35">
      <c r="A348" s="456" t="s">
        <v>49</v>
      </c>
      <c r="B348" s="457">
        <v>51</v>
      </c>
      <c r="C348" s="583" t="s">
        <v>30</v>
      </c>
      <c r="D348" s="457">
        <v>4123</v>
      </c>
      <c r="E348" s="556" t="s">
        <v>92</v>
      </c>
      <c r="F348" s="459" t="s">
        <v>687</v>
      </c>
      <c r="G348" s="452"/>
      <c r="H348" s="453"/>
      <c r="I348" s="454"/>
      <c r="J348" s="455"/>
      <c r="K348" s="455"/>
      <c r="L348" s="455"/>
      <c r="M348" s="455"/>
      <c r="N348" s="455"/>
      <c r="O348" s="455"/>
      <c r="P348" s="455"/>
      <c r="Q348" s="455"/>
      <c r="R348" s="455"/>
      <c r="S348" s="455"/>
      <c r="T348" s="455"/>
      <c r="U348" s="455"/>
      <c r="V348" s="455"/>
      <c r="W348" s="455"/>
      <c r="X348" s="455"/>
      <c r="Y348" s="455"/>
      <c r="Z348" s="455"/>
      <c r="AA348" s="455"/>
      <c r="AB348" s="455"/>
      <c r="AC348" s="455"/>
      <c r="AD348" s="455"/>
      <c r="AE348" s="455"/>
      <c r="AF348" s="455"/>
      <c r="AG348" s="455"/>
      <c r="AH348" s="455"/>
      <c r="AI348" s="455"/>
    </row>
    <row r="349" spans="1:35" ht="60">
      <c r="A349" s="456" t="s">
        <v>49</v>
      </c>
      <c r="B349" s="457">
        <v>51</v>
      </c>
      <c r="C349" s="583" t="s">
        <v>30</v>
      </c>
      <c r="D349" s="457">
        <v>4124</v>
      </c>
      <c r="E349" s="556" t="s">
        <v>722</v>
      </c>
      <c r="F349" s="459" t="s">
        <v>687</v>
      </c>
      <c r="G349" s="452"/>
      <c r="H349" s="453"/>
      <c r="I349" s="454"/>
      <c r="J349" s="455"/>
      <c r="K349" s="455"/>
      <c r="L349" s="455"/>
      <c r="M349" s="455"/>
      <c r="N349" s="455"/>
      <c r="O349" s="455"/>
      <c r="P349" s="455"/>
      <c r="Q349" s="455"/>
      <c r="R349" s="455"/>
      <c r="S349" s="455"/>
      <c r="T349" s="455"/>
      <c r="U349" s="455"/>
      <c r="V349" s="455"/>
      <c r="W349" s="455"/>
      <c r="X349" s="455"/>
      <c r="Y349" s="455"/>
      <c r="Z349" s="455"/>
      <c r="AA349" s="455"/>
      <c r="AB349" s="455"/>
      <c r="AC349" s="455"/>
      <c r="AD349" s="455"/>
      <c r="AE349" s="455"/>
      <c r="AF349" s="455"/>
      <c r="AG349" s="455"/>
      <c r="AH349" s="455"/>
      <c r="AI349" s="455"/>
    </row>
    <row r="350" spans="1:35" ht="36">
      <c r="A350" s="456" t="s">
        <v>49</v>
      </c>
      <c r="B350" s="457">
        <v>51</v>
      </c>
      <c r="C350" s="583" t="s">
        <v>30</v>
      </c>
      <c r="D350" s="457">
        <v>4126</v>
      </c>
      <c r="E350" s="556" t="s">
        <v>762</v>
      </c>
      <c r="F350" s="459" t="s">
        <v>687</v>
      </c>
      <c r="G350" s="452"/>
      <c r="H350" s="453"/>
      <c r="I350" s="454"/>
      <c r="J350" s="455"/>
      <c r="K350" s="455"/>
      <c r="L350" s="455"/>
      <c r="M350" s="455"/>
      <c r="N350" s="455"/>
      <c r="O350" s="455"/>
      <c r="P350" s="455"/>
      <c r="Q350" s="455"/>
      <c r="R350" s="455"/>
      <c r="S350" s="455"/>
      <c r="T350" s="455"/>
      <c r="U350" s="455"/>
      <c r="V350" s="455"/>
      <c r="W350" s="455"/>
      <c r="X350" s="455"/>
      <c r="Y350" s="455"/>
      <c r="Z350" s="455"/>
      <c r="AA350" s="455"/>
      <c r="AB350" s="455"/>
      <c r="AC350" s="455"/>
      <c r="AD350" s="455"/>
      <c r="AE350" s="455"/>
      <c r="AF350" s="455"/>
      <c r="AG350" s="455"/>
      <c r="AH350" s="455"/>
      <c r="AI350" s="455"/>
    </row>
    <row r="351" spans="1:35" ht="24">
      <c r="A351" s="456" t="s">
        <v>49</v>
      </c>
      <c r="B351" s="457">
        <v>51</v>
      </c>
      <c r="C351" s="583" t="s">
        <v>30</v>
      </c>
      <c r="D351" s="457">
        <v>4212</v>
      </c>
      <c r="E351" s="556" t="s">
        <v>58</v>
      </c>
      <c r="F351" s="459" t="s">
        <v>687</v>
      </c>
      <c r="G351" s="452"/>
      <c r="H351" s="453"/>
      <c r="I351" s="454"/>
      <c r="J351" s="455"/>
      <c r="K351" s="455"/>
      <c r="L351" s="455"/>
      <c r="M351" s="455"/>
      <c r="N351" s="455"/>
      <c r="O351" s="455"/>
      <c r="P351" s="455"/>
      <c r="Q351" s="455"/>
      <c r="R351" s="455"/>
      <c r="S351" s="455"/>
      <c r="T351" s="455"/>
      <c r="U351" s="455"/>
      <c r="V351" s="455"/>
      <c r="W351" s="455"/>
      <c r="X351" s="455"/>
      <c r="Y351" s="455"/>
      <c r="Z351" s="455"/>
      <c r="AA351" s="455"/>
      <c r="AB351" s="455"/>
      <c r="AC351" s="455"/>
      <c r="AD351" s="455"/>
      <c r="AE351" s="455"/>
      <c r="AF351" s="455"/>
      <c r="AG351" s="455"/>
      <c r="AH351" s="455"/>
      <c r="AI351" s="455"/>
    </row>
    <row r="352" spans="1:35" ht="60">
      <c r="A352" s="456" t="s">
        <v>49</v>
      </c>
      <c r="B352" s="457">
        <v>51</v>
      </c>
      <c r="C352" s="583" t="s">
        <v>30</v>
      </c>
      <c r="D352" s="457">
        <v>4213</v>
      </c>
      <c r="E352" s="556" t="s">
        <v>763</v>
      </c>
      <c r="F352" s="459" t="s">
        <v>687</v>
      </c>
      <c r="G352" s="452"/>
      <c r="H352" s="453"/>
      <c r="I352" s="454"/>
      <c r="J352" s="455"/>
      <c r="K352" s="455"/>
      <c r="L352" s="455"/>
      <c r="M352" s="455"/>
      <c r="N352" s="455"/>
      <c r="O352" s="455"/>
      <c r="P352" s="455"/>
      <c r="Q352" s="455"/>
      <c r="R352" s="455"/>
      <c r="S352" s="455"/>
      <c r="T352" s="455"/>
      <c r="U352" s="455"/>
      <c r="V352" s="455"/>
      <c r="W352" s="455"/>
      <c r="X352" s="455"/>
      <c r="Y352" s="455"/>
      <c r="Z352" s="455"/>
      <c r="AA352" s="455"/>
      <c r="AB352" s="455"/>
      <c r="AC352" s="455"/>
      <c r="AD352" s="455"/>
      <c r="AE352" s="455"/>
      <c r="AF352" s="455"/>
      <c r="AG352" s="455"/>
      <c r="AH352" s="455"/>
      <c r="AI352" s="455"/>
    </row>
    <row r="353" spans="1:35" ht="36">
      <c r="A353" s="456" t="s">
        <v>49</v>
      </c>
      <c r="B353" s="457">
        <v>51</v>
      </c>
      <c r="C353" s="583" t="s">
        <v>30</v>
      </c>
      <c r="D353" s="457">
        <v>4214</v>
      </c>
      <c r="E353" s="556" t="s">
        <v>720</v>
      </c>
      <c r="F353" s="459" t="s">
        <v>687</v>
      </c>
      <c r="G353" s="452"/>
      <c r="H353" s="453"/>
      <c r="I353" s="454"/>
      <c r="J353" s="455"/>
      <c r="K353" s="455"/>
      <c r="L353" s="455"/>
      <c r="M353" s="455"/>
      <c r="N353" s="455"/>
      <c r="O353" s="455"/>
      <c r="P353" s="455"/>
      <c r="Q353" s="455"/>
      <c r="R353" s="455"/>
      <c r="S353" s="455"/>
      <c r="T353" s="455"/>
      <c r="U353" s="455"/>
      <c r="V353" s="455"/>
      <c r="W353" s="455"/>
      <c r="X353" s="455"/>
      <c r="Y353" s="455"/>
      <c r="Z353" s="455"/>
      <c r="AA353" s="455"/>
      <c r="AB353" s="455"/>
      <c r="AC353" s="455"/>
      <c r="AD353" s="455"/>
      <c r="AE353" s="455"/>
      <c r="AF353" s="455"/>
      <c r="AG353" s="455"/>
      <c r="AH353" s="455"/>
      <c r="AI353" s="455"/>
    </row>
    <row r="354" spans="1:35" s="477" customFormat="1" ht="36">
      <c r="A354" s="456" t="s">
        <v>49</v>
      </c>
      <c r="B354" s="457">
        <v>51</v>
      </c>
      <c r="C354" s="583" t="s">
        <v>30</v>
      </c>
      <c r="D354" s="457">
        <v>4221</v>
      </c>
      <c r="E354" s="556" t="s">
        <v>63</v>
      </c>
      <c r="F354" s="459" t="s">
        <v>687</v>
      </c>
      <c r="G354" s="452"/>
      <c r="H354" s="453">
        <v>8499</v>
      </c>
      <c r="I354" s="454">
        <v>8499</v>
      </c>
      <c r="J354" s="455"/>
      <c r="K354" s="476"/>
      <c r="L354" s="476"/>
      <c r="M354" s="476"/>
      <c r="N354" s="476"/>
      <c r="O354" s="476"/>
      <c r="P354" s="476"/>
      <c r="Q354" s="476"/>
      <c r="R354" s="476"/>
      <c r="S354" s="476"/>
      <c r="T354" s="476"/>
      <c r="U354" s="476"/>
      <c r="V354" s="476"/>
      <c r="W354" s="476"/>
      <c r="X354" s="476"/>
      <c r="Y354" s="476"/>
      <c r="Z354" s="476"/>
      <c r="AA354" s="476"/>
      <c r="AB354" s="476"/>
      <c r="AC354" s="476"/>
      <c r="AD354" s="476"/>
      <c r="AE354" s="476"/>
      <c r="AF354" s="476"/>
      <c r="AG354" s="476"/>
      <c r="AH354" s="476"/>
      <c r="AI354" s="476"/>
    </row>
    <row r="355" spans="1:35" s="477" customFormat="1" ht="24">
      <c r="A355" s="456" t="s">
        <v>49</v>
      </c>
      <c r="B355" s="457">
        <v>51</v>
      </c>
      <c r="C355" s="583" t="s">
        <v>30</v>
      </c>
      <c r="D355" s="457">
        <v>4222</v>
      </c>
      <c r="E355" s="556" t="s">
        <v>72</v>
      </c>
      <c r="F355" s="459" t="s">
        <v>687</v>
      </c>
      <c r="G355" s="452"/>
      <c r="H355" s="453"/>
      <c r="I355" s="454"/>
      <c r="J355" s="455"/>
      <c r="K355" s="476"/>
      <c r="L355" s="476"/>
      <c r="M355" s="476"/>
      <c r="N355" s="476"/>
      <c r="O355" s="476"/>
      <c r="P355" s="476"/>
      <c r="Q355" s="476"/>
      <c r="R355" s="476"/>
      <c r="S355" s="476"/>
      <c r="T355" s="476"/>
      <c r="U355" s="476"/>
      <c r="V355" s="476"/>
      <c r="W355" s="476"/>
      <c r="X355" s="476"/>
      <c r="Y355" s="476"/>
      <c r="Z355" s="476"/>
      <c r="AA355" s="476"/>
      <c r="AB355" s="476"/>
      <c r="AC355" s="476"/>
      <c r="AD355" s="476"/>
      <c r="AE355" s="476"/>
      <c r="AF355" s="476"/>
      <c r="AG355" s="476"/>
      <c r="AH355" s="476"/>
      <c r="AI355" s="476"/>
    </row>
    <row r="356" spans="1:35" ht="36">
      <c r="A356" s="456" t="s">
        <v>49</v>
      </c>
      <c r="B356" s="457">
        <v>51</v>
      </c>
      <c r="C356" s="583" t="s">
        <v>30</v>
      </c>
      <c r="D356" s="457">
        <v>4223</v>
      </c>
      <c r="E356" s="556" t="s">
        <v>90</v>
      </c>
      <c r="F356" s="459" t="s">
        <v>687</v>
      </c>
      <c r="G356" s="452"/>
      <c r="H356" s="453"/>
      <c r="I356" s="454"/>
      <c r="J356" s="455"/>
      <c r="K356" s="455"/>
      <c r="L356" s="455"/>
      <c r="M356" s="455"/>
      <c r="N356" s="455"/>
      <c r="O356" s="455"/>
      <c r="P356" s="455"/>
      <c r="Q356" s="455"/>
      <c r="R356" s="455"/>
      <c r="S356" s="455"/>
      <c r="T356" s="455"/>
      <c r="U356" s="455"/>
      <c r="V356" s="455"/>
      <c r="W356" s="455"/>
      <c r="X356" s="455"/>
      <c r="Y356" s="455"/>
      <c r="Z356" s="455"/>
      <c r="AA356" s="455"/>
      <c r="AB356" s="455"/>
      <c r="AC356" s="455"/>
      <c r="AD356" s="455"/>
      <c r="AE356" s="455"/>
      <c r="AF356" s="455"/>
      <c r="AG356" s="455"/>
      <c r="AH356" s="455"/>
      <c r="AI356" s="455"/>
    </row>
    <row r="357" spans="1:35" ht="36">
      <c r="A357" s="456" t="s">
        <v>49</v>
      </c>
      <c r="B357" s="457">
        <v>51</v>
      </c>
      <c r="C357" s="583" t="s">
        <v>30</v>
      </c>
      <c r="D357" s="457">
        <v>4224</v>
      </c>
      <c r="E357" s="556" t="s">
        <v>73</v>
      </c>
      <c r="F357" s="459" t="s">
        <v>687</v>
      </c>
      <c r="G357" s="452"/>
      <c r="H357" s="453"/>
      <c r="I357" s="454"/>
      <c r="J357" s="455"/>
      <c r="K357" s="455"/>
      <c r="L357" s="455"/>
      <c r="M357" s="455"/>
      <c r="N357" s="455"/>
      <c r="O357" s="455"/>
      <c r="P357" s="455"/>
      <c r="Q357" s="455"/>
      <c r="R357" s="455"/>
      <c r="S357" s="455"/>
      <c r="T357" s="455"/>
      <c r="U357" s="455"/>
      <c r="V357" s="455"/>
      <c r="W357" s="455"/>
      <c r="X357" s="455"/>
      <c r="Y357" s="455"/>
      <c r="Z357" s="455"/>
      <c r="AA357" s="455"/>
      <c r="AB357" s="455"/>
      <c r="AC357" s="455"/>
      <c r="AD357" s="455"/>
      <c r="AE357" s="455"/>
      <c r="AF357" s="455"/>
      <c r="AG357" s="455"/>
      <c r="AH357" s="455"/>
      <c r="AI357" s="455"/>
    </row>
    <row r="358" spans="1:35" ht="36">
      <c r="A358" s="456" t="s">
        <v>49</v>
      </c>
      <c r="B358" s="457">
        <v>51</v>
      </c>
      <c r="C358" s="583" t="s">
        <v>30</v>
      </c>
      <c r="D358" s="457">
        <v>4225</v>
      </c>
      <c r="E358" s="556" t="s">
        <v>85</v>
      </c>
      <c r="F358" s="459" t="s">
        <v>687</v>
      </c>
      <c r="G358" s="452"/>
      <c r="H358" s="453"/>
      <c r="I358" s="454"/>
      <c r="J358" s="455"/>
      <c r="K358" s="455"/>
      <c r="L358" s="455"/>
      <c r="M358" s="455"/>
      <c r="N358" s="455"/>
      <c r="O358" s="455"/>
      <c r="P358" s="455"/>
      <c r="Q358" s="455"/>
      <c r="R358" s="455"/>
      <c r="S358" s="455"/>
      <c r="T358" s="455"/>
      <c r="U358" s="455"/>
      <c r="V358" s="455"/>
      <c r="W358" s="455"/>
      <c r="X358" s="455"/>
      <c r="Y358" s="455"/>
      <c r="Z358" s="455"/>
      <c r="AA358" s="455"/>
      <c r="AB358" s="455"/>
      <c r="AC358" s="455"/>
      <c r="AD358" s="455"/>
      <c r="AE358" s="455"/>
      <c r="AF358" s="455"/>
      <c r="AG358" s="455"/>
      <c r="AH358" s="455"/>
      <c r="AI358" s="455"/>
    </row>
    <row r="359" spans="1:35" ht="24">
      <c r="A359" s="456" t="s">
        <v>49</v>
      </c>
      <c r="B359" s="457">
        <v>51</v>
      </c>
      <c r="C359" s="583" t="s">
        <v>30</v>
      </c>
      <c r="D359" s="457">
        <v>4226</v>
      </c>
      <c r="E359" s="556" t="s">
        <v>717</v>
      </c>
      <c r="F359" s="459" t="s">
        <v>687</v>
      </c>
      <c r="G359" s="452"/>
      <c r="H359" s="453"/>
      <c r="I359" s="454"/>
      <c r="J359" s="455"/>
      <c r="K359" s="455"/>
      <c r="L359" s="455"/>
      <c r="M359" s="455"/>
      <c r="N359" s="455"/>
      <c r="O359" s="455"/>
      <c r="P359" s="455"/>
      <c r="Q359" s="455"/>
      <c r="R359" s="455"/>
      <c r="S359" s="455"/>
      <c r="T359" s="455"/>
      <c r="U359" s="455"/>
      <c r="V359" s="455"/>
      <c r="W359" s="455"/>
      <c r="X359" s="455"/>
      <c r="Y359" s="455"/>
      <c r="Z359" s="455"/>
      <c r="AA359" s="455"/>
      <c r="AB359" s="455"/>
      <c r="AC359" s="455"/>
      <c r="AD359" s="455"/>
      <c r="AE359" s="455"/>
      <c r="AF359" s="455"/>
      <c r="AG359" s="455"/>
      <c r="AH359" s="455"/>
      <c r="AI359" s="455"/>
    </row>
    <row r="360" spans="1:35" ht="60">
      <c r="A360" s="456" t="s">
        <v>49</v>
      </c>
      <c r="B360" s="457">
        <v>51</v>
      </c>
      <c r="C360" s="583" t="s">
        <v>30</v>
      </c>
      <c r="D360" s="457">
        <v>4227</v>
      </c>
      <c r="E360" s="556" t="s">
        <v>93</v>
      </c>
      <c r="F360" s="459" t="s">
        <v>687</v>
      </c>
      <c r="G360" s="452"/>
      <c r="H360" s="453"/>
      <c r="I360" s="454"/>
      <c r="J360" s="455"/>
      <c r="K360" s="455"/>
      <c r="L360" s="455"/>
      <c r="M360" s="455"/>
      <c r="N360" s="455"/>
      <c r="O360" s="455"/>
      <c r="P360" s="455"/>
      <c r="Q360" s="455"/>
      <c r="R360" s="455"/>
      <c r="S360" s="455"/>
      <c r="T360" s="455"/>
      <c r="U360" s="455"/>
      <c r="V360" s="455"/>
      <c r="W360" s="455"/>
      <c r="X360" s="455"/>
      <c r="Y360" s="455"/>
      <c r="Z360" s="455"/>
      <c r="AA360" s="455"/>
      <c r="AB360" s="455"/>
      <c r="AC360" s="455"/>
      <c r="AD360" s="455"/>
      <c r="AE360" s="455"/>
      <c r="AF360" s="455"/>
      <c r="AG360" s="455"/>
      <c r="AH360" s="455"/>
      <c r="AI360" s="455"/>
    </row>
    <row r="361" spans="1:35" ht="48">
      <c r="A361" s="456" t="s">
        <v>49</v>
      </c>
      <c r="B361" s="457">
        <v>51</v>
      </c>
      <c r="C361" s="583" t="s">
        <v>30</v>
      </c>
      <c r="D361" s="457">
        <v>4231</v>
      </c>
      <c r="E361" s="556" t="s">
        <v>98</v>
      </c>
      <c r="F361" s="459" t="s">
        <v>687</v>
      </c>
      <c r="G361" s="452"/>
      <c r="H361" s="453"/>
      <c r="I361" s="454"/>
      <c r="J361" s="455"/>
      <c r="K361" s="455"/>
      <c r="L361" s="455"/>
      <c r="M361" s="455"/>
      <c r="N361" s="455"/>
      <c r="O361" s="455"/>
      <c r="P361" s="455"/>
      <c r="Q361" s="455"/>
      <c r="R361" s="455"/>
      <c r="S361" s="455"/>
      <c r="T361" s="455"/>
      <c r="U361" s="455"/>
      <c r="V361" s="455"/>
      <c r="W361" s="455"/>
      <c r="X361" s="455"/>
      <c r="Y361" s="455"/>
      <c r="Z361" s="455"/>
      <c r="AA361" s="455"/>
      <c r="AB361" s="455"/>
      <c r="AC361" s="455"/>
      <c r="AD361" s="455"/>
      <c r="AE361" s="455"/>
      <c r="AF361" s="455"/>
      <c r="AG361" s="455"/>
      <c r="AH361" s="455"/>
      <c r="AI361" s="455"/>
    </row>
    <row r="362" spans="1:35" ht="60">
      <c r="A362" s="456" t="s">
        <v>49</v>
      </c>
      <c r="B362" s="457">
        <v>51</v>
      </c>
      <c r="C362" s="583" t="s">
        <v>30</v>
      </c>
      <c r="D362" s="457">
        <v>4233</v>
      </c>
      <c r="E362" s="556" t="s">
        <v>764</v>
      </c>
      <c r="F362" s="459" t="s">
        <v>687</v>
      </c>
      <c r="G362" s="452"/>
      <c r="H362" s="453"/>
      <c r="I362" s="454"/>
      <c r="J362" s="455"/>
      <c r="K362" s="455"/>
      <c r="L362" s="455"/>
      <c r="M362" s="455"/>
      <c r="N362" s="455"/>
      <c r="O362" s="455"/>
      <c r="P362" s="455"/>
      <c r="Q362" s="455"/>
      <c r="R362" s="455"/>
      <c r="S362" s="455"/>
      <c r="T362" s="455"/>
      <c r="U362" s="455"/>
      <c r="V362" s="455"/>
      <c r="W362" s="455"/>
      <c r="X362" s="455"/>
      <c r="Y362" s="455"/>
      <c r="Z362" s="455"/>
      <c r="AA362" s="455"/>
      <c r="AB362" s="455"/>
      <c r="AC362" s="455"/>
      <c r="AD362" s="455"/>
      <c r="AE362" s="455"/>
      <c r="AF362" s="455"/>
      <c r="AG362" s="455"/>
      <c r="AH362" s="455"/>
      <c r="AI362" s="455"/>
    </row>
    <row r="363" spans="1:35">
      <c r="A363" s="456" t="s">
        <v>49</v>
      </c>
      <c r="B363" s="457">
        <v>51</v>
      </c>
      <c r="C363" s="583" t="s">
        <v>30</v>
      </c>
      <c r="D363" s="457">
        <v>4241</v>
      </c>
      <c r="E363" s="556" t="s">
        <v>74</v>
      </c>
      <c r="F363" s="459" t="s">
        <v>687</v>
      </c>
      <c r="G363" s="452"/>
      <c r="H363" s="453"/>
      <c r="I363" s="454"/>
      <c r="J363" s="455"/>
      <c r="K363" s="455"/>
      <c r="L363" s="455"/>
      <c r="M363" s="455"/>
      <c r="N363" s="455"/>
      <c r="O363" s="455"/>
      <c r="P363" s="455"/>
      <c r="Q363" s="455"/>
      <c r="R363" s="455"/>
      <c r="S363" s="455"/>
      <c r="T363" s="455"/>
      <c r="U363" s="455"/>
      <c r="V363" s="455"/>
      <c r="W363" s="455"/>
      <c r="X363" s="455"/>
      <c r="Y363" s="455"/>
      <c r="Z363" s="455"/>
      <c r="AA363" s="455"/>
      <c r="AB363" s="455"/>
      <c r="AC363" s="455"/>
      <c r="AD363" s="455"/>
      <c r="AE363" s="455"/>
      <c r="AF363" s="455"/>
      <c r="AG363" s="455"/>
      <c r="AH363" s="455"/>
      <c r="AI363" s="455"/>
    </row>
    <row r="364" spans="1:35" ht="48">
      <c r="A364" s="456" t="s">
        <v>49</v>
      </c>
      <c r="B364" s="457">
        <v>51</v>
      </c>
      <c r="C364" s="583" t="s">
        <v>30</v>
      </c>
      <c r="D364" s="457">
        <v>4244</v>
      </c>
      <c r="E364" s="556" t="s">
        <v>765</v>
      </c>
      <c r="F364" s="459" t="s">
        <v>687</v>
      </c>
      <c r="G364" s="452"/>
      <c r="H364" s="453"/>
      <c r="I364" s="454"/>
      <c r="J364" s="455"/>
      <c r="K364" s="455"/>
      <c r="L364" s="455"/>
      <c r="M364" s="455"/>
      <c r="N364" s="455"/>
      <c r="O364" s="455"/>
      <c r="P364" s="455"/>
      <c r="Q364" s="455"/>
      <c r="R364" s="455"/>
      <c r="S364" s="455"/>
      <c r="T364" s="455"/>
      <c r="U364" s="455"/>
      <c r="V364" s="455"/>
      <c r="W364" s="455"/>
      <c r="X364" s="455"/>
      <c r="Y364" s="455"/>
      <c r="Z364" s="455"/>
      <c r="AA364" s="455"/>
      <c r="AB364" s="455"/>
      <c r="AC364" s="455"/>
      <c r="AD364" s="455"/>
      <c r="AE364" s="455"/>
      <c r="AF364" s="455"/>
      <c r="AG364" s="455"/>
      <c r="AH364" s="455"/>
      <c r="AI364" s="455"/>
    </row>
    <row r="365" spans="1:35" ht="36">
      <c r="A365" s="456" t="s">
        <v>49</v>
      </c>
      <c r="B365" s="457">
        <v>51</v>
      </c>
      <c r="C365" s="583" t="s">
        <v>30</v>
      </c>
      <c r="D365" s="457">
        <v>4262</v>
      </c>
      <c r="E365" s="556" t="s">
        <v>86</v>
      </c>
      <c r="F365" s="459" t="s">
        <v>687</v>
      </c>
      <c r="G365" s="452"/>
      <c r="H365" s="453"/>
      <c r="I365" s="454"/>
      <c r="J365" s="455"/>
      <c r="K365" s="455"/>
      <c r="L365" s="455"/>
      <c r="M365" s="455"/>
      <c r="N365" s="455"/>
      <c r="O365" s="455"/>
      <c r="P365" s="455"/>
      <c r="Q365" s="455"/>
      <c r="R365" s="455"/>
      <c r="S365" s="455"/>
      <c r="T365" s="455"/>
      <c r="U365" s="455"/>
      <c r="V365" s="455"/>
      <c r="W365" s="455"/>
      <c r="X365" s="455"/>
      <c r="Y365" s="455"/>
      <c r="Z365" s="455"/>
      <c r="AA365" s="455"/>
      <c r="AB365" s="455"/>
      <c r="AC365" s="455"/>
      <c r="AD365" s="455"/>
      <c r="AE365" s="455"/>
      <c r="AF365" s="455"/>
      <c r="AG365" s="455"/>
      <c r="AH365" s="455"/>
      <c r="AI365" s="455"/>
    </row>
    <row r="366" spans="1:35" ht="60">
      <c r="A366" s="456" t="s">
        <v>49</v>
      </c>
      <c r="B366" s="457">
        <v>51</v>
      </c>
      <c r="C366" s="583" t="s">
        <v>30</v>
      </c>
      <c r="D366" s="457">
        <v>4264</v>
      </c>
      <c r="E366" s="556" t="s">
        <v>766</v>
      </c>
      <c r="F366" s="459" t="s">
        <v>687</v>
      </c>
      <c r="G366" s="452"/>
      <c r="H366" s="453"/>
      <c r="I366" s="454"/>
      <c r="J366" s="455"/>
      <c r="K366" s="455"/>
      <c r="L366" s="455"/>
      <c r="M366" s="455"/>
      <c r="N366" s="455"/>
      <c r="O366" s="455"/>
      <c r="P366" s="455"/>
      <c r="Q366" s="455"/>
      <c r="R366" s="455"/>
      <c r="S366" s="455"/>
      <c r="T366" s="455"/>
      <c r="U366" s="455"/>
      <c r="V366" s="455"/>
      <c r="W366" s="455"/>
      <c r="X366" s="455"/>
      <c r="Y366" s="455"/>
      <c r="Z366" s="455"/>
      <c r="AA366" s="455"/>
      <c r="AB366" s="455"/>
      <c r="AC366" s="455"/>
      <c r="AD366" s="455"/>
      <c r="AE366" s="455"/>
      <c r="AF366" s="455"/>
      <c r="AG366" s="455"/>
      <c r="AH366" s="455"/>
      <c r="AI366" s="455"/>
    </row>
    <row r="367" spans="1:35" ht="60">
      <c r="A367" s="456" t="s">
        <v>49</v>
      </c>
      <c r="B367" s="457">
        <v>51</v>
      </c>
      <c r="C367" s="583" t="s">
        <v>30</v>
      </c>
      <c r="D367" s="457">
        <v>4312</v>
      </c>
      <c r="E367" s="556" t="s">
        <v>684</v>
      </c>
      <c r="F367" s="459" t="s">
        <v>687</v>
      </c>
      <c r="G367" s="452"/>
      <c r="H367" s="453"/>
      <c r="I367" s="454"/>
      <c r="J367" s="455"/>
      <c r="K367" s="455"/>
      <c r="L367" s="455"/>
      <c r="M367" s="455"/>
      <c r="N367" s="455"/>
      <c r="O367" s="455"/>
      <c r="P367" s="455"/>
      <c r="Q367" s="455"/>
      <c r="R367" s="455"/>
      <c r="S367" s="455"/>
      <c r="T367" s="455"/>
      <c r="U367" s="455"/>
      <c r="V367" s="455"/>
      <c r="W367" s="455"/>
      <c r="X367" s="455"/>
      <c r="Y367" s="455"/>
      <c r="Z367" s="455"/>
      <c r="AA367" s="455"/>
      <c r="AB367" s="455"/>
      <c r="AC367" s="455"/>
      <c r="AD367" s="455"/>
      <c r="AE367" s="455"/>
      <c r="AF367" s="455"/>
      <c r="AG367" s="455"/>
      <c r="AH367" s="455"/>
      <c r="AI367" s="455"/>
    </row>
    <row r="368" spans="1:35" ht="48">
      <c r="A368" s="456" t="s">
        <v>49</v>
      </c>
      <c r="B368" s="457">
        <v>51</v>
      </c>
      <c r="C368" s="583" t="s">
        <v>30</v>
      </c>
      <c r="D368" s="461">
        <v>4511</v>
      </c>
      <c r="E368" s="557" t="s">
        <v>91</v>
      </c>
      <c r="F368" s="459" t="s">
        <v>687</v>
      </c>
      <c r="G368" s="452"/>
      <c r="H368" s="453"/>
      <c r="I368" s="454"/>
      <c r="J368" s="455"/>
      <c r="K368" s="455"/>
      <c r="L368" s="455"/>
      <c r="M368" s="455"/>
      <c r="N368" s="455"/>
      <c r="O368" s="455"/>
      <c r="P368" s="455"/>
      <c r="Q368" s="455"/>
      <c r="R368" s="455"/>
      <c r="S368" s="455"/>
      <c r="T368" s="455"/>
      <c r="U368" s="455"/>
      <c r="V368" s="455"/>
      <c r="W368" s="455"/>
      <c r="X368" s="455"/>
      <c r="Y368" s="455"/>
      <c r="Z368" s="455"/>
      <c r="AA368" s="455"/>
      <c r="AB368" s="455"/>
      <c r="AC368" s="455"/>
      <c r="AD368" s="455"/>
      <c r="AE368" s="455"/>
      <c r="AF368" s="455"/>
      <c r="AG368" s="455"/>
      <c r="AH368" s="455"/>
      <c r="AI368" s="455"/>
    </row>
    <row r="369" spans="1:35" ht="48.75" thickBot="1">
      <c r="A369" s="460" t="s">
        <v>49</v>
      </c>
      <c r="B369" s="461">
        <v>51</v>
      </c>
      <c r="C369" s="584" t="s">
        <v>30</v>
      </c>
      <c r="D369" s="461">
        <v>4521</v>
      </c>
      <c r="E369" s="557" t="s">
        <v>95</v>
      </c>
      <c r="F369" s="462" t="s">
        <v>687</v>
      </c>
      <c r="G369" s="452"/>
      <c r="H369" s="453"/>
      <c r="I369" s="454"/>
      <c r="J369" s="455"/>
      <c r="K369" s="455"/>
      <c r="L369" s="455"/>
      <c r="M369" s="455"/>
      <c r="N369" s="455"/>
      <c r="O369" s="455"/>
      <c r="P369" s="455"/>
      <c r="Q369" s="455"/>
      <c r="R369" s="455"/>
      <c r="S369" s="455"/>
      <c r="T369" s="455"/>
      <c r="U369" s="455"/>
      <c r="V369" s="455"/>
      <c r="W369" s="455"/>
      <c r="X369" s="455"/>
      <c r="Y369" s="455"/>
      <c r="Z369" s="455"/>
      <c r="AA369" s="455"/>
      <c r="AB369" s="455"/>
      <c r="AC369" s="455"/>
      <c r="AD369" s="455"/>
      <c r="AE369" s="455"/>
      <c r="AF369" s="455"/>
      <c r="AG369" s="455"/>
      <c r="AH369" s="455"/>
      <c r="AI369" s="455"/>
    </row>
    <row r="370" spans="1:35" ht="12.75" thickBot="1">
      <c r="A370" s="478" t="s">
        <v>49</v>
      </c>
      <c r="B370" s="479">
        <v>51</v>
      </c>
      <c r="C370" s="586" t="s">
        <v>30</v>
      </c>
      <c r="D370" s="479"/>
      <c r="E370" s="560" t="s">
        <v>161</v>
      </c>
      <c r="F370" s="480" t="s">
        <v>687</v>
      </c>
      <c r="G370" s="481">
        <f>SUM(G302:G369)</f>
        <v>0</v>
      </c>
      <c r="H370" s="481">
        <f t="shared" ref="H370:I370" si="5">SUM(H302:H369)</f>
        <v>8499</v>
      </c>
      <c r="I370" s="484">
        <f t="shared" si="5"/>
        <v>12399</v>
      </c>
      <c r="J370" s="455"/>
      <c r="K370" s="455"/>
      <c r="L370" s="455"/>
      <c r="M370" s="455"/>
      <c r="N370" s="455"/>
      <c r="O370" s="455"/>
      <c r="P370" s="455"/>
      <c r="Q370" s="455"/>
      <c r="R370" s="455"/>
      <c r="S370" s="455"/>
      <c r="T370" s="455"/>
      <c r="U370" s="455"/>
      <c r="V370" s="455"/>
      <c r="W370" s="455"/>
      <c r="X370" s="455"/>
      <c r="Y370" s="455"/>
      <c r="Z370" s="455"/>
      <c r="AA370" s="455"/>
      <c r="AB370" s="455"/>
      <c r="AC370" s="455"/>
      <c r="AD370" s="455"/>
      <c r="AE370" s="455"/>
      <c r="AF370" s="455"/>
      <c r="AG370" s="455"/>
      <c r="AH370" s="455"/>
      <c r="AI370" s="455"/>
    </row>
    <row r="371" spans="1:35" ht="12.75" thickBot="1">
      <c r="A371" s="471" t="s">
        <v>49</v>
      </c>
      <c r="B371" s="472">
        <v>51</v>
      </c>
      <c r="C371" s="572" t="s">
        <v>30</v>
      </c>
      <c r="D371" s="472"/>
      <c r="E371" s="559" t="s">
        <v>736</v>
      </c>
      <c r="F371" s="473"/>
      <c r="G371" s="474">
        <f>G301+G370</f>
        <v>0</v>
      </c>
      <c r="H371" s="474">
        <f t="shared" ref="H371:I371" si="6">H301+H370</f>
        <v>8499</v>
      </c>
      <c r="I371" s="474">
        <f t="shared" si="6"/>
        <v>12399</v>
      </c>
      <c r="J371" s="455"/>
      <c r="K371" s="455"/>
      <c r="L371" s="455"/>
      <c r="M371" s="455"/>
      <c r="N371" s="455"/>
      <c r="O371" s="455"/>
      <c r="P371" s="455"/>
      <c r="Q371" s="455"/>
      <c r="R371" s="455"/>
      <c r="S371" s="455"/>
      <c r="T371" s="455"/>
      <c r="U371" s="455"/>
      <c r="V371" s="455"/>
      <c r="W371" s="455"/>
      <c r="X371" s="455"/>
      <c r="Y371" s="455"/>
      <c r="Z371" s="455"/>
      <c r="AA371" s="455"/>
      <c r="AB371" s="455"/>
      <c r="AC371" s="455"/>
      <c r="AD371" s="455"/>
      <c r="AE371" s="455"/>
      <c r="AF371" s="455"/>
      <c r="AG371" s="455"/>
      <c r="AH371" s="455"/>
      <c r="AI371" s="455"/>
    </row>
    <row r="372" spans="1:35" ht="24">
      <c r="A372" s="449" t="s">
        <v>49</v>
      </c>
      <c r="B372" s="450">
        <v>52</v>
      </c>
      <c r="C372" s="582" t="s">
        <v>32</v>
      </c>
      <c r="D372" s="450">
        <v>3111</v>
      </c>
      <c r="E372" s="555" t="s">
        <v>50</v>
      </c>
      <c r="F372" s="451" t="s">
        <v>687</v>
      </c>
      <c r="G372" s="452"/>
      <c r="H372" s="453">
        <v>83432</v>
      </c>
      <c r="I372" s="454">
        <v>100118</v>
      </c>
      <c r="J372" s="455"/>
      <c r="K372" s="455"/>
      <c r="L372" s="455"/>
      <c r="M372" s="455"/>
      <c r="N372" s="455"/>
      <c r="O372" s="455"/>
      <c r="P372" s="455"/>
      <c r="Q372" s="455"/>
      <c r="R372" s="455"/>
      <c r="S372" s="455"/>
      <c r="T372" s="455"/>
      <c r="U372" s="455"/>
      <c r="V372" s="455"/>
      <c r="W372" s="455"/>
      <c r="X372" s="455"/>
      <c r="Y372" s="455"/>
      <c r="Z372" s="455"/>
      <c r="AA372" s="455"/>
      <c r="AB372" s="455"/>
      <c r="AC372" s="455"/>
      <c r="AD372" s="455"/>
      <c r="AE372" s="455"/>
      <c r="AF372" s="455"/>
      <c r="AG372" s="455"/>
      <c r="AH372" s="455"/>
      <c r="AI372" s="455"/>
    </row>
    <row r="373" spans="1:35" ht="24">
      <c r="A373" s="449" t="s">
        <v>49</v>
      </c>
      <c r="B373" s="450">
        <v>52</v>
      </c>
      <c r="C373" s="582" t="s">
        <v>32</v>
      </c>
      <c r="D373" s="450">
        <v>3112</v>
      </c>
      <c r="E373" s="555" t="s">
        <v>96</v>
      </c>
      <c r="F373" s="459" t="s">
        <v>687</v>
      </c>
      <c r="G373" s="452"/>
      <c r="H373" s="453"/>
      <c r="I373" s="454"/>
      <c r="J373" s="455"/>
      <c r="K373" s="455"/>
      <c r="L373" s="455"/>
      <c r="M373" s="455"/>
      <c r="N373" s="455"/>
      <c r="O373" s="455"/>
      <c r="P373" s="455"/>
      <c r="Q373" s="455"/>
      <c r="R373" s="455"/>
      <c r="S373" s="455"/>
      <c r="T373" s="455"/>
      <c r="U373" s="455"/>
      <c r="V373" s="455"/>
      <c r="W373" s="455"/>
      <c r="X373" s="455"/>
      <c r="Y373" s="455"/>
      <c r="Z373" s="455"/>
      <c r="AA373" s="455"/>
      <c r="AB373" s="455"/>
      <c r="AC373" s="455"/>
      <c r="AD373" s="455"/>
      <c r="AE373" s="455"/>
      <c r="AF373" s="455"/>
      <c r="AG373" s="455"/>
      <c r="AH373" s="455"/>
      <c r="AI373" s="455"/>
    </row>
    <row r="374" spans="1:35" ht="36">
      <c r="A374" s="449" t="s">
        <v>49</v>
      </c>
      <c r="B374" s="450">
        <v>52</v>
      </c>
      <c r="C374" s="582" t="s">
        <v>32</v>
      </c>
      <c r="D374" s="450">
        <v>3113</v>
      </c>
      <c r="E374" s="555" t="s">
        <v>756</v>
      </c>
      <c r="F374" s="459" t="s">
        <v>687</v>
      </c>
      <c r="G374" s="452"/>
      <c r="H374" s="453"/>
      <c r="I374" s="454"/>
      <c r="J374" s="455"/>
      <c r="K374" s="455"/>
      <c r="L374" s="455"/>
      <c r="M374" s="455"/>
      <c r="N374" s="455"/>
      <c r="O374" s="455"/>
      <c r="P374" s="455"/>
      <c r="Q374" s="455"/>
      <c r="R374" s="455"/>
      <c r="S374" s="455"/>
      <c r="T374" s="455"/>
      <c r="U374" s="455"/>
      <c r="V374" s="455"/>
      <c r="W374" s="455"/>
      <c r="X374" s="455"/>
      <c r="Y374" s="455"/>
      <c r="Z374" s="455"/>
      <c r="AA374" s="455"/>
      <c r="AB374" s="455"/>
      <c r="AC374" s="455"/>
      <c r="AD374" s="455"/>
      <c r="AE374" s="455"/>
      <c r="AF374" s="455"/>
      <c r="AG374" s="455"/>
      <c r="AH374" s="455"/>
      <c r="AI374" s="455"/>
    </row>
    <row r="375" spans="1:35" ht="36">
      <c r="A375" s="449" t="s">
        <v>49</v>
      </c>
      <c r="B375" s="450">
        <v>52</v>
      </c>
      <c r="C375" s="582" t="s">
        <v>32</v>
      </c>
      <c r="D375" s="450">
        <v>3114</v>
      </c>
      <c r="E375" s="555" t="s">
        <v>754</v>
      </c>
      <c r="F375" s="459" t="s">
        <v>687</v>
      </c>
      <c r="G375" s="452"/>
      <c r="H375" s="453"/>
      <c r="I375" s="454"/>
      <c r="J375" s="455"/>
      <c r="K375" s="455"/>
      <c r="L375" s="455"/>
      <c r="M375" s="455"/>
      <c r="N375" s="455"/>
      <c r="O375" s="455"/>
      <c r="P375" s="455"/>
      <c r="Q375" s="455"/>
      <c r="R375" s="455"/>
      <c r="S375" s="455"/>
      <c r="T375" s="455"/>
      <c r="U375" s="455"/>
      <c r="V375" s="455"/>
      <c r="W375" s="455"/>
      <c r="X375" s="455"/>
      <c r="Y375" s="455"/>
      <c r="Z375" s="455"/>
      <c r="AA375" s="455"/>
      <c r="AB375" s="455"/>
      <c r="AC375" s="455"/>
      <c r="AD375" s="455"/>
      <c r="AE375" s="455"/>
      <c r="AF375" s="455"/>
      <c r="AG375" s="455"/>
      <c r="AH375" s="455"/>
      <c r="AI375" s="455"/>
    </row>
    <row r="376" spans="1:35" ht="36">
      <c r="A376" s="449" t="s">
        <v>49</v>
      </c>
      <c r="B376" s="450">
        <v>52</v>
      </c>
      <c r="C376" s="582" t="s">
        <v>32</v>
      </c>
      <c r="D376" s="457">
        <v>3121</v>
      </c>
      <c r="E376" s="556" t="s">
        <v>51</v>
      </c>
      <c r="F376" s="459" t="s">
        <v>687</v>
      </c>
      <c r="G376" s="452"/>
      <c r="H376" s="453">
        <v>1500</v>
      </c>
      <c r="I376" s="454">
        <v>3000</v>
      </c>
      <c r="J376" s="455"/>
      <c r="K376" s="455"/>
      <c r="L376" s="455"/>
      <c r="M376" s="455"/>
      <c r="N376" s="455"/>
      <c r="O376" s="455"/>
      <c r="P376" s="455"/>
      <c r="Q376" s="455"/>
      <c r="R376" s="455"/>
      <c r="S376" s="455"/>
      <c r="T376" s="455"/>
      <c r="U376" s="455"/>
      <c r="V376" s="455"/>
      <c r="W376" s="455"/>
      <c r="X376" s="455"/>
      <c r="Y376" s="455"/>
      <c r="Z376" s="455"/>
      <c r="AA376" s="455"/>
      <c r="AB376" s="455"/>
      <c r="AC376" s="455"/>
      <c r="AD376" s="455"/>
      <c r="AE376" s="455"/>
      <c r="AF376" s="455"/>
      <c r="AG376" s="455"/>
      <c r="AH376" s="455"/>
      <c r="AI376" s="455"/>
    </row>
    <row r="377" spans="1:35" ht="36">
      <c r="A377" s="449" t="s">
        <v>49</v>
      </c>
      <c r="B377" s="450">
        <v>52</v>
      </c>
      <c r="C377" s="582" t="s">
        <v>32</v>
      </c>
      <c r="D377" s="457">
        <v>3131</v>
      </c>
      <c r="E377" s="556" t="s">
        <v>757</v>
      </c>
      <c r="F377" s="459" t="s">
        <v>687</v>
      </c>
      <c r="G377" s="452"/>
      <c r="H377" s="453"/>
      <c r="I377" s="454"/>
      <c r="J377" s="455"/>
      <c r="K377" s="455"/>
      <c r="L377" s="455"/>
      <c r="M377" s="455"/>
      <c r="N377" s="455"/>
      <c r="O377" s="455"/>
      <c r="P377" s="455"/>
      <c r="Q377" s="455"/>
      <c r="R377" s="455"/>
      <c r="S377" s="455"/>
      <c r="T377" s="455"/>
      <c r="U377" s="455"/>
      <c r="V377" s="455"/>
      <c r="W377" s="455"/>
      <c r="X377" s="455"/>
      <c r="Y377" s="455"/>
      <c r="Z377" s="455"/>
      <c r="AA377" s="455"/>
      <c r="AB377" s="455"/>
      <c r="AC377" s="455"/>
      <c r="AD377" s="455"/>
      <c r="AE377" s="455"/>
      <c r="AF377" s="455"/>
      <c r="AG377" s="455"/>
      <c r="AH377" s="455"/>
      <c r="AI377" s="455"/>
    </row>
    <row r="378" spans="1:35" ht="48">
      <c r="A378" s="449" t="s">
        <v>49</v>
      </c>
      <c r="B378" s="450">
        <v>52</v>
      </c>
      <c r="C378" s="582" t="s">
        <v>32</v>
      </c>
      <c r="D378" s="457">
        <v>3132</v>
      </c>
      <c r="E378" s="556" t="s">
        <v>52</v>
      </c>
      <c r="F378" s="459" t="s">
        <v>687</v>
      </c>
      <c r="G378" s="452"/>
      <c r="H378" s="453">
        <v>13766</v>
      </c>
      <c r="I378" s="454">
        <v>16518</v>
      </c>
      <c r="J378" s="455"/>
      <c r="K378" s="455"/>
      <c r="L378" s="455"/>
      <c r="M378" s="455"/>
      <c r="N378" s="455"/>
      <c r="O378" s="455"/>
      <c r="P378" s="455"/>
      <c r="Q378" s="455"/>
      <c r="R378" s="455"/>
      <c r="S378" s="455"/>
      <c r="T378" s="455"/>
      <c r="U378" s="455"/>
      <c r="V378" s="455"/>
      <c r="W378" s="455"/>
      <c r="X378" s="455"/>
      <c r="Y378" s="455"/>
      <c r="Z378" s="455"/>
      <c r="AA378" s="455"/>
      <c r="AB378" s="455"/>
      <c r="AC378" s="455"/>
      <c r="AD378" s="455"/>
      <c r="AE378" s="455"/>
      <c r="AF378" s="455"/>
      <c r="AG378" s="455"/>
      <c r="AH378" s="455"/>
      <c r="AI378" s="455"/>
    </row>
    <row r="379" spans="1:35" ht="72">
      <c r="A379" s="449" t="s">
        <v>49</v>
      </c>
      <c r="B379" s="450">
        <v>52</v>
      </c>
      <c r="C379" s="582" t="s">
        <v>32</v>
      </c>
      <c r="D379" s="457">
        <v>3133</v>
      </c>
      <c r="E379" s="556" t="s">
        <v>758</v>
      </c>
      <c r="F379" s="459" t="s">
        <v>687</v>
      </c>
      <c r="G379" s="452"/>
      <c r="H379" s="453"/>
      <c r="I379" s="454"/>
      <c r="J379" s="455"/>
      <c r="K379" s="455"/>
      <c r="L379" s="455"/>
      <c r="M379" s="455"/>
      <c r="N379" s="455"/>
      <c r="O379" s="455"/>
      <c r="P379" s="455"/>
      <c r="Q379" s="455"/>
      <c r="R379" s="455"/>
      <c r="S379" s="455"/>
      <c r="T379" s="455"/>
      <c r="U379" s="455"/>
      <c r="V379" s="455"/>
      <c r="W379" s="455"/>
      <c r="X379" s="455"/>
      <c r="Y379" s="455"/>
      <c r="Z379" s="455"/>
      <c r="AA379" s="455"/>
      <c r="AB379" s="455"/>
      <c r="AC379" s="455"/>
      <c r="AD379" s="455"/>
      <c r="AE379" s="455"/>
      <c r="AF379" s="455"/>
      <c r="AG379" s="455"/>
      <c r="AH379" s="455"/>
      <c r="AI379" s="455"/>
    </row>
    <row r="380" spans="1:35" ht="24">
      <c r="A380" s="449" t="s">
        <v>49</v>
      </c>
      <c r="B380" s="450">
        <v>52</v>
      </c>
      <c r="C380" s="582" t="s">
        <v>32</v>
      </c>
      <c r="D380" s="457">
        <v>3211</v>
      </c>
      <c r="E380" s="556" t="s">
        <v>60</v>
      </c>
      <c r="F380" s="459" t="s">
        <v>687</v>
      </c>
      <c r="G380" s="452">
        <v>180000</v>
      </c>
      <c r="H380" s="453">
        <v>362835</v>
      </c>
      <c r="I380" s="454">
        <v>428957</v>
      </c>
      <c r="J380" s="455"/>
      <c r="K380" s="455"/>
      <c r="L380" s="455"/>
      <c r="M380" s="455"/>
      <c r="N380" s="455"/>
      <c r="O380" s="455"/>
      <c r="P380" s="455"/>
      <c r="Q380" s="455"/>
      <c r="R380" s="455"/>
      <c r="S380" s="455"/>
      <c r="T380" s="455"/>
      <c r="U380" s="455"/>
      <c r="V380" s="455"/>
      <c r="W380" s="455"/>
      <c r="X380" s="455"/>
      <c r="Y380" s="455"/>
      <c r="Z380" s="455"/>
      <c r="AA380" s="455"/>
      <c r="AB380" s="455"/>
      <c r="AC380" s="455"/>
      <c r="AD380" s="455"/>
      <c r="AE380" s="455"/>
      <c r="AF380" s="455"/>
      <c r="AG380" s="455"/>
      <c r="AH380" s="455"/>
      <c r="AI380" s="455"/>
    </row>
    <row r="381" spans="1:35" ht="60">
      <c r="A381" s="449" t="s">
        <v>49</v>
      </c>
      <c r="B381" s="450">
        <v>52</v>
      </c>
      <c r="C381" s="582" t="s">
        <v>32</v>
      </c>
      <c r="D381" s="457">
        <v>3212</v>
      </c>
      <c r="E381" s="556" t="s">
        <v>759</v>
      </c>
      <c r="F381" s="459" t="s">
        <v>687</v>
      </c>
      <c r="G381" s="452"/>
      <c r="H381" s="453">
        <v>1779</v>
      </c>
      <c r="I381" s="454">
        <v>2154</v>
      </c>
      <c r="J381" s="455"/>
      <c r="K381" s="455"/>
      <c r="L381" s="455"/>
      <c r="M381" s="455"/>
      <c r="N381" s="455"/>
      <c r="O381" s="455"/>
      <c r="P381" s="455"/>
      <c r="Q381" s="455"/>
      <c r="R381" s="455"/>
      <c r="S381" s="455"/>
      <c r="T381" s="455"/>
      <c r="U381" s="455"/>
      <c r="V381" s="455"/>
      <c r="W381" s="455"/>
      <c r="X381" s="455"/>
      <c r="Y381" s="455"/>
      <c r="Z381" s="455"/>
      <c r="AA381" s="455"/>
      <c r="AB381" s="455"/>
      <c r="AC381" s="455"/>
      <c r="AD381" s="455"/>
      <c r="AE381" s="455"/>
      <c r="AF381" s="455"/>
      <c r="AG381" s="455"/>
      <c r="AH381" s="455"/>
      <c r="AI381" s="455"/>
    </row>
    <row r="382" spans="1:35" ht="36">
      <c r="A382" s="449" t="s">
        <v>49</v>
      </c>
      <c r="B382" s="450">
        <v>52</v>
      </c>
      <c r="C382" s="582" t="s">
        <v>32</v>
      </c>
      <c r="D382" s="457">
        <v>3213</v>
      </c>
      <c r="E382" s="556" t="s">
        <v>64</v>
      </c>
      <c r="F382" s="459" t="s">
        <v>687</v>
      </c>
      <c r="G382" s="452"/>
      <c r="H382" s="453">
        <v>936</v>
      </c>
      <c r="I382" s="454">
        <v>936</v>
      </c>
      <c r="J382" s="455"/>
      <c r="K382" s="455"/>
      <c r="L382" s="455"/>
      <c r="M382" s="455"/>
      <c r="N382" s="455"/>
      <c r="O382" s="455"/>
      <c r="P382" s="455"/>
      <c r="Q382" s="455"/>
      <c r="R382" s="455"/>
      <c r="S382" s="455"/>
      <c r="T382" s="455"/>
      <c r="U382" s="455"/>
      <c r="V382" s="455"/>
      <c r="W382" s="455"/>
      <c r="X382" s="455"/>
      <c r="Y382" s="455"/>
      <c r="Z382" s="455"/>
      <c r="AA382" s="455"/>
      <c r="AB382" s="455"/>
      <c r="AC382" s="455"/>
      <c r="AD382" s="455"/>
      <c r="AE382" s="455"/>
      <c r="AF382" s="455"/>
      <c r="AG382" s="455"/>
      <c r="AH382" s="455"/>
      <c r="AI382" s="455"/>
    </row>
    <row r="383" spans="1:35" ht="48">
      <c r="A383" s="449" t="s">
        <v>49</v>
      </c>
      <c r="B383" s="450">
        <v>52</v>
      </c>
      <c r="C383" s="582" t="s">
        <v>32</v>
      </c>
      <c r="D383" s="457">
        <v>3214</v>
      </c>
      <c r="E383" s="556" t="s">
        <v>75</v>
      </c>
      <c r="F383" s="459" t="s">
        <v>687</v>
      </c>
      <c r="G383" s="452"/>
      <c r="H383" s="453"/>
      <c r="I383" s="454"/>
      <c r="J383" s="455"/>
      <c r="K383" s="455"/>
      <c r="L383" s="455"/>
      <c r="M383" s="455"/>
      <c r="N383" s="455"/>
      <c r="O383" s="455"/>
      <c r="P383" s="455"/>
      <c r="Q383" s="455"/>
      <c r="R383" s="455"/>
      <c r="S383" s="455"/>
      <c r="T383" s="455"/>
      <c r="U383" s="455"/>
      <c r="V383" s="455"/>
      <c r="W383" s="455"/>
      <c r="X383" s="455"/>
      <c r="Y383" s="455"/>
      <c r="Z383" s="455"/>
      <c r="AA383" s="455"/>
      <c r="AB383" s="455"/>
      <c r="AC383" s="455"/>
      <c r="AD383" s="455"/>
      <c r="AE383" s="455"/>
      <c r="AF383" s="455"/>
      <c r="AG383" s="455"/>
      <c r="AH383" s="455"/>
      <c r="AI383" s="455"/>
    </row>
    <row r="384" spans="1:35" ht="60">
      <c r="A384" s="449" t="s">
        <v>49</v>
      </c>
      <c r="B384" s="450">
        <v>52</v>
      </c>
      <c r="C384" s="582" t="s">
        <v>32</v>
      </c>
      <c r="D384" s="457">
        <v>3221</v>
      </c>
      <c r="E384" s="556" t="s">
        <v>65</v>
      </c>
      <c r="F384" s="459" t="s">
        <v>687</v>
      </c>
      <c r="G384" s="452"/>
      <c r="H384" s="453"/>
      <c r="I384" s="454"/>
      <c r="J384" s="455"/>
      <c r="K384" s="455"/>
      <c r="L384" s="455"/>
      <c r="M384" s="455"/>
      <c r="N384" s="455"/>
      <c r="O384" s="455"/>
      <c r="P384" s="455"/>
      <c r="Q384" s="455"/>
      <c r="R384" s="455"/>
      <c r="S384" s="455"/>
      <c r="T384" s="455"/>
      <c r="U384" s="455"/>
      <c r="V384" s="455"/>
      <c r="W384" s="455"/>
      <c r="X384" s="455"/>
      <c r="Y384" s="455"/>
      <c r="Z384" s="455"/>
      <c r="AA384" s="455"/>
      <c r="AB384" s="455"/>
      <c r="AC384" s="455"/>
      <c r="AD384" s="455"/>
      <c r="AE384" s="455"/>
      <c r="AF384" s="455"/>
      <c r="AG384" s="455"/>
      <c r="AH384" s="455"/>
      <c r="AI384" s="455"/>
    </row>
    <row r="385" spans="1:35" ht="24">
      <c r="A385" s="449" t="s">
        <v>49</v>
      </c>
      <c r="B385" s="450">
        <v>52</v>
      </c>
      <c r="C385" s="582" t="s">
        <v>32</v>
      </c>
      <c r="D385" s="457">
        <v>3222</v>
      </c>
      <c r="E385" s="556" t="s">
        <v>76</v>
      </c>
      <c r="F385" s="459" t="s">
        <v>687</v>
      </c>
      <c r="G385" s="452"/>
      <c r="H385" s="453"/>
      <c r="I385" s="454"/>
      <c r="J385" s="455"/>
      <c r="K385" s="455"/>
      <c r="L385" s="455"/>
      <c r="M385" s="455"/>
      <c r="N385" s="455"/>
      <c r="O385" s="455"/>
      <c r="P385" s="455"/>
      <c r="Q385" s="455"/>
      <c r="R385" s="455"/>
      <c r="S385" s="455"/>
      <c r="T385" s="455"/>
      <c r="U385" s="455"/>
      <c r="V385" s="455"/>
      <c r="W385" s="455"/>
      <c r="X385" s="455"/>
      <c r="Y385" s="455"/>
      <c r="Z385" s="455"/>
      <c r="AA385" s="455"/>
      <c r="AB385" s="455"/>
      <c r="AC385" s="455"/>
      <c r="AD385" s="455"/>
      <c r="AE385" s="455"/>
      <c r="AF385" s="455"/>
      <c r="AG385" s="455"/>
      <c r="AH385" s="455"/>
      <c r="AI385" s="455"/>
    </row>
    <row r="386" spans="1:35" ht="24">
      <c r="A386" s="449" t="s">
        <v>49</v>
      </c>
      <c r="B386" s="450">
        <v>52</v>
      </c>
      <c r="C386" s="582" t="s">
        <v>32</v>
      </c>
      <c r="D386" s="457">
        <v>3223</v>
      </c>
      <c r="E386" s="556" t="s">
        <v>77</v>
      </c>
      <c r="F386" s="459" t="s">
        <v>687</v>
      </c>
      <c r="G386" s="452"/>
      <c r="H386" s="453"/>
      <c r="I386" s="454"/>
      <c r="J386" s="455"/>
      <c r="K386" s="455"/>
      <c r="L386" s="455"/>
      <c r="M386" s="455"/>
      <c r="N386" s="455"/>
      <c r="O386" s="455"/>
      <c r="P386" s="455"/>
      <c r="Q386" s="455"/>
      <c r="R386" s="455"/>
      <c r="S386" s="455"/>
      <c r="T386" s="455"/>
      <c r="U386" s="455"/>
      <c r="V386" s="455"/>
      <c r="W386" s="455"/>
      <c r="X386" s="455"/>
      <c r="Y386" s="455"/>
      <c r="Z386" s="455"/>
      <c r="AA386" s="455"/>
      <c r="AB386" s="455"/>
      <c r="AC386" s="455"/>
      <c r="AD386" s="455"/>
      <c r="AE386" s="455"/>
      <c r="AF386" s="455"/>
      <c r="AG386" s="455"/>
      <c r="AH386" s="455"/>
      <c r="AI386" s="455"/>
    </row>
    <row r="387" spans="1:35" ht="60">
      <c r="A387" s="449" t="s">
        <v>49</v>
      </c>
      <c r="B387" s="450">
        <v>52</v>
      </c>
      <c r="C387" s="582" t="s">
        <v>32</v>
      </c>
      <c r="D387" s="457">
        <v>3224</v>
      </c>
      <c r="E387" s="556" t="s">
        <v>61</v>
      </c>
      <c r="F387" s="459" t="s">
        <v>687</v>
      </c>
      <c r="G387" s="452"/>
      <c r="H387" s="453"/>
      <c r="I387" s="454"/>
      <c r="J387" s="455"/>
      <c r="K387" s="455"/>
      <c r="L387" s="455"/>
      <c r="M387" s="455"/>
      <c r="N387" s="455"/>
      <c r="O387" s="455"/>
      <c r="P387" s="455"/>
      <c r="Q387" s="455"/>
      <c r="R387" s="455"/>
      <c r="S387" s="455"/>
      <c r="T387" s="455"/>
      <c r="U387" s="455"/>
      <c r="V387" s="455"/>
      <c r="W387" s="455"/>
      <c r="X387" s="455"/>
      <c r="Y387" s="455"/>
      <c r="Z387" s="455"/>
      <c r="AA387" s="455"/>
      <c r="AB387" s="455"/>
      <c r="AC387" s="455"/>
      <c r="AD387" s="455"/>
      <c r="AE387" s="455"/>
      <c r="AF387" s="455"/>
      <c r="AG387" s="455"/>
      <c r="AH387" s="455"/>
      <c r="AI387" s="455"/>
    </row>
    <row r="388" spans="1:35" ht="36">
      <c r="A388" s="449" t="s">
        <v>49</v>
      </c>
      <c r="B388" s="450">
        <v>52</v>
      </c>
      <c r="C388" s="582" t="s">
        <v>32</v>
      </c>
      <c r="D388" s="457">
        <v>3225</v>
      </c>
      <c r="E388" s="556" t="s">
        <v>78</v>
      </c>
      <c r="F388" s="459" t="s">
        <v>687</v>
      </c>
      <c r="G388" s="452"/>
      <c r="H388" s="453"/>
      <c r="I388" s="454"/>
      <c r="J388" s="455"/>
      <c r="K388" s="455"/>
      <c r="L388" s="455"/>
      <c r="M388" s="455"/>
      <c r="N388" s="455"/>
      <c r="O388" s="455"/>
      <c r="P388" s="455"/>
      <c r="Q388" s="455"/>
      <c r="R388" s="455"/>
      <c r="S388" s="455"/>
      <c r="T388" s="455"/>
      <c r="U388" s="455"/>
      <c r="V388" s="455"/>
      <c r="W388" s="455"/>
      <c r="X388" s="455"/>
      <c r="Y388" s="455"/>
      <c r="Z388" s="455"/>
      <c r="AA388" s="455"/>
      <c r="AB388" s="455"/>
      <c r="AC388" s="455"/>
      <c r="AD388" s="455"/>
      <c r="AE388" s="455"/>
      <c r="AF388" s="455"/>
      <c r="AG388" s="455"/>
      <c r="AH388" s="455"/>
      <c r="AI388" s="455"/>
    </row>
    <row r="389" spans="1:35" ht="60">
      <c r="A389" s="449" t="s">
        <v>49</v>
      </c>
      <c r="B389" s="450">
        <v>52</v>
      </c>
      <c r="C389" s="582" t="s">
        <v>32</v>
      </c>
      <c r="D389" s="457">
        <v>3227</v>
      </c>
      <c r="E389" s="556" t="s">
        <v>89</v>
      </c>
      <c r="F389" s="459" t="s">
        <v>687</v>
      </c>
      <c r="G389" s="452"/>
      <c r="H389" s="453"/>
      <c r="I389" s="454"/>
      <c r="J389" s="455"/>
      <c r="K389" s="455"/>
      <c r="L389" s="455"/>
      <c r="M389" s="455"/>
      <c r="N389" s="455"/>
      <c r="O389" s="455"/>
      <c r="P389" s="455"/>
      <c r="Q389" s="455"/>
      <c r="R389" s="455"/>
      <c r="S389" s="455"/>
      <c r="T389" s="455"/>
      <c r="U389" s="455"/>
      <c r="V389" s="455"/>
      <c r="W389" s="455"/>
      <c r="X389" s="455"/>
      <c r="Y389" s="455"/>
      <c r="Z389" s="455"/>
      <c r="AA389" s="455"/>
      <c r="AB389" s="455"/>
      <c r="AC389" s="455"/>
      <c r="AD389" s="455"/>
      <c r="AE389" s="455"/>
      <c r="AF389" s="455"/>
      <c r="AG389" s="455"/>
      <c r="AH389" s="455"/>
      <c r="AI389" s="455"/>
    </row>
    <row r="390" spans="1:35" ht="48">
      <c r="A390" s="449" t="s">
        <v>49</v>
      </c>
      <c r="B390" s="450">
        <v>52</v>
      </c>
      <c r="C390" s="582" t="s">
        <v>32</v>
      </c>
      <c r="D390" s="457">
        <v>3231</v>
      </c>
      <c r="E390" s="556" t="s">
        <v>79</v>
      </c>
      <c r="F390" s="459" t="s">
        <v>687</v>
      </c>
      <c r="G390" s="452"/>
      <c r="H390" s="453"/>
      <c r="I390" s="454"/>
      <c r="J390" s="455"/>
      <c r="K390" s="455"/>
      <c r="L390" s="455"/>
      <c r="M390" s="455"/>
      <c r="N390" s="455"/>
      <c r="O390" s="455"/>
      <c r="P390" s="455"/>
      <c r="Q390" s="455"/>
      <c r="R390" s="455"/>
      <c r="S390" s="455"/>
      <c r="T390" s="455"/>
      <c r="U390" s="455"/>
      <c r="V390" s="455"/>
      <c r="W390" s="455"/>
      <c r="X390" s="455"/>
      <c r="Y390" s="455"/>
      <c r="Z390" s="455"/>
      <c r="AA390" s="455"/>
      <c r="AB390" s="455"/>
      <c r="AC390" s="455"/>
      <c r="AD390" s="455"/>
      <c r="AE390" s="455"/>
      <c r="AF390" s="455"/>
      <c r="AG390" s="455"/>
      <c r="AH390" s="455"/>
      <c r="AI390" s="455"/>
    </row>
    <row r="391" spans="1:35" ht="48">
      <c r="A391" s="449" t="s">
        <v>49</v>
      </c>
      <c r="B391" s="450">
        <v>52</v>
      </c>
      <c r="C391" s="582" t="s">
        <v>32</v>
      </c>
      <c r="D391" s="457">
        <v>3232</v>
      </c>
      <c r="E391" s="556" t="s">
        <v>80</v>
      </c>
      <c r="F391" s="459" t="s">
        <v>687</v>
      </c>
      <c r="G391" s="452"/>
      <c r="H391" s="453"/>
      <c r="I391" s="454"/>
      <c r="J391" s="455"/>
      <c r="K391" s="455"/>
      <c r="L391" s="455"/>
      <c r="M391" s="455"/>
      <c r="N391" s="455"/>
      <c r="O391" s="455"/>
      <c r="P391" s="455"/>
      <c r="Q391" s="455"/>
      <c r="R391" s="455"/>
      <c r="S391" s="455"/>
      <c r="T391" s="455"/>
      <c r="U391" s="455"/>
      <c r="V391" s="455"/>
      <c r="W391" s="455"/>
      <c r="X391" s="455"/>
      <c r="Y391" s="455"/>
      <c r="Z391" s="455"/>
      <c r="AA391" s="455"/>
      <c r="AB391" s="455"/>
      <c r="AC391" s="455"/>
      <c r="AD391" s="455"/>
      <c r="AE391" s="455"/>
      <c r="AF391" s="455"/>
      <c r="AG391" s="455"/>
      <c r="AH391" s="455"/>
      <c r="AI391" s="455"/>
    </row>
    <row r="392" spans="1:35" ht="36">
      <c r="A392" s="449" t="s">
        <v>49</v>
      </c>
      <c r="B392" s="450">
        <v>52</v>
      </c>
      <c r="C392" s="582" t="s">
        <v>32</v>
      </c>
      <c r="D392" s="457">
        <v>3233</v>
      </c>
      <c r="E392" s="556" t="s">
        <v>81</v>
      </c>
      <c r="F392" s="459" t="s">
        <v>687</v>
      </c>
      <c r="G392" s="452"/>
      <c r="H392" s="453"/>
      <c r="I392" s="454"/>
      <c r="J392" s="455"/>
      <c r="K392" s="455"/>
      <c r="L392" s="455"/>
      <c r="M392" s="455"/>
      <c r="N392" s="455"/>
      <c r="O392" s="455"/>
      <c r="P392" s="455"/>
      <c r="Q392" s="455"/>
      <c r="R392" s="455"/>
      <c r="S392" s="455"/>
      <c r="T392" s="455"/>
      <c r="U392" s="455"/>
      <c r="V392" s="455"/>
      <c r="W392" s="455"/>
      <c r="X392" s="455"/>
      <c r="Y392" s="455"/>
      <c r="Z392" s="455"/>
      <c r="AA392" s="455"/>
      <c r="AB392" s="455"/>
      <c r="AC392" s="455"/>
      <c r="AD392" s="455"/>
      <c r="AE392" s="455"/>
      <c r="AF392" s="455"/>
      <c r="AG392" s="455"/>
      <c r="AH392" s="455"/>
      <c r="AI392" s="455"/>
    </row>
    <row r="393" spans="1:35" ht="24">
      <c r="A393" s="449" t="s">
        <v>49</v>
      </c>
      <c r="B393" s="450">
        <v>52</v>
      </c>
      <c r="C393" s="582" t="s">
        <v>32</v>
      </c>
      <c r="D393" s="457">
        <v>3234</v>
      </c>
      <c r="E393" s="556" t="s">
        <v>87</v>
      </c>
      <c r="F393" s="459" t="s">
        <v>687</v>
      </c>
      <c r="G393" s="452"/>
      <c r="H393" s="453"/>
      <c r="I393" s="454"/>
      <c r="J393" s="455"/>
      <c r="K393" s="455"/>
      <c r="L393" s="455"/>
      <c r="M393" s="455"/>
      <c r="N393" s="455"/>
      <c r="O393" s="455"/>
      <c r="P393" s="455"/>
      <c r="Q393" s="455"/>
      <c r="R393" s="455"/>
      <c r="S393" s="455"/>
      <c r="T393" s="455"/>
      <c r="U393" s="455"/>
      <c r="V393" s="455"/>
      <c r="W393" s="455"/>
      <c r="X393" s="455"/>
      <c r="Y393" s="455"/>
      <c r="Z393" s="455"/>
      <c r="AA393" s="455"/>
      <c r="AB393" s="455"/>
      <c r="AC393" s="455"/>
      <c r="AD393" s="455"/>
      <c r="AE393" s="455"/>
      <c r="AF393" s="455"/>
      <c r="AG393" s="455"/>
      <c r="AH393" s="455"/>
      <c r="AI393" s="455"/>
    </row>
    <row r="394" spans="1:35" ht="24">
      <c r="A394" s="449" t="s">
        <v>49</v>
      </c>
      <c r="B394" s="450">
        <v>52</v>
      </c>
      <c r="C394" s="582" t="s">
        <v>32</v>
      </c>
      <c r="D394" s="457">
        <v>3235</v>
      </c>
      <c r="E394" s="556" t="s">
        <v>88</v>
      </c>
      <c r="F394" s="459" t="s">
        <v>687</v>
      </c>
      <c r="G394" s="452"/>
      <c r="H394" s="453"/>
      <c r="I394" s="454"/>
      <c r="J394" s="455"/>
      <c r="K394" s="455"/>
      <c r="L394" s="455"/>
      <c r="M394" s="455"/>
      <c r="N394" s="455"/>
      <c r="O394" s="455"/>
      <c r="P394" s="455"/>
      <c r="Q394" s="455"/>
      <c r="R394" s="455"/>
      <c r="S394" s="455"/>
      <c r="T394" s="455"/>
      <c r="U394" s="455"/>
      <c r="V394" s="455"/>
      <c r="W394" s="455"/>
      <c r="X394" s="455"/>
      <c r="Y394" s="455"/>
      <c r="Z394" s="455"/>
      <c r="AA394" s="455"/>
      <c r="AB394" s="455"/>
      <c r="AC394" s="455"/>
      <c r="AD394" s="455"/>
      <c r="AE394" s="455"/>
      <c r="AF394" s="455"/>
      <c r="AG394" s="455"/>
      <c r="AH394" s="455"/>
      <c r="AI394" s="455"/>
    </row>
    <row r="395" spans="1:35" ht="48">
      <c r="A395" s="449" t="s">
        <v>49</v>
      </c>
      <c r="B395" s="450">
        <v>52</v>
      </c>
      <c r="C395" s="582" t="s">
        <v>32</v>
      </c>
      <c r="D395" s="457">
        <v>3236</v>
      </c>
      <c r="E395" s="556" t="s">
        <v>54</v>
      </c>
      <c r="F395" s="459" t="s">
        <v>687</v>
      </c>
      <c r="G395" s="452"/>
      <c r="H395" s="453"/>
      <c r="I395" s="454"/>
      <c r="J395" s="455"/>
      <c r="K395" s="455"/>
      <c r="L395" s="455"/>
      <c r="M395" s="455"/>
      <c r="N395" s="455"/>
      <c r="O395" s="455"/>
      <c r="P395" s="455"/>
      <c r="Q395" s="455"/>
      <c r="R395" s="455"/>
      <c r="S395" s="455"/>
      <c r="T395" s="455"/>
      <c r="U395" s="455"/>
      <c r="V395" s="455"/>
      <c r="W395" s="455"/>
      <c r="X395" s="455"/>
      <c r="Y395" s="455"/>
      <c r="Z395" s="455"/>
      <c r="AA395" s="455"/>
      <c r="AB395" s="455"/>
      <c r="AC395" s="455"/>
      <c r="AD395" s="455"/>
      <c r="AE395" s="455"/>
      <c r="AF395" s="455"/>
      <c r="AG395" s="455"/>
      <c r="AH395" s="455"/>
      <c r="AI395" s="455"/>
    </row>
    <row r="396" spans="1:35" ht="36">
      <c r="A396" s="449" t="s">
        <v>49</v>
      </c>
      <c r="B396" s="450">
        <v>52</v>
      </c>
      <c r="C396" s="582" t="s">
        <v>32</v>
      </c>
      <c r="D396" s="457">
        <v>3237</v>
      </c>
      <c r="E396" s="556" t="s">
        <v>62</v>
      </c>
      <c r="F396" s="459" t="s">
        <v>687</v>
      </c>
      <c r="G396" s="452"/>
      <c r="H396" s="453"/>
      <c r="I396" s="454"/>
      <c r="J396" s="455"/>
      <c r="K396" s="455"/>
      <c r="L396" s="455"/>
      <c r="M396" s="455"/>
      <c r="N396" s="455"/>
      <c r="O396" s="455"/>
      <c r="P396" s="455"/>
      <c r="Q396" s="455"/>
      <c r="R396" s="455"/>
      <c r="S396" s="455"/>
      <c r="T396" s="455"/>
      <c r="U396" s="455"/>
      <c r="V396" s="455"/>
      <c r="W396" s="455"/>
      <c r="X396" s="455"/>
      <c r="Y396" s="455"/>
      <c r="Z396" s="455"/>
      <c r="AA396" s="455"/>
      <c r="AB396" s="455"/>
      <c r="AC396" s="455"/>
      <c r="AD396" s="455"/>
      <c r="AE396" s="455"/>
      <c r="AF396" s="455"/>
      <c r="AG396" s="455"/>
      <c r="AH396" s="455"/>
      <c r="AI396" s="455"/>
    </row>
    <row r="397" spans="1:35" ht="24">
      <c r="A397" s="449" t="s">
        <v>49</v>
      </c>
      <c r="B397" s="450">
        <v>52</v>
      </c>
      <c r="C397" s="582" t="s">
        <v>32</v>
      </c>
      <c r="D397" s="457">
        <v>3238</v>
      </c>
      <c r="E397" s="556" t="s">
        <v>82</v>
      </c>
      <c r="F397" s="459" t="s">
        <v>687</v>
      </c>
      <c r="G397" s="452"/>
      <c r="H397" s="453"/>
      <c r="I397" s="454"/>
      <c r="J397" s="455"/>
      <c r="K397" s="455"/>
      <c r="L397" s="455"/>
      <c r="M397" s="455"/>
      <c r="N397" s="455"/>
      <c r="O397" s="455"/>
      <c r="P397" s="455"/>
      <c r="Q397" s="455"/>
      <c r="R397" s="455"/>
      <c r="S397" s="455"/>
      <c r="T397" s="455"/>
      <c r="U397" s="455"/>
      <c r="V397" s="455"/>
      <c r="W397" s="455"/>
      <c r="X397" s="455"/>
      <c r="Y397" s="455"/>
      <c r="Z397" s="455"/>
      <c r="AA397" s="455"/>
      <c r="AB397" s="455"/>
      <c r="AC397" s="455"/>
      <c r="AD397" s="455"/>
      <c r="AE397" s="455"/>
      <c r="AF397" s="455"/>
      <c r="AG397" s="455"/>
      <c r="AH397" s="455"/>
      <c r="AI397" s="455"/>
    </row>
    <row r="398" spans="1:35" ht="24">
      <c r="A398" s="449" t="s">
        <v>49</v>
      </c>
      <c r="B398" s="450">
        <v>52</v>
      </c>
      <c r="C398" s="582" t="s">
        <v>32</v>
      </c>
      <c r="D398" s="457">
        <v>3239</v>
      </c>
      <c r="E398" s="556" t="s">
        <v>66</v>
      </c>
      <c r="F398" s="459" t="s">
        <v>687</v>
      </c>
      <c r="G398" s="452"/>
      <c r="H398" s="453"/>
      <c r="I398" s="454"/>
      <c r="J398" s="455"/>
      <c r="K398" s="455"/>
      <c r="L398" s="455"/>
      <c r="M398" s="455"/>
      <c r="N398" s="455"/>
      <c r="O398" s="455"/>
      <c r="P398" s="455"/>
      <c r="Q398" s="455"/>
      <c r="R398" s="455"/>
      <c r="S398" s="455"/>
      <c r="T398" s="455"/>
      <c r="U398" s="455"/>
      <c r="V398" s="455"/>
      <c r="W398" s="455"/>
      <c r="X398" s="455"/>
      <c r="Y398" s="455"/>
      <c r="Z398" s="455"/>
      <c r="AA398" s="455"/>
      <c r="AB398" s="455"/>
      <c r="AC398" s="455"/>
      <c r="AD398" s="455"/>
      <c r="AE398" s="455"/>
      <c r="AF398" s="455"/>
      <c r="AG398" s="455"/>
      <c r="AH398" s="455"/>
      <c r="AI398" s="455"/>
    </row>
    <row r="399" spans="1:35" ht="60">
      <c r="A399" s="449" t="s">
        <v>49</v>
      </c>
      <c r="B399" s="450">
        <v>52</v>
      </c>
      <c r="C399" s="582" t="s">
        <v>32</v>
      </c>
      <c r="D399" s="457">
        <v>3241</v>
      </c>
      <c r="E399" s="556" t="s">
        <v>67</v>
      </c>
      <c r="F399" s="459" t="s">
        <v>687</v>
      </c>
      <c r="G399" s="452"/>
      <c r="H399" s="453">
        <v>3973</v>
      </c>
      <c r="I399" s="454">
        <v>3973</v>
      </c>
      <c r="J399" s="455"/>
      <c r="K399" s="455"/>
      <c r="L399" s="455"/>
      <c r="M399" s="455"/>
      <c r="N399" s="455"/>
      <c r="O399" s="455"/>
      <c r="P399" s="455"/>
      <c r="Q399" s="455"/>
      <c r="R399" s="455"/>
      <c r="S399" s="455"/>
      <c r="T399" s="455"/>
      <c r="U399" s="455"/>
      <c r="V399" s="455"/>
      <c r="W399" s="455"/>
      <c r="X399" s="455"/>
      <c r="Y399" s="455"/>
      <c r="Z399" s="455"/>
      <c r="AA399" s="455"/>
      <c r="AB399" s="455"/>
      <c r="AC399" s="455"/>
      <c r="AD399" s="455"/>
      <c r="AE399" s="455"/>
      <c r="AF399" s="455"/>
      <c r="AG399" s="455"/>
      <c r="AH399" s="455"/>
      <c r="AI399" s="455"/>
    </row>
    <row r="400" spans="1:35" ht="60">
      <c r="A400" s="449" t="s">
        <v>49</v>
      </c>
      <c r="B400" s="450">
        <v>52</v>
      </c>
      <c r="C400" s="582" t="s">
        <v>32</v>
      </c>
      <c r="D400" s="457">
        <v>3291</v>
      </c>
      <c r="E400" s="556" t="s">
        <v>714</v>
      </c>
      <c r="F400" s="459" t="s">
        <v>687</v>
      </c>
      <c r="G400" s="452"/>
      <c r="H400" s="453"/>
      <c r="I400" s="454"/>
      <c r="J400" s="455"/>
      <c r="K400" s="455"/>
      <c r="L400" s="455"/>
      <c r="M400" s="455"/>
      <c r="N400" s="455"/>
      <c r="O400" s="455"/>
      <c r="P400" s="455"/>
      <c r="Q400" s="455"/>
      <c r="R400" s="455"/>
      <c r="S400" s="455"/>
      <c r="T400" s="455"/>
      <c r="U400" s="455"/>
      <c r="V400" s="455"/>
      <c r="W400" s="455"/>
      <c r="X400" s="455"/>
      <c r="Y400" s="455"/>
      <c r="Z400" s="455"/>
      <c r="AA400" s="455"/>
      <c r="AB400" s="455"/>
      <c r="AC400" s="455"/>
      <c r="AD400" s="455"/>
      <c r="AE400" s="455"/>
      <c r="AF400" s="455"/>
      <c r="AG400" s="455"/>
      <c r="AH400" s="455"/>
      <c r="AI400" s="455"/>
    </row>
    <row r="401" spans="1:35" ht="24">
      <c r="A401" s="449" t="s">
        <v>49</v>
      </c>
      <c r="B401" s="450">
        <v>52</v>
      </c>
      <c r="C401" s="582" t="s">
        <v>32</v>
      </c>
      <c r="D401" s="457">
        <v>3292</v>
      </c>
      <c r="E401" s="556" t="s">
        <v>59</v>
      </c>
      <c r="F401" s="459" t="s">
        <v>687</v>
      </c>
      <c r="G401" s="452"/>
      <c r="H401" s="453"/>
      <c r="I401" s="454"/>
      <c r="J401" s="455"/>
      <c r="K401" s="455"/>
      <c r="L401" s="455"/>
      <c r="M401" s="455"/>
      <c r="N401" s="455"/>
      <c r="O401" s="455"/>
      <c r="P401" s="455"/>
      <c r="Q401" s="455"/>
      <c r="R401" s="455"/>
      <c r="S401" s="455"/>
      <c r="T401" s="455"/>
      <c r="U401" s="455"/>
      <c r="V401" s="455"/>
      <c r="W401" s="455"/>
      <c r="X401" s="455"/>
      <c r="Y401" s="455"/>
      <c r="Z401" s="455"/>
      <c r="AA401" s="455"/>
      <c r="AB401" s="455"/>
      <c r="AC401" s="455"/>
      <c r="AD401" s="455"/>
      <c r="AE401" s="455"/>
      <c r="AF401" s="455"/>
      <c r="AG401" s="455"/>
      <c r="AH401" s="455"/>
      <c r="AI401" s="455"/>
    </row>
    <row r="402" spans="1:35" ht="24">
      <c r="A402" s="449" t="s">
        <v>49</v>
      </c>
      <c r="B402" s="450">
        <v>52</v>
      </c>
      <c r="C402" s="582" t="s">
        <v>32</v>
      </c>
      <c r="D402" s="457">
        <v>3293</v>
      </c>
      <c r="E402" s="556" t="s">
        <v>68</v>
      </c>
      <c r="F402" s="459" t="s">
        <v>687</v>
      </c>
      <c r="G402" s="452"/>
      <c r="H402" s="453"/>
      <c r="I402" s="454"/>
      <c r="J402" s="455"/>
      <c r="K402" s="455"/>
      <c r="L402" s="455"/>
      <c r="M402" s="455"/>
      <c r="N402" s="455"/>
      <c r="O402" s="455"/>
      <c r="P402" s="455"/>
      <c r="Q402" s="455"/>
      <c r="R402" s="455"/>
      <c r="S402" s="455"/>
      <c r="T402" s="455"/>
      <c r="U402" s="455"/>
      <c r="V402" s="455"/>
      <c r="W402" s="455"/>
      <c r="X402" s="455"/>
      <c r="Y402" s="455"/>
      <c r="Z402" s="455"/>
      <c r="AA402" s="455"/>
      <c r="AB402" s="455"/>
      <c r="AC402" s="455"/>
      <c r="AD402" s="455"/>
      <c r="AE402" s="455"/>
      <c r="AF402" s="455"/>
      <c r="AG402" s="455"/>
      <c r="AH402" s="455"/>
      <c r="AI402" s="455"/>
    </row>
    <row r="403" spans="1:35" ht="24">
      <c r="A403" s="449" t="s">
        <v>49</v>
      </c>
      <c r="B403" s="450">
        <v>52</v>
      </c>
      <c r="C403" s="582" t="s">
        <v>32</v>
      </c>
      <c r="D403" s="457">
        <v>3294</v>
      </c>
      <c r="E403" s="556" t="s">
        <v>69</v>
      </c>
      <c r="F403" s="459" t="s">
        <v>687</v>
      </c>
      <c r="G403" s="452"/>
      <c r="H403" s="453"/>
      <c r="I403" s="454"/>
      <c r="J403" s="455"/>
      <c r="K403" s="455"/>
      <c r="L403" s="455"/>
      <c r="M403" s="455"/>
      <c r="N403" s="455"/>
      <c r="O403" s="455"/>
      <c r="P403" s="455"/>
      <c r="Q403" s="455"/>
      <c r="R403" s="455"/>
      <c r="S403" s="455"/>
      <c r="T403" s="455"/>
      <c r="U403" s="455"/>
      <c r="V403" s="455"/>
      <c r="W403" s="455"/>
      <c r="X403" s="455"/>
      <c r="Y403" s="455"/>
      <c r="Z403" s="455"/>
      <c r="AA403" s="455"/>
      <c r="AB403" s="455"/>
      <c r="AC403" s="455"/>
      <c r="AD403" s="455"/>
      <c r="AE403" s="455"/>
      <c r="AF403" s="455"/>
      <c r="AG403" s="455"/>
      <c r="AH403" s="455"/>
      <c r="AI403" s="455"/>
    </row>
    <row r="404" spans="1:35" ht="24">
      <c r="A404" s="449" t="s">
        <v>49</v>
      </c>
      <c r="B404" s="450">
        <v>52</v>
      </c>
      <c r="C404" s="582" t="s">
        <v>32</v>
      </c>
      <c r="D404" s="457">
        <v>3295</v>
      </c>
      <c r="E404" s="556" t="s">
        <v>55</v>
      </c>
      <c r="F404" s="459" t="s">
        <v>687</v>
      </c>
      <c r="G404" s="452"/>
      <c r="H404" s="453"/>
      <c r="I404" s="454"/>
      <c r="J404" s="455"/>
      <c r="K404" s="455"/>
      <c r="L404" s="455"/>
      <c r="M404" s="455"/>
      <c r="N404" s="455"/>
      <c r="O404" s="455"/>
      <c r="P404" s="455"/>
      <c r="Q404" s="455"/>
      <c r="R404" s="455"/>
      <c r="S404" s="455"/>
      <c r="T404" s="455"/>
      <c r="U404" s="455"/>
      <c r="V404" s="455"/>
      <c r="W404" s="455"/>
      <c r="X404" s="455"/>
      <c r="Y404" s="455"/>
      <c r="Z404" s="455"/>
      <c r="AA404" s="455"/>
      <c r="AB404" s="455"/>
      <c r="AC404" s="455"/>
      <c r="AD404" s="455"/>
      <c r="AE404" s="455"/>
      <c r="AF404" s="455"/>
      <c r="AG404" s="455"/>
      <c r="AH404" s="455"/>
      <c r="AI404" s="455"/>
    </row>
    <row r="405" spans="1:35" ht="36">
      <c r="A405" s="449" t="s">
        <v>49</v>
      </c>
      <c r="B405" s="450">
        <v>52</v>
      </c>
      <c r="C405" s="582" t="s">
        <v>32</v>
      </c>
      <c r="D405" s="457">
        <v>3296</v>
      </c>
      <c r="E405" s="556" t="s">
        <v>97</v>
      </c>
      <c r="F405" s="459" t="s">
        <v>687</v>
      </c>
      <c r="G405" s="452"/>
      <c r="H405" s="453"/>
      <c r="I405" s="454"/>
      <c r="J405" s="455"/>
      <c r="K405" s="455"/>
      <c r="L405" s="455"/>
      <c r="M405" s="455"/>
      <c r="N405" s="455"/>
      <c r="O405" s="455"/>
      <c r="P405" s="455"/>
      <c r="Q405" s="455"/>
      <c r="R405" s="455"/>
      <c r="S405" s="455"/>
      <c r="T405" s="455"/>
      <c r="U405" s="455"/>
      <c r="V405" s="455"/>
      <c r="W405" s="455"/>
      <c r="X405" s="455"/>
      <c r="Y405" s="455"/>
      <c r="Z405" s="455"/>
      <c r="AA405" s="455"/>
      <c r="AB405" s="455"/>
      <c r="AC405" s="455"/>
      <c r="AD405" s="455"/>
      <c r="AE405" s="455"/>
      <c r="AF405" s="455"/>
      <c r="AG405" s="455"/>
      <c r="AH405" s="455"/>
      <c r="AI405" s="455"/>
    </row>
    <row r="406" spans="1:35" ht="48">
      <c r="A406" s="449" t="s">
        <v>49</v>
      </c>
      <c r="B406" s="450">
        <v>52</v>
      </c>
      <c r="C406" s="582" t="s">
        <v>32</v>
      </c>
      <c r="D406" s="457">
        <v>3299</v>
      </c>
      <c r="E406" s="556" t="s">
        <v>57</v>
      </c>
      <c r="F406" s="459" t="s">
        <v>687</v>
      </c>
      <c r="G406" s="452"/>
      <c r="H406" s="453"/>
      <c r="I406" s="454"/>
      <c r="J406" s="455"/>
      <c r="K406" s="455"/>
      <c r="L406" s="455"/>
      <c r="M406" s="455"/>
      <c r="N406" s="455"/>
      <c r="O406" s="455"/>
      <c r="P406" s="455"/>
      <c r="Q406" s="455"/>
      <c r="R406" s="455"/>
      <c r="S406" s="455"/>
      <c r="T406" s="455"/>
      <c r="U406" s="455"/>
      <c r="V406" s="455"/>
      <c r="W406" s="455"/>
      <c r="X406" s="455"/>
      <c r="Y406" s="455"/>
      <c r="Z406" s="455"/>
      <c r="AA406" s="455"/>
      <c r="AB406" s="455"/>
      <c r="AC406" s="455"/>
      <c r="AD406" s="455"/>
      <c r="AE406" s="455"/>
      <c r="AF406" s="455"/>
      <c r="AG406" s="455"/>
      <c r="AH406" s="455"/>
      <c r="AI406" s="455"/>
    </row>
    <row r="407" spans="1:35" ht="60">
      <c r="A407" s="449" t="s">
        <v>49</v>
      </c>
      <c r="B407" s="450">
        <v>52</v>
      </c>
      <c r="C407" s="582" t="s">
        <v>32</v>
      </c>
      <c r="D407" s="457">
        <v>3431</v>
      </c>
      <c r="E407" s="556" t="s">
        <v>70</v>
      </c>
      <c r="F407" s="459" t="s">
        <v>687</v>
      </c>
      <c r="G407" s="452"/>
      <c r="H407" s="453">
        <v>280</v>
      </c>
      <c r="I407" s="454">
        <v>280</v>
      </c>
      <c r="J407" s="455"/>
      <c r="K407" s="455"/>
      <c r="L407" s="455"/>
      <c r="M407" s="455"/>
      <c r="N407" s="455"/>
      <c r="O407" s="455"/>
      <c r="P407" s="455"/>
      <c r="Q407" s="455"/>
      <c r="R407" s="455"/>
      <c r="S407" s="455"/>
      <c r="T407" s="455"/>
      <c r="U407" s="455"/>
      <c r="V407" s="455"/>
      <c r="W407" s="455"/>
      <c r="X407" s="455"/>
      <c r="Y407" s="455"/>
      <c r="Z407" s="455"/>
      <c r="AA407" s="455"/>
      <c r="AB407" s="455"/>
      <c r="AC407" s="455"/>
      <c r="AD407" s="455"/>
      <c r="AE407" s="455"/>
      <c r="AF407" s="455"/>
      <c r="AG407" s="455"/>
      <c r="AH407" s="455"/>
      <c r="AI407" s="455"/>
    </row>
    <row r="408" spans="1:35" ht="72">
      <c r="A408" s="449" t="s">
        <v>49</v>
      </c>
      <c r="B408" s="450">
        <v>52</v>
      </c>
      <c r="C408" s="582" t="s">
        <v>32</v>
      </c>
      <c r="D408" s="457">
        <v>3432</v>
      </c>
      <c r="E408" s="556" t="s">
        <v>71</v>
      </c>
      <c r="F408" s="459" t="s">
        <v>687</v>
      </c>
      <c r="G408" s="452"/>
      <c r="H408" s="453"/>
      <c r="I408" s="454"/>
      <c r="J408" s="455"/>
      <c r="K408" s="455"/>
      <c r="L408" s="455"/>
      <c r="M408" s="455"/>
      <c r="N408" s="455"/>
      <c r="O408" s="455"/>
      <c r="P408" s="455"/>
      <c r="Q408" s="455"/>
      <c r="R408" s="455"/>
      <c r="S408" s="455"/>
      <c r="T408" s="455"/>
      <c r="U408" s="455"/>
      <c r="V408" s="455"/>
      <c r="W408" s="455"/>
      <c r="X408" s="455"/>
      <c r="Y408" s="455"/>
      <c r="Z408" s="455"/>
      <c r="AA408" s="455"/>
      <c r="AB408" s="455"/>
      <c r="AC408" s="455"/>
      <c r="AD408" s="455"/>
      <c r="AE408" s="455"/>
      <c r="AF408" s="455"/>
      <c r="AG408" s="455"/>
      <c r="AH408" s="455"/>
      <c r="AI408" s="455"/>
    </row>
    <row r="409" spans="1:35" ht="48">
      <c r="A409" s="449" t="s">
        <v>49</v>
      </c>
      <c r="B409" s="450">
        <v>52</v>
      </c>
      <c r="C409" s="582" t="s">
        <v>32</v>
      </c>
      <c r="D409" s="457">
        <v>3433</v>
      </c>
      <c r="E409" s="556" t="s">
        <v>726</v>
      </c>
      <c r="F409" s="459" t="s">
        <v>687</v>
      </c>
      <c r="G409" s="452"/>
      <c r="H409" s="453"/>
      <c r="I409" s="454"/>
      <c r="J409" s="455"/>
      <c r="K409" s="455"/>
      <c r="L409" s="455"/>
      <c r="M409" s="455"/>
      <c r="N409" s="455"/>
      <c r="O409" s="455"/>
      <c r="P409" s="455"/>
      <c r="Q409" s="455"/>
      <c r="R409" s="455"/>
      <c r="S409" s="455"/>
      <c r="T409" s="455"/>
      <c r="U409" s="455"/>
      <c r="V409" s="455"/>
      <c r="W409" s="455"/>
      <c r="X409" s="455"/>
      <c r="Y409" s="455"/>
      <c r="Z409" s="455"/>
      <c r="AA409" s="455"/>
      <c r="AB409" s="455"/>
      <c r="AC409" s="455"/>
      <c r="AD409" s="455"/>
      <c r="AE409" s="455"/>
      <c r="AF409" s="455"/>
      <c r="AG409" s="455"/>
      <c r="AH409" s="455"/>
      <c r="AI409" s="455"/>
    </row>
    <row r="410" spans="1:35" ht="48">
      <c r="A410" s="449" t="s">
        <v>49</v>
      </c>
      <c r="B410" s="450">
        <v>52</v>
      </c>
      <c r="C410" s="582" t="s">
        <v>32</v>
      </c>
      <c r="D410" s="457">
        <v>3434</v>
      </c>
      <c r="E410" s="556" t="s">
        <v>94</v>
      </c>
      <c r="F410" s="459" t="s">
        <v>687</v>
      </c>
      <c r="G410" s="452"/>
      <c r="H410" s="453"/>
      <c r="I410" s="454"/>
      <c r="J410" s="455"/>
      <c r="K410" s="455"/>
      <c r="L410" s="455"/>
      <c r="M410" s="455"/>
      <c r="N410" s="455"/>
      <c r="O410" s="455"/>
      <c r="P410" s="455"/>
      <c r="Q410" s="455"/>
      <c r="R410" s="455"/>
      <c r="S410" s="455"/>
      <c r="T410" s="455"/>
      <c r="U410" s="455"/>
      <c r="V410" s="455"/>
      <c r="W410" s="455"/>
      <c r="X410" s="455"/>
      <c r="Y410" s="455"/>
      <c r="Z410" s="455"/>
      <c r="AA410" s="455"/>
      <c r="AB410" s="455"/>
      <c r="AC410" s="455"/>
      <c r="AD410" s="455"/>
      <c r="AE410" s="455"/>
      <c r="AF410" s="455"/>
      <c r="AG410" s="455"/>
      <c r="AH410" s="455"/>
      <c r="AI410" s="455"/>
    </row>
    <row r="411" spans="1:35" ht="36">
      <c r="A411" s="449" t="s">
        <v>49</v>
      </c>
      <c r="B411" s="450">
        <v>52</v>
      </c>
      <c r="C411" s="582" t="s">
        <v>32</v>
      </c>
      <c r="D411" s="457">
        <v>3522</v>
      </c>
      <c r="E411" s="556" t="s">
        <v>760</v>
      </c>
      <c r="F411" s="459" t="s">
        <v>687</v>
      </c>
      <c r="G411" s="452"/>
      <c r="H411" s="453"/>
      <c r="I411" s="454"/>
      <c r="J411" s="455"/>
      <c r="K411" s="455"/>
      <c r="L411" s="455"/>
      <c r="M411" s="455"/>
      <c r="N411" s="455"/>
      <c r="O411" s="455"/>
      <c r="P411" s="455"/>
      <c r="Q411" s="455"/>
      <c r="R411" s="455"/>
      <c r="S411" s="455"/>
      <c r="T411" s="455"/>
      <c r="U411" s="455"/>
      <c r="V411" s="455"/>
      <c r="W411" s="455"/>
      <c r="X411" s="455"/>
      <c r="Y411" s="455"/>
      <c r="Z411" s="455"/>
      <c r="AA411" s="455"/>
      <c r="AB411" s="455"/>
      <c r="AC411" s="455"/>
      <c r="AD411" s="455"/>
      <c r="AE411" s="455"/>
      <c r="AF411" s="455"/>
      <c r="AG411" s="455"/>
      <c r="AH411" s="455"/>
      <c r="AI411" s="455"/>
    </row>
    <row r="412" spans="1:35" ht="84">
      <c r="A412" s="449" t="s">
        <v>49</v>
      </c>
      <c r="B412" s="450">
        <v>52</v>
      </c>
      <c r="C412" s="582" t="s">
        <v>32</v>
      </c>
      <c r="D412" s="457">
        <v>3691</v>
      </c>
      <c r="E412" s="556" t="s">
        <v>36</v>
      </c>
      <c r="F412" s="459" t="s">
        <v>687</v>
      </c>
      <c r="G412" s="452"/>
      <c r="H412" s="453"/>
      <c r="I412" s="454"/>
      <c r="J412" s="455"/>
      <c r="K412" s="455"/>
      <c r="L412" s="455"/>
      <c r="M412" s="455"/>
      <c r="N412" s="455"/>
      <c r="O412" s="455"/>
      <c r="P412" s="455"/>
      <c r="Q412" s="455"/>
      <c r="R412" s="455"/>
      <c r="S412" s="455"/>
      <c r="T412" s="455"/>
      <c r="U412" s="455"/>
      <c r="V412" s="455"/>
      <c r="W412" s="455"/>
      <c r="X412" s="455"/>
      <c r="Y412" s="455"/>
      <c r="Z412" s="455"/>
      <c r="AA412" s="455"/>
      <c r="AB412" s="455"/>
      <c r="AC412" s="455"/>
      <c r="AD412" s="455"/>
      <c r="AE412" s="455"/>
      <c r="AF412" s="455"/>
      <c r="AG412" s="455"/>
      <c r="AH412" s="455"/>
      <c r="AI412" s="455"/>
    </row>
    <row r="413" spans="1:35" ht="84">
      <c r="A413" s="449" t="s">
        <v>49</v>
      </c>
      <c r="B413" s="450">
        <v>52</v>
      </c>
      <c r="C413" s="582" t="s">
        <v>32</v>
      </c>
      <c r="D413" s="457">
        <v>3692</v>
      </c>
      <c r="E413" s="556" t="s">
        <v>695</v>
      </c>
      <c r="F413" s="459" t="s">
        <v>687</v>
      </c>
      <c r="G413" s="452"/>
      <c r="H413" s="453"/>
      <c r="I413" s="454"/>
      <c r="J413" s="455"/>
      <c r="K413" s="455"/>
      <c r="L413" s="455"/>
      <c r="M413" s="455"/>
      <c r="N413" s="455"/>
      <c r="O413" s="455"/>
      <c r="P413" s="455"/>
      <c r="Q413" s="455"/>
      <c r="R413" s="455"/>
      <c r="S413" s="455"/>
      <c r="T413" s="455"/>
      <c r="U413" s="455"/>
      <c r="V413" s="455"/>
      <c r="W413" s="455"/>
      <c r="X413" s="455"/>
      <c r="Y413" s="455"/>
      <c r="Z413" s="455"/>
      <c r="AA413" s="455"/>
      <c r="AB413" s="455"/>
      <c r="AC413" s="455"/>
      <c r="AD413" s="455"/>
      <c r="AE413" s="455"/>
      <c r="AF413" s="455"/>
      <c r="AG413" s="455"/>
      <c r="AH413" s="455"/>
      <c r="AI413" s="455"/>
    </row>
    <row r="414" spans="1:35" ht="120">
      <c r="A414" s="720" t="s">
        <v>49</v>
      </c>
      <c r="B414" s="721">
        <v>52</v>
      </c>
      <c r="C414" s="722" t="s">
        <v>32</v>
      </c>
      <c r="D414" s="723">
        <v>3693</v>
      </c>
      <c r="E414" s="724" t="s">
        <v>37</v>
      </c>
      <c r="F414" s="729" t="s">
        <v>687</v>
      </c>
      <c r="G414" s="452"/>
      <c r="H414" s="453"/>
      <c r="I414" s="454"/>
      <c r="J414" s="455"/>
      <c r="K414" s="455"/>
      <c r="L414" s="455"/>
      <c r="M414" s="455"/>
      <c r="N414" s="455"/>
      <c r="O414" s="455"/>
      <c r="P414" s="455"/>
      <c r="Q414" s="455"/>
      <c r="R414" s="455"/>
      <c r="S414" s="455"/>
      <c r="T414" s="455"/>
      <c r="U414" s="455"/>
      <c r="V414" s="455"/>
      <c r="W414" s="455"/>
      <c r="X414" s="455"/>
      <c r="Y414" s="455"/>
      <c r="Z414" s="455"/>
      <c r="AA414" s="455"/>
      <c r="AB414" s="455"/>
      <c r="AC414" s="455"/>
      <c r="AD414" s="455"/>
      <c r="AE414" s="455"/>
      <c r="AF414" s="455"/>
      <c r="AG414" s="455"/>
      <c r="AH414" s="455"/>
      <c r="AI414" s="455"/>
    </row>
    <row r="415" spans="1:35" ht="48">
      <c r="A415" s="449" t="s">
        <v>49</v>
      </c>
      <c r="B415" s="450">
        <v>52</v>
      </c>
      <c r="C415" s="582" t="s">
        <v>32</v>
      </c>
      <c r="D415" s="457">
        <v>3721</v>
      </c>
      <c r="E415" s="556" t="s">
        <v>84</v>
      </c>
      <c r="F415" s="459" t="s">
        <v>687</v>
      </c>
      <c r="G415" s="452"/>
      <c r="H415" s="453"/>
      <c r="I415" s="454"/>
      <c r="J415" s="455"/>
      <c r="K415" s="455"/>
      <c r="L415" s="455"/>
      <c r="M415" s="455"/>
      <c r="N415" s="455"/>
      <c r="O415" s="455"/>
      <c r="P415" s="455"/>
      <c r="Q415" s="455"/>
      <c r="R415" s="455"/>
      <c r="S415" s="455"/>
      <c r="T415" s="455"/>
      <c r="U415" s="455"/>
      <c r="V415" s="455"/>
      <c r="W415" s="455"/>
      <c r="X415" s="455"/>
      <c r="Y415" s="455"/>
      <c r="Z415" s="455"/>
      <c r="AA415" s="455"/>
      <c r="AB415" s="455"/>
      <c r="AC415" s="455"/>
      <c r="AD415" s="455"/>
      <c r="AE415" s="455"/>
      <c r="AF415" s="455"/>
      <c r="AG415" s="455"/>
      <c r="AH415" s="455"/>
      <c r="AI415" s="455"/>
    </row>
    <row r="416" spans="1:35" ht="60">
      <c r="A416" s="449" t="s">
        <v>49</v>
      </c>
      <c r="B416" s="450">
        <v>52</v>
      </c>
      <c r="C416" s="582" t="s">
        <v>32</v>
      </c>
      <c r="D416" s="457">
        <v>3723</v>
      </c>
      <c r="E416" s="556" t="s">
        <v>825</v>
      </c>
      <c r="F416" s="459" t="s">
        <v>687</v>
      </c>
      <c r="G416" s="452"/>
      <c r="H416" s="453"/>
      <c r="I416" s="454"/>
      <c r="J416" s="455"/>
      <c r="K416" s="455"/>
      <c r="L416" s="455"/>
      <c r="M416" s="455"/>
      <c r="N416" s="455"/>
      <c r="O416" s="455"/>
      <c r="P416" s="455"/>
      <c r="Q416" s="455"/>
      <c r="R416" s="455"/>
      <c r="S416" s="455"/>
      <c r="T416" s="455"/>
      <c r="U416" s="455"/>
      <c r="V416" s="455"/>
      <c r="W416" s="455"/>
      <c r="X416" s="455"/>
      <c r="Y416" s="455"/>
      <c r="Z416" s="455"/>
      <c r="AA416" s="455"/>
      <c r="AB416" s="455"/>
      <c r="AC416" s="455"/>
      <c r="AD416" s="455"/>
      <c r="AE416" s="455"/>
      <c r="AF416" s="455"/>
      <c r="AG416" s="455"/>
      <c r="AH416" s="455"/>
      <c r="AI416" s="455"/>
    </row>
    <row r="417" spans="1:35" ht="36">
      <c r="A417" s="456" t="s">
        <v>49</v>
      </c>
      <c r="B417" s="457">
        <v>52</v>
      </c>
      <c r="C417" s="583" t="s">
        <v>32</v>
      </c>
      <c r="D417" s="457">
        <v>3811</v>
      </c>
      <c r="E417" s="556" t="s">
        <v>56</v>
      </c>
      <c r="F417" s="459" t="s">
        <v>687</v>
      </c>
      <c r="G417" s="452"/>
      <c r="H417" s="453"/>
      <c r="I417" s="454"/>
      <c r="J417" s="455"/>
      <c r="K417" s="455"/>
      <c r="L417" s="455"/>
      <c r="M417" s="455"/>
      <c r="N417" s="455"/>
      <c r="O417" s="455"/>
      <c r="P417" s="455"/>
      <c r="Q417" s="455"/>
      <c r="R417" s="455"/>
      <c r="S417" s="455"/>
      <c r="T417" s="455"/>
      <c r="U417" s="455"/>
      <c r="V417" s="455"/>
      <c r="W417" s="455"/>
      <c r="X417" s="455"/>
      <c r="Y417" s="455"/>
      <c r="Z417" s="455"/>
      <c r="AA417" s="455"/>
      <c r="AB417" s="455"/>
      <c r="AC417" s="455"/>
      <c r="AD417" s="455"/>
      <c r="AE417" s="455"/>
      <c r="AF417" s="455"/>
      <c r="AG417" s="455"/>
      <c r="AH417" s="455"/>
      <c r="AI417" s="455"/>
    </row>
    <row r="418" spans="1:35" ht="48">
      <c r="A418" s="456" t="s">
        <v>49</v>
      </c>
      <c r="B418" s="457">
        <v>52</v>
      </c>
      <c r="C418" s="583" t="s">
        <v>32</v>
      </c>
      <c r="D418" s="457">
        <v>383</v>
      </c>
      <c r="E418" s="556" t="s">
        <v>761</v>
      </c>
      <c r="F418" s="459" t="s">
        <v>687</v>
      </c>
      <c r="G418" s="452"/>
      <c r="H418" s="453"/>
      <c r="I418" s="454"/>
      <c r="J418" s="455"/>
      <c r="K418" s="455"/>
      <c r="L418" s="455"/>
      <c r="M418" s="455"/>
      <c r="N418" s="455"/>
      <c r="O418" s="455"/>
      <c r="P418" s="455"/>
      <c r="Q418" s="455"/>
      <c r="R418" s="455"/>
      <c r="S418" s="455"/>
      <c r="T418" s="455"/>
      <c r="U418" s="455"/>
      <c r="V418" s="455"/>
      <c r="W418" s="455"/>
      <c r="X418" s="455"/>
      <c r="Y418" s="455"/>
      <c r="Z418" s="455"/>
      <c r="AA418" s="455"/>
      <c r="AB418" s="455"/>
      <c r="AC418" s="455"/>
      <c r="AD418" s="455"/>
      <c r="AE418" s="455"/>
      <c r="AF418" s="455"/>
      <c r="AG418" s="455"/>
      <c r="AH418" s="455"/>
      <c r="AI418" s="455"/>
    </row>
    <row r="419" spans="1:35" ht="24">
      <c r="A419" s="456" t="s">
        <v>49</v>
      </c>
      <c r="B419" s="457">
        <v>52</v>
      </c>
      <c r="C419" s="583" t="s">
        <v>32</v>
      </c>
      <c r="D419" s="457">
        <v>4123</v>
      </c>
      <c r="E419" s="556" t="s">
        <v>92</v>
      </c>
      <c r="F419" s="459" t="s">
        <v>687</v>
      </c>
      <c r="G419" s="452"/>
      <c r="H419" s="453"/>
      <c r="I419" s="454"/>
      <c r="J419" s="455"/>
      <c r="K419" s="455"/>
      <c r="L419" s="455"/>
      <c r="M419" s="455"/>
      <c r="N419" s="455"/>
      <c r="O419" s="455"/>
      <c r="P419" s="455"/>
      <c r="Q419" s="455"/>
      <c r="R419" s="455"/>
      <c r="S419" s="455"/>
      <c r="T419" s="455"/>
      <c r="U419" s="455"/>
      <c r="V419" s="455"/>
      <c r="W419" s="455"/>
      <c r="X419" s="455"/>
      <c r="Y419" s="455"/>
      <c r="Z419" s="455"/>
      <c r="AA419" s="455"/>
      <c r="AB419" s="455"/>
      <c r="AC419" s="455"/>
      <c r="AD419" s="455"/>
      <c r="AE419" s="455"/>
      <c r="AF419" s="455"/>
      <c r="AG419" s="455"/>
      <c r="AH419" s="455"/>
      <c r="AI419" s="455"/>
    </row>
    <row r="420" spans="1:35" ht="60">
      <c r="A420" s="456" t="s">
        <v>49</v>
      </c>
      <c r="B420" s="458">
        <v>52</v>
      </c>
      <c r="C420" s="583" t="s">
        <v>32</v>
      </c>
      <c r="D420" s="457">
        <v>4124</v>
      </c>
      <c r="E420" s="556" t="s">
        <v>722</v>
      </c>
      <c r="F420" s="459" t="s">
        <v>687</v>
      </c>
      <c r="G420" s="452"/>
      <c r="H420" s="453"/>
      <c r="I420" s="454"/>
      <c r="J420" s="455"/>
      <c r="K420" s="455"/>
      <c r="L420" s="455"/>
      <c r="M420" s="455"/>
      <c r="N420" s="455"/>
      <c r="O420" s="455"/>
      <c r="P420" s="455"/>
      <c r="Q420" s="455"/>
      <c r="R420" s="455"/>
      <c r="S420" s="455"/>
      <c r="T420" s="455"/>
      <c r="U420" s="455"/>
      <c r="V420" s="455"/>
      <c r="W420" s="455"/>
      <c r="X420" s="455"/>
      <c r="Y420" s="455"/>
      <c r="Z420" s="455"/>
      <c r="AA420" s="455"/>
      <c r="AB420" s="455"/>
      <c r="AC420" s="455"/>
      <c r="AD420" s="455"/>
      <c r="AE420" s="455"/>
      <c r="AF420" s="455"/>
      <c r="AG420" s="455"/>
      <c r="AH420" s="455"/>
      <c r="AI420" s="455"/>
    </row>
    <row r="421" spans="1:35" ht="36">
      <c r="A421" s="456" t="s">
        <v>49</v>
      </c>
      <c r="B421" s="457">
        <v>52</v>
      </c>
      <c r="C421" s="583" t="s">
        <v>32</v>
      </c>
      <c r="D421" s="457">
        <v>4126</v>
      </c>
      <c r="E421" s="556" t="s">
        <v>762</v>
      </c>
      <c r="F421" s="459" t="s">
        <v>687</v>
      </c>
      <c r="G421" s="452"/>
      <c r="H421" s="453"/>
      <c r="I421" s="454"/>
      <c r="J421" s="455"/>
      <c r="K421" s="455"/>
      <c r="L421" s="455"/>
      <c r="M421" s="455"/>
      <c r="N421" s="455"/>
      <c r="O421" s="455"/>
      <c r="P421" s="455"/>
      <c r="Q421" s="455"/>
      <c r="R421" s="455"/>
      <c r="S421" s="455"/>
      <c r="T421" s="455"/>
      <c r="U421" s="455"/>
      <c r="V421" s="455"/>
      <c r="W421" s="455"/>
      <c r="X421" s="455"/>
      <c r="Y421" s="455"/>
      <c r="Z421" s="455"/>
      <c r="AA421" s="455"/>
      <c r="AB421" s="455"/>
      <c r="AC421" s="455"/>
      <c r="AD421" s="455"/>
      <c r="AE421" s="455"/>
      <c r="AF421" s="455"/>
      <c r="AG421" s="455"/>
      <c r="AH421" s="455"/>
      <c r="AI421" s="455"/>
    </row>
    <row r="422" spans="1:35" ht="24">
      <c r="A422" s="456" t="s">
        <v>49</v>
      </c>
      <c r="B422" s="457">
        <v>52</v>
      </c>
      <c r="C422" s="583" t="s">
        <v>32</v>
      </c>
      <c r="D422" s="457">
        <v>4212</v>
      </c>
      <c r="E422" s="556" t="s">
        <v>58</v>
      </c>
      <c r="F422" s="459" t="s">
        <v>687</v>
      </c>
      <c r="G422" s="452"/>
      <c r="H422" s="453"/>
      <c r="I422" s="454"/>
      <c r="J422" s="455"/>
      <c r="K422" s="455"/>
      <c r="L422" s="455"/>
      <c r="M422" s="455"/>
      <c r="N422" s="455"/>
      <c r="O422" s="455"/>
      <c r="P422" s="455"/>
      <c r="Q422" s="455"/>
      <c r="R422" s="455"/>
      <c r="S422" s="455"/>
      <c r="T422" s="455"/>
      <c r="U422" s="455"/>
      <c r="V422" s="455"/>
      <c r="W422" s="455"/>
      <c r="X422" s="455"/>
      <c r="Y422" s="455"/>
      <c r="Z422" s="455"/>
      <c r="AA422" s="455"/>
      <c r="AB422" s="455"/>
      <c r="AC422" s="455"/>
      <c r="AD422" s="455"/>
      <c r="AE422" s="455"/>
      <c r="AF422" s="455"/>
      <c r="AG422" s="455"/>
      <c r="AH422" s="455"/>
      <c r="AI422" s="455"/>
    </row>
    <row r="423" spans="1:35" ht="60">
      <c r="A423" s="456" t="s">
        <v>49</v>
      </c>
      <c r="B423" s="457">
        <v>52</v>
      </c>
      <c r="C423" s="583" t="s">
        <v>32</v>
      </c>
      <c r="D423" s="457">
        <v>4213</v>
      </c>
      <c r="E423" s="556" t="s">
        <v>763</v>
      </c>
      <c r="F423" s="459" t="s">
        <v>687</v>
      </c>
      <c r="G423" s="452"/>
      <c r="H423" s="453"/>
      <c r="I423" s="454"/>
      <c r="J423" s="455"/>
      <c r="K423" s="455"/>
      <c r="L423" s="455"/>
      <c r="M423" s="455"/>
      <c r="N423" s="455"/>
      <c r="O423" s="455"/>
      <c r="P423" s="455"/>
      <c r="Q423" s="455"/>
      <c r="R423" s="455"/>
      <c r="S423" s="455"/>
      <c r="T423" s="455"/>
      <c r="U423" s="455"/>
      <c r="V423" s="455"/>
      <c r="W423" s="455"/>
      <c r="X423" s="455"/>
      <c r="Y423" s="455"/>
      <c r="Z423" s="455"/>
      <c r="AA423" s="455"/>
      <c r="AB423" s="455"/>
      <c r="AC423" s="455"/>
      <c r="AD423" s="455"/>
      <c r="AE423" s="455"/>
      <c r="AF423" s="455"/>
      <c r="AG423" s="455"/>
      <c r="AH423" s="455"/>
      <c r="AI423" s="455"/>
    </row>
    <row r="424" spans="1:35" ht="36">
      <c r="A424" s="456" t="s">
        <v>49</v>
      </c>
      <c r="B424" s="457">
        <v>52</v>
      </c>
      <c r="C424" s="583" t="s">
        <v>32</v>
      </c>
      <c r="D424" s="457">
        <v>4214</v>
      </c>
      <c r="E424" s="556" t="s">
        <v>720</v>
      </c>
      <c r="F424" s="459" t="s">
        <v>687</v>
      </c>
      <c r="G424" s="452"/>
      <c r="H424" s="453"/>
      <c r="I424" s="454"/>
      <c r="J424" s="455"/>
      <c r="K424" s="455"/>
      <c r="L424" s="455"/>
      <c r="M424" s="455"/>
      <c r="N424" s="455"/>
      <c r="O424" s="455"/>
      <c r="P424" s="455"/>
      <c r="Q424" s="455"/>
      <c r="R424" s="455"/>
      <c r="S424" s="455"/>
      <c r="T424" s="455"/>
      <c r="U424" s="455"/>
      <c r="V424" s="455"/>
      <c r="W424" s="455"/>
      <c r="X424" s="455"/>
      <c r="Y424" s="455"/>
      <c r="Z424" s="455"/>
      <c r="AA424" s="455"/>
      <c r="AB424" s="455"/>
      <c r="AC424" s="455"/>
      <c r="AD424" s="455"/>
      <c r="AE424" s="455"/>
      <c r="AF424" s="455"/>
      <c r="AG424" s="455"/>
      <c r="AH424" s="455"/>
      <c r="AI424" s="455"/>
    </row>
    <row r="425" spans="1:35" ht="36">
      <c r="A425" s="456" t="s">
        <v>49</v>
      </c>
      <c r="B425" s="457">
        <v>52</v>
      </c>
      <c r="C425" s="583" t="s">
        <v>32</v>
      </c>
      <c r="D425" s="457">
        <v>4221</v>
      </c>
      <c r="E425" s="556" t="s">
        <v>63</v>
      </c>
      <c r="F425" s="459" t="s">
        <v>687</v>
      </c>
      <c r="G425" s="452"/>
      <c r="H425" s="453"/>
      <c r="I425" s="454"/>
      <c r="J425" s="455"/>
      <c r="K425" s="455"/>
      <c r="L425" s="455"/>
      <c r="M425" s="455"/>
      <c r="N425" s="455"/>
      <c r="O425" s="455"/>
      <c r="P425" s="455"/>
      <c r="Q425" s="455"/>
      <c r="R425" s="455"/>
      <c r="S425" s="455"/>
      <c r="T425" s="455"/>
      <c r="U425" s="455"/>
      <c r="V425" s="455"/>
      <c r="W425" s="455"/>
      <c r="X425" s="455"/>
      <c r="Y425" s="455"/>
      <c r="Z425" s="455"/>
      <c r="AA425" s="455"/>
      <c r="AB425" s="455"/>
      <c r="AC425" s="455"/>
      <c r="AD425" s="455"/>
      <c r="AE425" s="455"/>
      <c r="AF425" s="455"/>
      <c r="AG425" s="455"/>
      <c r="AH425" s="455"/>
      <c r="AI425" s="455"/>
    </row>
    <row r="426" spans="1:35" s="477" customFormat="1" ht="24">
      <c r="A426" s="456" t="s">
        <v>49</v>
      </c>
      <c r="B426" s="457">
        <v>52</v>
      </c>
      <c r="C426" s="583" t="s">
        <v>32</v>
      </c>
      <c r="D426" s="457">
        <v>4222</v>
      </c>
      <c r="E426" s="556" t="s">
        <v>72</v>
      </c>
      <c r="F426" s="459" t="s">
        <v>687</v>
      </c>
      <c r="G426" s="452"/>
      <c r="H426" s="453"/>
      <c r="I426" s="454"/>
      <c r="J426" s="476"/>
      <c r="K426" s="476"/>
      <c r="L426" s="476"/>
      <c r="M426" s="476"/>
      <c r="N426" s="476"/>
      <c r="O426" s="476"/>
      <c r="P426" s="476"/>
      <c r="Q426" s="476"/>
      <c r="R426" s="476"/>
      <c r="S426" s="476"/>
      <c r="T426" s="476"/>
      <c r="U426" s="476"/>
      <c r="V426" s="476"/>
      <c r="W426" s="476"/>
      <c r="X426" s="476"/>
      <c r="Y426" s="476"/>
      <c r="Z426" s="476"/>
      <c r="AA426" s="476"/>
      <c r="AB426" s="476"/>
      <c r="AC426" s="476"/>
      <c r="AD426" s="476"/>
      <c r="AE426" s="476"/>
      <c r="AF426" s="476"/>
      <c r="AG426" s="476"/>
      <c r="AH426" s="476"/>
      <c r="AI426" s="476"/>
    </row>
    <row r="427" spans="1:35" ht="36">
      <c r="A427" s="456" t="s">
        <v>49</v>
      </c>
      <c r="B427" s="457">
        <v>52</v>
      </c>
      <c r="C427" s="583" t="s">
        <v>32</v>
      </c>
      <c r="D427" s="457">
        <v>4223</v>
      </c>
      <c r="E427" s="556" t="s">
        <v>90</v>
      </c>
      <c r="F427" s="459" t="s">
        <v>687</v>
      </c>
      <c r="G427" s="452"/>
      <c r="H427" s="453"/>
      <c r="I427" s="454"/>
      <c r="J427" s="455"/>
      <c r="K427" s="455"/>
      <c r="L427" s="455"/>
      <c r="M427" s="455"/>
      <c r="N427" s="455"/>
      <c r="O427" s="455"/>
      <c r="P427" s="455"/>
      <c r="Q427" s="455"/>
      <c r="R427" s="455"/>
      <c r="S427" s="455"/>
      <c r="T427" s="455"/>
      <c r="U427" s="455"/>
      <c r="V427" s="455"/>
      <c r="W427" s="455"/>
      <c r="X427" s="455"/>
      <c r="Y427" s="455"/>
      <c r="Z427" s="455"/>
      <c r="AA427" s="455"/>
      <c r="AB427" s="455"/>
      <c r="AC427" s="455"/>
      <c r="AD427" s="455"/>
      <c r="AE427" s="455"/>
      <c r="AF427" s="455"/>
      <c r="AG427" s="455"/>
      <c r="AH427" s="455"/>
      <c r="AI427" s="455"/>
    </row>
    <row r="428" spans="1:35" ht="36">
      <c r="A428" s="456" t="s">
        <v>49</v>
      </c>
      <c r="B428" s="457">
        <v>52</v>
      </c>
      <c r="C428" s="583" t="s">
        <v>32</v>
      </c>
      <c r="D428" s="457">
        <v>4224</v>
      </c>
      <c r="E428" s="556" t="s">
        <v>73</v>
      </c>
      <c r="F428" s="459" t="s">
        <v>687</v>
      </c>
      <c r="G428" s="452"/>
      <c r="H428" s="453"/>
      <c r="I428" s="454"/>
      <c r="J428" s="455"/>
      <c r="K428" s="455"/>
      <c r="L428" s="455"/>
      <c r="M428" s="455"/>
      <c r="N428" s="455"/>
      <c r="O428" s="455"/>
      <c r="P428" s="455"/>
      <c r="Q428" s="455"/>
      <c r="R428" s="455"/>
      <c r="S428" s="455"/>
      <c r="T428" s="455"/>
      <c r="U428" s="455"/>
      <c r="V428" s="455"/>
      <c r="W428" s="455"/>
      <c r="X428" s="455"/>
      <c r="Y428" s="455"/>
      <c r="Z428" s="455"/>
      <c r="AA428" s="455"/>
      <c r="AB428" s="455"/>
      <c r="AC428" s="455"/>
      <c r="AD428" s="455"/>
      <c r="AE428" s="455"/>
      <c r="AF428" s="455"/>
      <c r="AG428" s="455"/>
      <c r="AH428" s="455"/>
      <c r="AI428" s="455"/>
    </row>
    <row r="429" spans="1:35" ht="36">
      <c r="A429" s="456" t="s">
        <v>49</v>
      </c>
      <c r="B429" s="457">
        <v>52</v>
      </c>
      <c r="C429" s="583" t="s">
        <v>32</v>
      </c>
      <c r="D429" s="457">
        <v>4225</v>
      </c>
      <c r="E429" s="556" t="s">
        <v>85</v>
      </c>
      <c r="F429" s="459" t="s">
        <v>687</v>
      </c>
      <c r="G429" s="452"/>
      <c r="H429" s="453"/>
      <c r="I429" s="454"/>
      <c r="J429" s="455"/>
      <c r="K429" s="455"/>
      <c r="L429" s="455"/>
      <c r="M429" s="455"/>
      <c r="N429" s="455"/>
      <c r="O429" s="455"/>
      <c r="P429" s="455"/>
      <c r="Q429" s="455"/>
      <c r="R429" s="455"/>
      <c r="S429" s="455"/>
      <c r="T429" s="455"/>
      <c r="U429" s="455"/>
      <c r="V429" s="455"/>
      <c r="W429" s="455"/>
      <c r="X429" s="455"/>
      <c r="Y429" s="455"/>
      <c r="Z429" s="455"/>
      <c r="AA429" s="455"/>
      <c r="AB429" s="455"/>
      <c r="AC429" s="455"/>
      <c r="AD429" s="455"/>
      <c r="AE429" s="455"/>
      <c r="AF429" s="455"/>
      <c r="AG429" s="455"/>
      <c r="AH429" s="455"/>
      <c r="AI429" s="455"/>
    </row>
    <row r="430" spans="1:35" ht="24">
      <c r="A430" s="456" t="s">
        <v>49</v>
      </c>
      <c r="B430" s="457">
        <v>52</v>
      </c>
      <c r="C430" s="583" t="s">
        <v>32</v>
      </c>
      <c r="D430" s="457">
        <v>4226</v>
      </c>
      <c r="E430" s="556" t="s">
        <v>717</v>
      </c>
      <c r="F430" s="459" t="s">
        <v>687</v>
      </c>
      <c r="G430" s="452"/>
      <c r="H430" s="453"/>
      <c r="I430" s="454"/>
      <c r="J430" s="455"/>
      <c r="K430" s="455"/>
      <c r="L430" s="455"/>
      <c r="M430" s="455"/>
      <c r="N430" s="455"/>
      <c r="O430" s="455"/>
      <c r="P430" s="455"/>
      <c r="Q430" s="455"/>
      <c r="R430" s="455"/>
      <c r="S430" s="455"/>
      <c r="T430" s="455"/>
      <c r="U430" s="455"/>
      <c r="V430" s="455"/>
      <c r="W430" s="455"/>
      <c r="X430" s="455"/>
      <c r="Y430" s="455"/>
      <c r="Z430" s="455"/>
      <c r="AA430" s="455"/>
      <c r="AB430" s="455"/>
      <c r="AC430" s="455"/>
      <c r="AD430" s="455"/>
      <c r="AE430" s="455"/>
      <c r="AF430" s="455"/>
      <c r="AG430" s="455"/>
      <c r="AH430" s="455"/>
      <c r="AI430" s="455"/>
    </row>
    <row r="431" spans="1:35" ht="60">
      <c r="A431" s="456" t="s">
        <v>49</v>
      </c>
      <c r="B431" s="457">
        <v>52</v>
      </c>
      <c r="C431" s="583" t="s">
        <v>32</v>
      </c>
      <c r="D431" s="457">
        <v>4227</v>
      </c>
      <c r="E431" s="556" t="s">
        <v>93</v>
      </c>
      <c r="F431" s="459" t="s">
        <v>687</v>
      </c>
      <c r="G431" s="452"/>
      <c r="H431" s="453"/>
      <c r="I431" s="454"/>
      <c r="J431" s="455"/>
      <c r="K431" s="455"/>
      <c r="L431" s="455"/>
      <c r="M431" s="455"/>
      <c r="N431" s="455"/>
      <c r="O431" s="455"/>
      <c r="P431" s="455"/>
      <c r="Q431" s="455"/>
      <c r="R431" s="455"/>
      <c r="S431" s="455"/>
      <c r="T431" s="455"/>
      <c r="U431" s="455"/>
      <c r="V431" s="455"/>
      <c r="W431" s="455"/>
      <c r="X431" s="455"/>
      <c r="Y431" s="455"/>
      <c r="Z431" s="455"/>
      <c r="AA431" s="455"/>
      <c r="AB431" s="455"/>
      <c r="AC431" s="455"/>
      <c r="AD431" s="455"/>
      <c r="AE431" s="455"/>
      <c r="AF431" s="455"/>
      <c r="AG431" s="455"/>
      <c r="AH431" s="455"/>
      <c r="AI431" s="455"/>
    </row>
    <row r="432" spans="1:35" ht="48">
      <c r="A432" s="456" t="s">
        <v>49</v>
      </c>
      <c r="B432" s="457">
        <v>52</v>
      </c>
      <c r="C432" s="583" t="s">
        <v>32</v>
      </c>
      <c r="D432" s="457">
        <v>4231</v>
      </c>
      <c r="E432" s="556" t="s">
        <v>98</v>
      </c>
      <c r="F432" s="459" t="s">
        <v>687</v>
      </c>
      <c r="G432" s="452"/>
      <c r="H432" s="453"/>
      <c r="I432" s="454"/>
      <c r="J432" s="455"/>
      <c r="K432" s="455"/>
      <c r="L432" s="455"/>
      <c r="M432" s="455"/>
      <c r="N432" s="455"/>
      <c r="O432" s="455"/>
      <c r="P432" s="455"/>
      <c r="Q432" s="455"/>
      <c r="R432" s="455"/>
      <c r="S432" s="455"/>
      <c r="T432" s="455"/>
      <c r="U432" s="455"/>
      <c r="V432" s="455"/>
      <c r="W432" s="455"/>
      <c r="X432" s="455"/>
      <c r="Y432" s="455"/>
      <c r="Z432" s="455"/>
      <c r="AA432" s="455"/>
      <c r="AB432" s="455"/>
      <c r="AC432" s="455"/>
      <c r="AD432" s="455"/>
      <c r="AE432" s="455"/>
      <c r="AF432" s="455"/>
      <c r="AG432" s="455"/>
      <c r="AH432" s="455"/>
      <c r="AI432" s="455"/>
    </row>
    <row r="433" spans="1:35" ht="60">
      <c r="A433" s="456" t="s">
        <v>49</v>
      </c>
      <c r="B433" s="457">
        <v>52</v>
      </c>
      <c r="C433" s="583" t="s">
        <v>32</v>
      </c>
      <c r="D433" s="457">
        <v>4233</v>
      </c>
      <c r="E433" s="556" t="s">
        <v>764</v>
      </c>
      <c r="F433" s="459" t="s">
        <v>687</v>
      </c>
      <c r="G433" s="452"/>
      <c r="H433" s="453"/>
      <c r="I433" s="454"/>
      <c r="J433" s="455"/>
      <c r="K433" s="455"/>
      <c r="L433" s="455"/>
      <c r="M433" s="455"/>
      <c r="N433" s="455"/>
      <c r="O433" s="455"/>
      <c r="P433" s="455"/>
      <c r="Q433" s="455"/>
      <c r="R433" s="455"/>
      <c r="S433" s="455"/>
      <c r="T433" s="455"/>
      <c r="U433" s="455"/>
      <c r="V433" s="455"/>
      <c r="W433" s="455"/>
      <c r="X433" s="455"/>
      <c r="Y433" s="455"/>
      <c r="Z433" s="455"/>
      <c r="AA433" s="455"/>
      <c r="AB433" s="455"/>
      <c r="AC433" s="455"/>
      <c r="AD433" s="455"/>
      <c r="AE433" s="455"/>
      <c r="AF433" s="455"/>
      <c r="AG433" s="455"/>
      <c r="AH433" s="455"/>
      <c r="AI433" s="455"/>
    </row>
    <row r="434" spans="1:35" ht="24">
      <c r="A434" s="456" t="s">
        <v>49</v>
      </c>
      <c r="B434" s="457">
        <v>52</v>
      </c>
      <c r="C434" s="583" t="s">
        <v>32</v>
      </c>
      <c r="D434" s="457">
        <v>4241</v>
      </c>
      <c r="E434" s="556" t="s">
        <v>74</v>
      </c>
      <c r="F434" s="459" t="s">
        <v>687</v>
      </c>
      <c r="G434" s="452"/>
      <c r="H434" s="453"/>
      <c r="I434" s="454"/>
      <c r="J434" s="455"/>
      <c r="K434" s="455"/>
      <c r="L434" s="455"/>
      <c r="M434" s="455"/>
      <c r="N434" s="455"/>
      <c r="O434" s="455"/>
      <c r="P434" s="455"/>
      <c r="Q434" s="455"/>
      <c r="R434" s="455"/>
      <c r="S434" s="455"/>
      <c r="T434" s="455"/>
      <c r="U434" s="455"/>
      <c r="V434" s="455"/>
      <c r="W434" s="455"/>
      <c r="X434" s="455"/>
      <c r="Y434" s="455"/>
      <c r="Z434" s="455"/>
      <c r="AA434" s="455"/>
      <c r="AB434" s="455"/>
      <c r="AC434" s="455"/>
      <c r="AD434" s="455"/>
      <c r="AE434" s="455"/>
      <c r="AF434" s="455"/>
      <c r="AG434" s="455"/>
      <c r="AH434" s="455"/>
      <c r="AI434" s="455"/>
    </row>
    <row r="435" spans="1:35" ht="48">
      <c r="A435" s="456" t="s">
        <v>49</v>
      </c>
      <c r="B435" s="457">
        <v>52</v>
      </c>
      <c r="C435" s="583" t="s">
        <v>32</v>
      </c>
      <c r="D435" s="457">
        <v>4244</v>
      </c>
      <c r="E435" s="556" t="s">
        <v>765</v>
      </c>
      <c r="F435" s="459" t="s">
        <v>687</v>
      </c>
      <c r="G435" s="452"/>
      <c r="H435" s="453"/>
      <c r="I435" s="454"/>
      <c r="J435" s="455"/>
      <c r="K435" s="455"/>
      <c r="L435" s="455"/>
      <c r="M435" s="455"/>
      <c r="N435" s="455"/>
      <c r="O435" s="455"/>
      <c r="P435" s="455"/>
      <c r="Q435" s="455"/>
      <c r="R435" s="455"/>
      <c r="S435" s="455"/>
      <c r="T435" s="455"/>
      <c r="U435" s="455"/>
      <c r="V435" s="455"/>
      <c r="W435" s="455"/>
      <c r="X435" s="455"/>
      <c r="Y435" s="455"/>
      <c r="Z435" s="455"/>
      <c r="AA435" s="455"/>
      <c r="AB435" s="455"/>
      <c r="AC435" s="455"/>
      <c r="AD435" s="455"/>
      <c r="AE435" s="455"/>
      <c r="AF435" s="455"/>
      <c r="AG435" s="455"/>
      <c r="AH435" s="455"/>
      <c r="AI435" s="455"/>
    </row>
    <row r="436" spans="1:35" ht="36">
      <c r="A436" s="456" t="s">
        <v>49</v>
      </c>
      <c r="B436" s="457">
        <v>52</v>
      </c>
      <c r="C436" s="583" t="s">
        <v>32</v>
      </c>
      <c r="D436" s="457">
        <v>4262</v>
      </c>
      <c r="E436" s="556" t="s">
        <v>86</v>
      </c>
      <c r="F436" s="459" t="s">
        <v>687</v>
      </c>
      <c r="G436" s="452"/>
      <c r="H436" s="453"/>
      <c r="I436" s="454"/>
      <c r="J436" s="455"/>
      <c r="K436" s="455"/>
      <c r="L436" s="455"/>
      <c r="M436" s="455"/>
      <c r="N436" s="455"/>
      <c r="O436" s="455"/>
      <c r="P436" s="455"/>
      <c r="Q436" s="455"/>
      <c r="R436" s="455"/>
      <c r="S436" s="455"/>
      <c r="T436" s="455"/>
      <c r="U436" s="455"/>
      <c r="V436" s="455"/>
      <c r="W436" s="455"/>
      <c r="X436" s="455"/>
      <c r="Y436" s="455"/>
      <c r="Z436" s="455"/>
      <c r="AA436" s="455"/>
      <c r="AB436" s="455"/>
      <c r="AC436" s="455"/>
      <c r="AD436" s="455"/>
      <c r="AE436" s="455"/>
      <c r="AF436" s="455"/>
      <c r="AG436" s="455"/>
      <c r="AH436" s="455"/>
      <c r="AI436" s="455"/>
    </row>
    <row r="437" spans="1:35" ht="60">
      <c r="A437" s="456" t="s">
        <v>49</v>
      </c>
      <c r="B437" s="457">
        <v>52</v>
      </c>
      <c r="C437" s="583" t="s">
        <v>32</v>
      </c>
      <c r="D437" s="457">
        <v>4264</v>
      </c>
      <c r="E437" s="556" t="s">
        <v>766</v>
      </c>
      <c r="F437" s="459" t="s">
        <v>687</v>
      </c>
      <c r="G437" s="452"/>
      <c r="H437" s="453"/>
      <c r="I437" s="454"/>
      <c r="J437" s="455"/>
      <c r="K437" s="455"/>
      <c r="L437" s="455"/>
      <c r="M437" s="455"/>
      <c r="N437" s="455"/>
      <c r="O437" s="455"/>
      <c r="P437" s="455"/>
      <c r="Q437" s="455"/>
      <c r="R437" s="455"/>
      <c r="S437" s="455"/>
      <c r="T437" s="455"/>
      <c r="U437" s="455"/>
      <c r="V437" s="455"/>
      <c r="W437" s="455"/>
      <c r="X437" s="455"/>
      <c r="Y437" s="455"/>
      <c r="Z437" s="455"/>
      <c r="AA437" s="455"/>
      <c r="AB437" s="455"/>
      <c r="AC437" s="455"/>
      <c r="AD437" s="455"/>
      <c r="AE437" s="455"/>
      <c r="AF437" s="455"/>
      <c r="AG437" s="455"/>
      <c r="AH437" s="455"/>
      <c r="AI437" s="455"/>
    </row>
    <row r="438" spans="1:35" ht="60">
      <c r="A438" s="456" t="s">
        <v>49</v>
      </c>
      <c r="B438" s="457">
        <v>52</v>
      </c>
      <c r="C438" s="583" t="s">
        <v>32</v>
      </c>
      <c r="D438" s="457">
        <v>4312</v>
      </c>
      <c r="E438" s="556" t="s">
        <v>684</v>
      </c>
      <c r="F438" s="459" t="s">
        <v>687</v>
      </c>
      <c r="G438" s="452"/>
      <c r="H438" s="453"/>
      <c r="I438" s="454"/>
      <c r="J438" s="455"/>
      <c r="K438" s="455"/>
      <c r="L438" s="455"/>
      <c r="M438" s="455"/>
      <c r="N438" s="455"/>
      <c r="O438" s="455"/>
      <c r="P438" s="455"/>
      <c r="Q438" s="455"/>
      <c r="R438" s="455"/>
      <c r="S438" s="455"/>
      <c r="T438" s="455"/>
      <c r="U438" s="455"/>
      <c r="V438" s="455"/>
      <c r="W438" s="455"/>
      <c r="X438" s="455"/>
      <c r="Y438" s="455"/>
      <c r="Z438" s="455"/>
      <c r="AA438" s="455"/>
      <c r="AB438" s="455"/>
      <c r="AC438" s="455"/>
      <c r="AD438" s="455"/>
      <c r="AE438" s="455"/>
      <c r="AF438" s="455"/>
      <c r="AG438" s="455"/>
      <c r="AH438" s="455"/>
      <c r="AI438" s="455"/>
    </row>
    <row r="439" spans="1:35" ht="48">
      <c r="A439" s="456" t="s">
        <v>49</v>
      </c>
      <c r="B439" s="457">
        <v>52</v>
      </c>
      <c r="C439" s="583" t="s">
        <v>32</v>
      </c>
      <c r="D439" s="461">
        <v>4511</v>
      </c>
      <c r="E439" s="557" t="s">
        <v>91</v>
      </c>
      <c r="F439" s="459" t="s">
        <v>687</v>
      </c>
      <c r="G439" s="452"/>
      <c r="H439" s="453"/>
      <c r="I439" s="454"/>
      <c r="J439" s="455"/>
      <c r="K439" s="455"/>
      <c r="L439" s="455"/>
      <c r="M439" s="455"/>
      <c r="N439" s="455"/>
      <c r="O439" s="455"/>
      <c r="P439" s="455"/>
      <c r="Q439" s="455"/>
      <c r="R439" s="455"/>
      <c r="S439" s="455"/>
      <c r="T439" s="455"/>
      <c r="U439" s="455"/>
      <c r="V439" s="455"/>
      <c r="W439" s="455"/>
      <c r="X439" s="455"/>
      <c r="Y439" s="455"/>
      <c r="Z439" s="455"/>
      <c r="AA439" s="455"/>
      <c r="AB439" s="455"/>
      <c r="AC439" s="455"/>
      <c r="AD439" s="455"/>
      <c r="AE439" s="455"/>
      <c r="AF439" s="455"/>
      <c r="AG439" s="455"/>
      <c r="AH439" s="455"/>
      <c r="AI439" s="455"/>
    </row>
    <row r="440" spans="1:35" ht="48.75" thickBot="1">
      <c r="A440" s="460" t="s">
        <v>49</v>
      </c>
      <c r="B440" s="461">
        <v>52</v>
      </c>
      <c r="C440" s="584" t="s">
        <v>32</v>
      </c>
      <c r="D440" s="461">
        <v>4521</v>
      </c>
      <c r="E440" s="557" t="s">
        <v>95</v>
      </c>
      <c r="F440" s="462" t="s">
        <v>687</v>
      </c>
      <c r="G440" s="452"/>
      <c r="H440" s="453"/>
      <c r="I440" s="454"/>
      <c r="J440" s="455"/>
      <c r="K440" s="455"/>
      <c r="L440" s="455"/>
      <c r="M440" s="455"/>
      <c r="N440" s="455"/>
      <c r="O440" s="455"/>
      <c r="P440" s="455"/>
      <c r="Q440" s="455"/>
      <c r="R440" s="455"/>
      <c r="S440" s="455"/>
      <c r="T440" s="455"/>
      <c r="U440" s="455"/>
      <c r="V440" s="455"/>
      <c r="W440" s="455"/>
      <c r="X440" s="455"/>
      <c r="Y440" s="455"/>
      <c r="Z440" s="455"/>
      <c r="AA440" s="455"/>
      <c r="AB440" s="455"/>
      <c r="AC440" s="455"/>
      <c r="AD440" s="455"/>
      <c r="AE440" s="455"/>
      <c r="AF440" s="455"/>
      <c r="AG440" s="455"/>
      <c r="AH440" s="455"/>
      <c r="AI440" s="455"/>
    </row>
    <row r="441" spans="1:35" ht="12.75" thickBot="1">
      <c r="A441" s="463" t="s">
        <v>49</v>
      </c>
      <c r="B441" s="464">
        <v>52</v>
      </c>
      <c r="C441" s="585" t="s">
        <v>32</v>
      </c>
      <c r="D441" s="464"/>
      <c r="E441" s="558" t="s">
        <v>161</v>
      </c>
      <c r="F441" s="465" t="s">
        <v>687</v>
      </c>
      <c r="G441" s="466">
        <f>SUM(G372:G440)</f>
        <v>180000</v>
      </c>
      <c r="H441" s="467">
        <f>SUM(H372:H440)</f>
        <v>468501</v>
      </c>
      <c r="I441" s="468">
        <f>SUM(I372:I440)</f>
        <v>555936</v>
      </c>
      <c r="J441" s="455"/>
      <c r="K441" s="455"/>
      <c r="L441" s="455"/>
      <c r="M441" s="455"/>
      <c r="N441" s="455"/>
      <c r="O441" s="455"/>
      <c r="P441" s="455"/>
      <c r="Q441" s="455"/>
      <c r="R441" s="455"/>
      <c r="S441" s="455"/>
      <c r="T441" s="455"/>
      <c r="U441" s="455"/>
      <c r="V441" s="455"/>
      <c r="W441" s="455"/>
      <c r="X441" s="455"/>
      <c r="Y441" s="455"/>
      <c r="Z441" s="455"/>
      <c r="AA441" s="455"/>
      <c r="AB441" s="455"/>
      <c r="AC441" s="455"/>
      <c r="AD441" s="455"/>
      <c r="AE441" s="455"/>
      <c r="AF441" s="455"/>
      <c r="AG441" s="455"/>
      <c r="AH441" s="455"/>
      <c r="AI441" s="455"/>
    </row>
    <row r="442" spans="1:35" ht="24">
      <c r="A442" s="449" t="s">
        <v>49</v>
      </c>
      <c r="B442" s="450">
        <v>52</v>
      </c>
      <c r="C442" s="582" t="s">
        <v>32</v>
      </c>
      <c r="D442" s="450">
        <v>3111</v>
      </c>
      <c r="E442" s="555" t="s">
        <v>50</v>
      </c>
      <c r="F442" s="451" t="s">
        <v>686</v>
      </c>
      <c r="G442" s="452"/>
      <c r="H442" s="453"/>
      <c r="I442" s="454"/>
      <c r="J442" s="455"/>
      <c r="K442" s="455"/>
      <c r="L442" s="455"/>
      <c r="M442" s="455"/>
      <c r="N442" s="455"/>
      <c r="O442" s="455"/>
      <c r="P442" s="455"/>
      <c r="Q442" s="455"/>
      <c r="R442" s="455"/>
      <c r="S442" s="455"/>
      <c r="T442" s="455"/>
      <c r="U442" s="455"/>
      <c r="V442" s="455"/>
      <c r="W442" s="455"/>
      <c r="X442" s="455"/>
      <c r="Y442" s="455"/>
      <c r="Z442" s="455"/>
      <c r="AA442" s="455"/>
      <c r="AB442" s="455"/>
      <c r="AC442" s="455"/>
      <c r="AD442" s="455"/>
      <c r="AE442" s="455"/>
      <c r="AF442" s="455"/>
      <c r="AG442" s="455"/>
      <c r="AH442" s="455"/>
      <c r="AI442" s="455"/>
    </row>
    <row r="443" spans="1:35" ht="24">
      <c r="A443" s="449" t="s">
        <v>49</v>
      </c>
      <c r="B443" s="450">
        <v>52</v>
      </c>
      <c r="C443" s="582" t="s">
        <v>32</v>
      </c>
      <c r="D443" s="450">
        <v>3112</v>
      </c>
      <c r="E443" s="555" t="s">
        <v>96</v>
      </c>
      <c r="F443" s="451" t="s">
        <v>686</v>
      </c>
      <c r="G443" s="452"/>
      <c r="H443" s="453"/>
      <c r="I443" s="454"/>
      <c r="J443" s="455"/>
      <c r="K443" s="455"/>
      <c r="L443" s="455"/>
      <c r="M443" s="455"/>
      <c r="N443" s="455"/>
      <c r="O443" s="455"/>
      <c r="P443" s="455"/>
      <c r="Q443" s="455"/>
      <c r="R443" s="455"/>
      <c r="S443" s="455"/>
      <c r="T443" s="455"/>
      <c r="U443" s="455"/>
      <c r="V443" s="455"/>
      <c r="W443" s="455"/>
      <c r="X443" s="455"/>
      <c r="Y443" s="455"/>
      <c r="Z443" s="455"/>
      <c r="AA443" s="455"/>
      <c r="AB443" s="455"/>
      <c r="AC443" s="455"/>
      <c r="AD443" s="455"/>
      <c r="AE443" s="455"/>
      <c r="AF443" s="455"/>
      <c r="AG443" s="455"/>
      <c r="AH443" s="455"/>
      <c r="AI443" s="455"/>
    </row>
    <row r="444" spans="1:35" ht="36">
      <c r="A444" s="449" t="s">
        <v>49</v>
      </c>
      <c r="B444" s="450">
        <v>52</v>
      </c>
      <c r="C444" s="582" t="s">
        <v>32</v>
      </c>
      <c r="D444" s="450">
        <v>3113</v>
      </c>
      <c r="E444" s="555" t="s">
        <v>756</v>
      </c>
      <c r="F444" s="451" t="s">
        <v>686</v>
      </c>
      <c r="G444" s="452"/>
      <c r="H444" s="453"/>
      <c r="I444" s="454"/>
      <c r="J444" s="455"/>
      <c r="K444" s="455"/>
      <c r="L444" s="455"/>
      <c r="M444" s="455"/>
      <c r="N444" s="455"/>
      <c r="O444" s="455"/>
      <c r="P444" s="455"/>
      <c r="Q444" s="455"/>
      <c r="R444" s="455"/>
      <c r="S444" s="455"/>
      <c r="T444" s="455"/>
      <c r="U444" s="455"/>
      <c r="V444" s="455"/>
      <c r="W444" s="455"/>
      <c r="X444" s="455"/>
      <c r="Y444" s="455"/>
      <c r="Z444" s="455"/>
      <c r="AA444" s="455"/>
      <c r="AB444" s="455"/>
      <c r="AC444" s="455"/>
      <c r="AD444" s="455"/>
      <c r="AE444" s="455"/>
      <c r="AF444" s="455"/>
      <c r="AG444" s="455"/>
      <c r="AH444" s="455"/>
      <c r="AI444" s="455"/>
    </row>
    <row r="445" spans="1:35" ht="36">
      <c r="A445" s="449" t="s">
        <v>49</v>
      </c>
      <c r="B445" s="450">
        <v>52</v>
      </c>
      <c r="C445" s="582" t="s">
        <v>32</v>
      </c>
      <c r="D445" s="450">
        <v>3114</v>
      </c>
      <c r="E445" s="555" t="s">
        <v>754</v>
      </c>
      <c r="F445" s="451" t="s">
        <v>686</v>
      </c>
      <c r="G445" s="452"/>
      <c r="H445" s="453"/>
      <c r="I445" s="454"/>
      <c r="J445" s="455"/>
      <c r="K445" s="455"/>
      <c r="L445" s="455"/>
      <c r="M445" s="455"/>
      <c r="N445" s="455"/>
      <c r="O445" s="455"/>
      <c r="P445" s="455"/>
      <c r="Q445" s="455"/>
      <c r="R445" s="455"/>
      <c r="S445" s="455"/>
      <c r="T445" s="455"/>
      <c r="U445" s="455"/>
      <c r="V445" s="455"/>
      <c r="W445" s="455"/>
      <c r="X445" s="455"/>
      <c r="Y445" s="455"/>
      <c r="Z445" s="455"/>
      <c r="AA445" s="455"/>
      <c r="AB445" s="455"/>
      <c r="AC445" s="455"/>
      <c r="AD445" s="455"/>
      <c r="AE445" s="455"/>
      <c r="AF445" s="455"/>
      <c r="AG445" s="455"/>
      <c r="AH445" s="455"/>
      <c r="AI445" s="455"/>
    </row>
    <row r="446" spans="1:35" ht="36">
      <c r="A446" s="449" t="s">
        <v>49</v>
      </c>
      <c r="B446" s="450">
        <v>52</v>
      </c>
      <c r="C446" s="582" t="s">
        <v>32</v>
      </c>
      <c r="D446" s="457">
        <v>3121</v>
      </c>
      <c r="E446" s="556" t="s">
        <v>51</v>
      </c>
      <c r="F446" s="451" t="s">
        <v>686</v>
      </c>
      <c r="G446" s="452"/>
      <c r="H446" s="453"/>
      <c r="I446" s="454"/>
      <c r="J446" s="455"/>
      <c r="K446" s="455"/>
      <c r="L446" s="455"/>
      <c r="M446" s="455"/>
      <c r="N446" s="455"/>
      <c r="O446" s="455"/>
      <c r="P446" s="455"/>
      <c r="Q446" s="455"/>
      <c r="R446" s="455"/>
      <c r="S446" s="455"/>
      <c r="T446" s="455"/>
      <c r="U446" s="455"/>
      <c r="V446" s="455"/>
      <c r="W446" s="455"/>
      <c r="X446" s="455"/>
      <c r="Y446" s="455"/>
      <c r="Z446" s="455"/>
      <c r="AA446" s="455"/>
      <c r="AB446" s="455"/>
      <c r="AC446" s="455"/>
      <c r="AD446" s="455"/>
      <c r="AE446" s="455"/>
      <c r="AF446" s="455"/>
      <c r="AG446" s="455"/>
      <c r="AH446" s="455"/>
      <c r="AI446" s="455"/>
    </row>
    <row r="447" spans="1:35" ht="36">
      <c r="A447" s="449" t="s">
        <v>49</v>
      </c>
      <c r="B447" s="450">
        <v>52</v>
      </c>
      <c r="C447" s="582" t="s">
        <v>32</v>
      </c>
      <c r="D447" s="457">
        <v>3131</v>
      </c>
      <c r="E447" s="556" t="s">
        <v>757</v>
      </c>
      <c r="F447" s="451" t="s">
        <v>686</v>
      </c>
      <c r="G447" s="452"/>
      <c r="H447" s="453"/>
      <c r="I447" s="454"/>
      <c r="J447" s="455"/>
      <c r="K447" s="455"/>
      <c r="L447" s="455"/>
      <c r="M447" s="455"/>
      <c r="N447" s="455"/>
      <c r="O447" s="455"/>
      <c r="P447" s="455"/>
      <c r="Q447" s="455"/>
      <c r="R447" s="455"/>
      <c r="S447" s="455"/>
      <c r="T447" s="455"/>
      <c r="U447" s="455"/>
      <c r="V447" s="455"/>
      <c r="W447" s="455"/>
      <c r="X447" s="455"/>
      <c r="Y447" s="455"/>
      <c r="Z447" s="455"/>
      <c r="AA447" s="455"/>
      <c r="AB447" s="455"/>
      <c r="AC447" s="455"/>
      <c r="AD447" s="455"/>
      <c r="AE447" s="455"/>
      <c r="AF447" s="455"/>
      <c r="AG447" s="455"/>
      <c r="AH447" s="455"/>
      <c r="AI447" s="455"/>
    </row>
    <row r="448" spans="1:35" ht="48">
      <c r="A448" s="449" t="s">
        <v>49</v>
      </c>
      <c r="B448" s="450">
        <v>52</v>
      </c>
      <c r="C448" s="582" t="s">
        <v>32</v>
      </c>
      <c r="D448" s="457">
        <v>3132</v>
      </c>
      <c r="E448" s="556" t="s">
        <v>52</v>
      </c>
      <c r="F448" s="451" t="s">
        <v>686</v>
      </c>
      <c r="G448" s="452"/>
      <c r="H448" s="453"/>
      <c r="I448" s="454"/>
      <c r="J448" s="455"/>
      <c r="K448" s="455"/>
      <c r="L448" s="455"/>
      <c r="M448" s="455"/>
      <c r="N448" s="455"/>
      <c r="O448" s="455"/>
      <c r="P448" s="455"/>
      <c r="Q448" s="455"/>
      <c r="R448" s="455"/>
      <c r="S448" s="455"/>
      <c r="T448" s="455"/>
      <c r="U448" s="455"/>
      <c r="V448" s="455"/>
      <c r="W448" s="455"/>
      <c r="X448" s="455"/>
      <c r="Y448" s="455"/>
      <c r="Z448" s="455"/>
      <c r="AA448" s="455"/>
      <c r="AB448" s="455"/>
      <c r="AC448" s="455"/>
      <c r="AD448" s="455"/>
      <c r="AE448" s="455"/>
      <c r="AF448" s="455"/>
      <c r="AG448" s="455"/>
      <c r="AH448" s="455"/>
      <c r="AI448" s="455"/>
    </row>
    <row r="449" spans="1:35" ht="72">
      <c r="A449" s="449" t="s">
        <v>49</v>
      </c>
      <c r="B449" s="450">
        <v>52</v>
      </c>
      <c r="C449" s="582" t="s">
        <v>32</v>
      </c>
      <c r="D449" s="457">
        <v>3133</v>
      </c>
      <c r="E449" s="556" t="s">
        <v>758</v>
      </c>
      <c r="F449" s="451" t="s">
        <v>686</v>
      </c>
      <c r="G449" s="452"/>
      <c r="H449" s="453"/>
      <c r="I449" s="454"/>
      <c r="J449" s="455"/>
      <c r="K449" s="455"/>
      <c r="L449" s="455"/>
      <c r="M449" s="455"/>
      <c r="N449" s="455"/>
      <c r="O449" s="455"/>
      <c r="P449" s="455"/>
      <c r="Q449" s="455"/>
      <c r="R449" s="455"/>
      <c r="S449" s="455"/>
      <c r="T449" s="455"/>
      <c r="U449" s="455"/>
      <c r="V449" s="455"/>
      <c r="W449" s="455"/>
      <c r="X449" s="455"/>
      <c r="Y449" s="455"/>
      <c r="Z449" s="455"/>
      <c r="AA449" s="455"/>
      <c r="AB449" s="455"/>
      <c r="AC449" s="455"/>
      <c r="AD449" s="455"/>
      <c r="AE449" s="455"/>
      <c r="AF449" s="455"/>
      <c r="AG449" s="455"/>
      <c r="AH449" s="455"/>
      <c r="AI449" s="455"/>
    </row>
    <row r="450" spans="1:35" ht="24">
      <c r="A450" s="449" t="s">
        <v>49</v>
      </c>
      <c r="B450" s="450">
        <v>52</v>
      </c>
      <c r="C450" s="582" t="s">
        <v>32</v>
      </c>
      <c r="D450" s="457">
        <v>3211</v>
      </c>
      <c r="E450" s="556" t="s">
        <v>60</v>
      </c>
      <c r="F450" s="451" t="s">
        <v>686</v>
      </c>
      <c r="G450" s="452"/>
      <c r="H450" s="453">
        <v>115879</v>
      </c>
      <c r="I450" s="454">
        <v>144504</v>
      </c>
      <c r="J450" s="455"/>
      <c r="K450" s="455"/>
      <c r="L450" s="455"/>
      <c r="M450" s="455"/>
      <c r="N450" s="455"/>
      <c r="O450" s="455"/>
      <c r="P450" s="455"/>
      <c r="Q450" s="455"/>
      <c r="R450" s="455"/>
      <c r="S450" s="455"/>
      <c r="T450" s="455"/>
      <c r="U450" s="455"/>
      <c r="V450" s="455"/>
      <c r="W450" s="455"/>
      <c r="X450" s="455"/>
      <c r="Y450" s="455"/>
      <c r="Z450" s="455"/>
      <c r="AA450" s="455"/>
      <c r="AB450" s="455"/>
      <c r="AC450" s="455"/>
      <c r="AD450" s="455"/>
      <c r="AE450" s="455"/>
      <c r="AF450" s="455"/>
      <c r="AG450" s="455"/>
      <c r="AH450" s="455"/>
      <c r="AI450" s="455"/>
    </row>
    <row r="451" spans="1:35" ht="60">
      <c r="A451" s="449" t="s">
        <v>49</v>
      </c>
      <c r="B451" s="450">
        <v>52</v>
      </c>
      <c r="C451" s="582" t="s">
        <v>32</v>
      </c>
      <c r="D451" s="457">
        <v>3212</v>
      </c>
      <c r="E451" s="556" t="s">
        <v>759</v>
      </c>
      <c r="F451" s="451" t="s">
        <v>686</v>
      </c>
      <c r="G451" s="452"/>
      <c r="H451" s="453"/>
      <c r="I451" s="454"/>
      <c r="J451" s="455"/>
      <c r="K451" s="455"/>
      <c r="L451" s="455"/>
      <c r="M451" s="455"/>
      <c r="N451" s="455"/>
      <c r="O451" s="455"/>
      <c r="P451" s="455"/>
      <c r="Q451" s="455"/>
      <c r="R451" s="455"/>
      <c r="S451" s="455"/>
      <c r="T451" s="455"/>
      <c r="U451" s="455"/>
      <c r="V451" s="455"/>
      <c r="W451" s="455"/>
      <c r="X451" s="455"/>
      <c r="Y451" s="455"/>
      <c r="Z451" s="455"/>
      <c r="AA451" s="455"/>
      <c r="AB451" s="455"/>
      <c r="AC451" s="455"/>
      <c r="AD451" s="455"/>
      <c r="AE451" s="455"/>
      <c r="AF451" s="455"/>
      <c r="AG451" s="455"/>
      <c r="AH451" s="455"/>
      <c r="AI451" s="455"/>
    </row>
    <row r="452" spans="1:35" ht="36">
      <c r="A452" s="449" t="s">
        <v>49</v>
      </c>
      <c r="B452" s="450">
        <v>52</v>
      </c>
      <c r="C452" s="582" t="s">
        <v>32</v>
      </c>
      <c r="D452" s="457">
        <v>3213</v>
      </c>
      <c r="E452" s="556" t="s">
        <v>64</v>
      </c>
      <c r="F452" s="451" t="s">
        <v>686</v>
      </c>
      <c r="G452" s="452"/>
      <c r="H452" s="453"/>
      <c r="I452" s="454"/>
      <c r="J452" s="455"/>
      <c r="K452" s="455"/>
      <c r="L452" s="455"/>
      <c r="M452" s="455"/>
      <c r="N452" s="455"/>
      <c r="O452" s="455"/>
      <c r="P452" s="455"/>
      <c r="Q452" s="455"/>
      <c r="R452" s="455"/>
      <c r="S452" s="455"/>
      <c r="T452" s="455"/>
      <c r="U452" s="455"/>
      <c r="V452" s="455"/>
      <c r="W452" s="455"/>
      <c r="X452" s="455"/>
      <c r="Y452" s="455"/>
      <c r="Z452" s="455"/>
      <c r="AA452" s="455"/>
      <c r="AB452" s="455"/>
      <c r="AC452" s="455"/>
      <c r="AD452" s="455"/>
      <c r="AE452" s="455"/>
      <c r="AF452" s="455"/>
      <c r="AG452" s="455"/>
      <c r="AH452" s="455"/>
      <c r="AI452" s="455"/>
    </row>
    <row r="453" spans="1:35" ht="48">
      <c r="A453" s="449" t="s">
        <v>49</v>
      </c>
      <c r="B453" s="450">
        <v>52</v>
      </c>
      <c r="C453" s="582" t="s">
        <v>32</v>
      </c>
      <c r="D453" s="457">
        <v>3214</v>
      </c>
      <c r="E453" s="556" t="s">
        <v>75</v>
      </c>
      <c r="F453" s="451" t="s">
        <v>686</v>
      </c>
      <c r="G453" s="452"/>
      <c r="H453" s="453"/>
      <c r="I453" s="454"/>
      <c r="J453" s="455"/>
      <c r="K453" s="455"/>
      <c r="L453" s="455"/>
      <c r="M453" s="455"/>
      <c r="N453" s="455"/>
      <c r="O453" s="455"/>
      <c r="P453" s="455"/>
      <c r="Q453" s="455"/>
      <c r="R453" s="455"/>
      <c r="S453" s="455"/>
      <c r="T453" s="455"/>
      <c r="U453" s="455"/>
      <c r="V453" s="455"/>
      <c r="W453" s="455"/>
      <c r="X453" s="455"/>
      <c r="Y453" s="455"/>
      <c r="Z453" s="455"/>
      <c r="AA453" s="455"/>
      <c r="AB453" s="455"/>
      <c r="AC453" s="455"/>
      <c r="AD453" s="455"/>
      <c r="AE453" s="455"/>
      <c r="AF453" s="455"/>
      <c r="AG453" s="455"/>
      <c r="AH453" s="455"/>
      <c r="AI453" s="455"/>
    </row>
    <row r="454" spans="1:35" ht="60">
      <c r="A454" s="449" t="s">
        <v>49</v>
      </c>
      <c r="B454" s="450">
        <v>52</v>
      </c>
      <c r="C454" s="582" t="s">
        <v>32</v>
      </c>
      <c r="D454" s="457">
        <v>3221</v>
      </c>
      <c r="E454" s="556" t="s">
        <v>65</v>
      </c>
      <c r="F454" s="451" t="s">
        <v>686</v>
      </c>
      <c r="G454" s="452"/>
      <c r="H454" s="453">
        <v>1202</v>
      </c>
      <c r="I454" s="454">
        <v>1442</v>
      </c>
      <c r="J454" s="455"/>
      <c r="K454" s="455"/>
      <c r="L454" s="455"/>
      <c r="M454" s="455"/>
      <c r="N454" s="455"/>
      <c r="O454" s="455"/>
      <c r="P454" s="455"/>
      <c r="Q454" s="455"/>
      <c r="R454" s="455"/>
      <c r="S454" s="455"/>
      <c r="T454" s="455"/>
      <c r="U454" s="455"/>
      <c r="V454" s="455"/>
      <c r="W454" s="455"/>
      <c r="X454" s="455"/>
      <c r="Y454" s="455"/>
      <c r="Z454" s="455"/>
      <c r="AA454" s="455"/>
      <c r="AB454" s="455"/>
      <c r="AC454" s="455"/>
      <c r="AD454" s="455"/>
      <c r="AE454" s="455"/>
      <c r="AF454" s="455"/>
      <c r="AG454" s="455"/>
      <c r="AH454" s="455"/>
      <c r="AI454" s="455"/>
    </row>
    <row r="455" spans="1:35" ht="24">
      <c r="A455" s="449" t="s">
        <v>49</v>
      </c>
      <c r="B455" s="450">
        <v>52</v>
      </c>
      <c r="C455" s="582" t="s">
        <v>32</v>
      </c>
      <c r="D455" s="457">
        <v>3222</v>
      </c>
      <c r="E455" s="556" t="s">
        <v>76</v>
      </c>
      <c r="F455" s="451" t="s">
        <v>686</v>
      </c>
      <c r="G455" s="452">
        <v>70000</v>
      </c>
      <c r="H455" s="453">
        <v>6323</v>
      </c>
      <c r="I455" s="454">
        <v>7588</v>
      </c>
      <c r="J455" s="455"/>
      <c r="K455" s="455"/>
      <c r="L455" s="455"/>
      <c r="M455" s="455"/>
      <c r="N455" s="455"/>
      <c r="O455" s="455"/>
      <c r="P455" s="455"/>
      <c r="Q455" s="455"/>
      <c r="R455" s="455"/>
      <c r="S455" s="455"/>
      <c r="T455" s="455"/>
      <c r="U455" s="455"/>
      <c r="V455" s="455"/>
      <c r="W455" s="455"/>
      <c r="X455" s="455"/>
      <c r="Y455" s="455"/>
      <c r="Z455" s="455"/>
      <c r="AA455" s="455"/>
      <c r="AB455" s="455"/>
      <c r="AC455" s="455"/>
      <c r="AD455" s="455"/>
      <c r="AE455" s="455"/>
      <c r="AF455" s="455"/>
      <c r="AG455" s="455"/>
      <c r="AH455" s="455"/>
      <c r="AI455" s="455"/>
    </row>
    <row r="456" spans="1:35" ht="24">
      <c r="A456" s="449" t="s">
        <v>49</v>
      </c>
      <c r="B456" s="450">
        <v>52</v>
      </c>
      <c r="C456" s="582" t="s">
        <v>32</v>
      </c>
      <c r="D456" s="457">
        <v>3223</v>
      </c>
      <c r="E456" s="556" t="s">
        <v>77</v>
      </c>
      <c r="F456" s="451" t="s">
        <v>686</v>
      </c>
      <c r="G456" s="452">
        <v>265000</v>
      </c>
      <c r="H456" s="453"/>
      <c r="I456" s="454"/>
      <c r="J456" s="455"/>
      <c r="K456" s="455"/>
      <c r="L456" s="455"/>
      <c r="M456" s="455"/>
      <c r="N456" s="455"/>
      <c r="O456" s="455"/>
      <c r="P456" s="455"/>
      <c r="Q456" s="455"/>
      <c r="R456" s="455"/>
      <c r="S456" s="455"/>
      <c r="T456" s="455"/>
      <c r="U456" s="455"/>
      <c r="V456" s="455"/>
      <c r="W456" s="455"/>
      <c r="X456" s="455"/>
      <c r="Y456" s="455"/>
      <c r="Z456" s="455"/>
      <c r="AA456" s="455"/>
      <c r="AB456" s="455"/>
      <c r="AC456" s="455"/>
      <c r="AD456" s="455"/>
      <c r="AE456" s="455"/>
      <c r="AF456" s="455"/>
      <c r="AG456" s="455"/>
      <c r="AH456" s="455"/>
      <c r="AI456" s="455"/>
    </row>
    <row r="457" spans="1:35" ht="60">
      <c r="A457" s="449" t="s">
        <v>49</v>
      </c>
      <c r="B457" s="450">
        <v>52</v>
      </c>
      <c r="C457" s="582" t="s">
        <v>32</v>
      </c>
      <c r="D457" s="457">
        <v>3224</v>
      </c>
      <c r="E457" s="556" t="s">
        <v>61</v>
      </c>
      <c r="F457" s="451" t="s">
        <v>686</v>
      </c>
      <c r="G457" s="452"/>
      <c r="H457" s="453"/>
      <c r="I457" s="454"/>
      <c r="J457" s="455"/>
      <c r="K457" s="455"/>
      <c r="L457" s="455"/>
      <c r="M457" s="455"/>
      <c r="N457" s="455"/>
      <c r="O457" s="455"/>
      <c r="P457" s="455"/>
      <c r="Q457" s="455"/>
      <c r="R457" s="455"/>
      <c r="S457" s="455"/>
      <c r="T457" s="455"/>
      <c r="U457" s="455"/>
      <c r="V457" s="455"/>
      <c r="W457" s="455"/>
      <c r="X457" s="455"/>
      <c r="Y457" s="455"/>
      <c r="Z457" s="455"/>
      <c r="AA457" s="455"/>
      <c r="AB457" s="455"/>
      <c r="AC457" s="455"/>
      <c r="AD457" s="455"/>
      <c r="AE457" s="455"/>
      <c r="AF457" s="455"/>
      <c r="AG457" s="455"/>
      <c r="AH457" s="455"/>
      <c r="AI457" s="455"/>
    </row>
    <row r="458" spans="1:35" ht="36">
      <c r="A458" s="449" t="s">
        <v>49</v>
      </c>
      <c r="B458" s="450">
        <v>52</v>
      </c>
      <c r="C458" s="582" t="s">
        <v>32</v>
      </c>
      <c r="D458" s="457">
        <v>3225</v>
      </c>
      <c r="E458" s="556" t="s">
        <v>78</v>
      </c>
      <c r="F458" s="451" t="s">
        <v>686</v>
      </c>
      <c r="G458" s="452"/>
      <c r="H458" s="453"/>
      <c r="I458" s="454"/>
      <c r="J458" s="455"/>
      <c r="K458" s="455"/>
      <c r="L458" s="455"/>
      <c r="M458" s="455"/>
      <c r="N458" s="455"/>
      <c r="O458" s="455"/>
      <c r="P458" s="455"/>
      <c r="Q458" s="455"/>
      <c r="R458" s="455"/>
      <c r="S458" s="455"/>
      <c r="T458" s="455"/>
      <c r="U458" s="455"/>
      <c r="V458" s="455"/>
      <c r="W458" s="455"/>
      <c r="X458" s="455"/>
      <c r="Y458" s="455"/>
      <c r="Z458" s="455"/>
      <c r="AA458" s="455"/>
      <c r="AB458" s="455"/>
      <c r="AC458" s="455"/>
      <c r="AD458" s="455"/>
      <c r="AE458" s="455"/>
      <c r="AF458" s="455"/>
      <c r="AG458" s="455"/>
      <c r="AH458" s="455"/>
      <c r="AI458" s="455"/>
    </row>
    <row r="459" spans="1:35" ht="60">
      <c r="A459" s="449" t="s">
        <v>49</v>
      </c>
      <c r="B459" s="450">
        <v>52</v>
      </c>
      <c r="C459" s="582" t="s">
        <v>32</v>
      </c>
      <c r="D459" s="457">
        <v>3227</v>
      </c>
      <c r="E459" s="556" t="s">
        <v>89</v>
      </c>
      <c r="F459" s="451" t="s">
        <v>686</v>
      </c>
      <c r="G459" s="452"/>
      <c r="H459" s="453"/>
      <c r="I459" s="454"/>
      <c r="J459" s="455"/>
      <c r="K459" s="455"/>
      <c r="L459" s="455"/>
      <c r="M459" s="455"/>
      <c r="N459" s="455"/>
      <c r="O459" s="455"/>
      <c r="P459" s="455"/>
      <c r="Q459" s="455"/>
      <c r="R459" s="455"/>
      <c r="S459" s="455"/>
      <c r="T459" s="455"/>
      <c r="U459" s="455"/>
      <c r="V459" s="455"/>
      <c r="W459" s="455"/>
      <c r="X459" s="455"/>
      <c r="Y459" s="455"/>
      <c r="Z459" s="455"/>
      <c r="AA459" s="455"/>
      <c r="AB459" s="455"/>
      <c r="AC459" s="455"/>
      <c r="AD459" s="455"/>
      <c r="AE459" s="455"/>
      <c r="AF459" s="455"/>
      <c r="AG459" s="455"/>
      <c r="AH459" s="455"/>
      <c r="AI459" s="455"/>
    </row>
    <row r="460" spans="1:35" ht="48">
      <c r="A460" s="449" t="s">
        <v>49</v>
      </c>
      <c r="B460" s="450">
        <v>52</v>
      </c>
      <c r="C460" s="582" t="s">
        <v>32</v>
      </c>
      <c r="D460" s="457">
        <v>3231</v>
      </c>
      <c r="E460" s="556" t="s">
        <v>79</v>
      </c>
      <c r="F460" s="451" t="s">
        <v>686</v>
      </c>
      <c r="G460" s="452"/>
      <c r="H460" s="453"/>
      <c r="I460" s="454"/>
      <c r="J460" s="455"/>
      <c r="K460" s="455"/>
      <c r="L460" s="455"/>
      <c r="M460" s="455"/>
      <c r="N460" s="455"/>
      <c r="O460" s="455"/>
      <c r="P460" s="455"/>
      <c r="Q460" s="455"/>
      <c r="R460" s="455"/>
      <c r="S460" s="455"/>
      <c r="T460" s="455"/>
      <c r="U460" s="455"/>
      <c r="V460" s="455"/>
      <c r="W460" s="455"/>
      <c r="X460" s="455"/>
      <c r="Y460" s="455"/>
      <c r="Z460" s="455"/>
      <c r="AA460" s="455"/>
      <c r="AB460" s="455"/>
      <c r="AC460" s="455"/>
      <c r="AD460" s="455"/>
      <c r="AE460" s="455"/>
      <c r="AF460" s="455"/>
      <c r="AG460" s="455"/>
      <c r="AH460" s="455"/>
      <c r="AI460" s="455"/>
    </row>
    <row r="461" spans="1:35" ht="48">
      <c r="A461" s="449" t="s">
        <v>49</v>
      </c>
      <c r="B461" s="450">
        <v>52</v>
      </c>
      <c r="C461" s="582" t="s">
        <v>32</v>
      </c>
      <c r="D461" s="457">
        <v>3232</v>
      </c>
      <c r="E461" s="556" t="s">
        <v>80</v>
      </c>
      <c r="F461" s="451" t="s">
        <v>686</v>
      </c>
      <c r="G461" s="452"/>
      <c r="H461" s="453"/>
      <c r="I461" s="454"/>
      <c r="J461" s="455"/>
      <c r="K461" s="455"/>
      <c r="L461" s="455"/>
      <c r="M461" s="455"/>
      <c r="N461" s="455"/>
      <c r="O461" s="455"/>
      <c r="P461" s="455"/>
      <c r="Q461" s="455"/>
      <c r="R461" s="455"/>
      <c r="S461" s="455"/>
      <c r="T461" s="455"/>
      <c r="U461" s="455"/>
      <c r="V461" s="455"/>
      <c r="W461" s="455"/>
      <c r="X461" s="455"/>
      <c r="Y461" s="455"/>
      <c r="Z461" s="455"/>
      <c r="AA461" s="455"/>
      <c r="AB461" s="455"/>
      <c r="AC461" s="455"/>
      <c r="AD461" s="455"/>
      <c r="AE461" s="455"/>
      <c r="AF461" s="455"/>
      <c r="AG461" s="455"/>
      <c r="AH461" s="455"/>
      <c r="AI461" s="455"/>
    </row>
    <row r="462" spans="1:35" ht="36">
      <c r="A462" s="449" t="s">
        <v>49</v>
      </c>
      <c r="B462" s="450">
        <v>52</v>
      </c>
      <c r="C462" s="582" t="s">
        <v>32</v>
      </c>
      <c r="D462" s="457">
        <v>3233</v>
      </c>
      <c r="E462" s="556" t="s">
        <v>81</v>
      </c>
      <c r="F462" s="451" t="s">
        <v>686</v>
      </c>
      <c r="G462" s="452"/>
      <c r="H462" s="453"/>
      <c r="I462" s="454"/>
      <c r="J462" s="455"/>
      <c r="K462" s="455"/>
      <c r="L462" s="455"/>
      <c r="M462" s="455"/>
      <c r="N462" s="455"/>
      <c r="O462" s="455"/>
      <c r="P462" s="455"/>
      <c r="Q462" s="455"/>
      <c r="R462" s="455"/>
      <c r="S462" s="455"/>
      <c r="T462" s="455"/>
      <c r="U462" s="455"/>
      <c r="V462" s="455"/>
      <c r="W462" s="455"/>
      <c r="X462" s="455"/>
      <c r="Y462" s="455"/>
      <c r="Z462" s="455"/>
      <c r="AA462" s="455"/>
      <c r="AB462" s="455"/>
      <c r="AC462" s="455"/>
      <c r="AD462" s="455"/>
      <c r="AE462" s="455"/>
      <c r="AF462" s="455"/>
      <c r="AG462" s="455"/>
      <c r="AH462" s="455"/>
      <c r="AI462" s="455"/>
    </row>
    <row r="463" spans="1:35" ht="24">
      <c r="A463" s="449" t="s">
        <v>49</v>
      </c>
      <c r="B463" s="450">
        <v>52</v>
      </c>
      <c r="C463" s="582" t="s">
        <v>32</v>
      </c>
      <c r="D463" s="457">
        <v>3234</v>
      </c>
      <c r="E463" s="556" t="s">
        <v>87</v>
      </c>
      <c r="F463" s="451" t="s">
        <v>686</v>
      </c>
      <c r="G463" s="452"/>
      <c r="H463" s="453"/>
      <c r="I463" s="454"/>
      <c r="J463" s="455"/>
      <c r="K463" s="455"/>
      <c r="L463" s="455"/>
      <c r="M463" s="455"/>
      <c r="N463" s="455"/>
      <c r="O463" s="455"/>
      <c r="P463" s="455"/>
      <c r="Q463" s="455"/>
      <c r="R463" s="455"/>
      <c r="S463" s="455"/>
      <c r="T463" s="455"/>
      <c r="U463" s="455"/>
      <c r="V463" s="455"/>
      <c r="W463" s="455"/>
      <c r="X463" s="455"/>
      <c r="Y463" s="455"/>
      <c r="Z463" s="455"/>
      <c r="AA463" s="455"/>
      <c r="AB463" s="455"/>
      <c r="AC463" s="455"/>
      <c r="AD463" s="455"/>
      <c r="AE463" s="455"/>
      <c r="AF463" s="455"/>
      <c r="AG463" s="455"/>
      <c r="AH463" s="455"/>
      <c r="AI463" s="455"/>
    </row>
    <row r="464" spans="1:35" ht="24">
      <c r="A464" s="449" t="s">
        <v>49</v>
      </c>
      <c r="B464" s="450">
        <v>52</v>
      </c>
      <c r="C464" s="582" t="s">
        <v>32</v>
      </c>
      <c r="D464" s="457">
        <v>3235</v>
      </c>
      <c r="E464" s="556" t="s">
        <v>88</v>
      </c>
      <c r="F464" s="451" t="s">
        <v>686</v>
      </c>
      <c r="G464" s="452"/>
      <c r="H464" s="453"/>
      <c r="I464" s="454"/>
      <c r="J464" s="455"/>
      <c r="K464" s="455"/>
      <c r="L464" s="455"/>
      <c r="M464" s="455"/>
      <c r="N464" s="455"/>
      <c r="O464" s="455"/>
      <c r="P464" s="455"/>
      <c r="Q464" s="455"/>
      <c r="R464" s="455"/>
      <c r="S464" s="455"/>
      <c r="T464" s="455"/>
      <c r="U464" s="455"/>
      <c r="V464" s="455"/>
      <c r="W464" s="455"/>
      <c r="X464" s="455"/>
      <c r="Y464" s="455"/>
      <c r="Z464" s="455"/>
      <c r="AA464" s="455"/>
      <c r="AB464" s="455"/>
      <c r="AC464" s="455"/>
      <c r="AD464" s="455"/>
      <c r="AE464" s="455"/>
      <c r="AF464" s="455"/>
      <c r="AG464" s="455"/>
      <c r="AH464" s="455"/>
      <c r="AI464" s="455"/>
    </row>
    <row r="465" spans="1:35" ht="48">
      <c r="A465" s="449" t="s">
        <v>49</v>
      </c>
      <c r="B465" s="450">
        <v>52</v>
      </c>
      <c r="C465" s="582" t="s">
        <v>32</v>
      </c>
      <c r="D465" s="457">
        <v>3236</v>
      </c>
      <c r="E465" s="556" t="s">
        <v>54</v>
      </c>
      <c r="F465" s="451" t="s">
        <v>686</v>
      </c>
      <c r="G465" s="452">
        <v>3000</v>
      </c>
      <c r="H465" s="453"/>
      <c r="I465" s="454"/>
      <c r="J465" s="455"/>
      <c r="K465" s="455"/>
      <c r="L465" s="455"/>
      <c r="M465" s="455"/>
      <c r="N465" s="455"/>
      <c r="O465" s="455"/>
      <c r="P465" s="455"/>
      <c r="Q465" s="455"/>
      <c r="R465" s="455"/>
      <c r="S465" s="455"/>
      <c r="T465" s="455"/>
      <c r="U465" s="455"/>
      <c r="V465" s="455"/>
      <c r="W465" s="455"/>
      <c r="X465" s="455"/>
      <c r="Y465" s="455"/>
      <c r="Z465" s="455"/>
      <c r="AA465" s="455"/>
      <c r="AB465" s="455"/>
      <c r="AC465" s="455"/>
      <c r="AD465" s="455"/>
      <c r="AE465" s="455"/>
      <c r="AF465" s="455"/>
      <c r="AG465" s="455"/>
      <c r="AH465" s="455"/>
      <c r="AI465" s="455"/>
    </row>
    <row r="466" spans="1:35" ht="36">
      <c r="A466" s="449" t="s">
        <v>49</v>
      </c>
      <c r="B466" s="450">
        <v>52</v>
      </c>
      <c r="C466" s="582" t="s">
        <v>32</v>
      </c>
      <c r="D466" s="457">
        <v>3237</v>
      </c>
      <c r="E466" s="556" t="s">
        <v>62</v>
      </c>
      <c r="F466" s="451" t="s">
        <v>686</v>
      </c>
      <c r="G466" s="452"/>
      <c r="H466" s="453"/>
      <c r="I466" s="454"/>
      <c r="J466" s="455"/>
      <c r="K466" s="455"/>
      <c r="L466" s="455"/>
      <c r="M466" s="455"/>
      <c r="N466" s="455"/>
      <c r="O466" s="455"/>
      <c r="P466" s="455"/>
      <c r="Q466" s="455"/>
      <c r="R466" s="455"/>
      <c r="S466" s="455"/>
      <c r="T466" s="455"/>
      <c r="U466" s="455"/>
      <c r="V466" s="455"/>
      <c r="W466" s="455"/>
      <c r="X466" s="455"/>
      <c r="Y466" s="455"/>
      <c r="Z466" s="455"/>
      <c r="AA466" s="455"/>
      <c r="AB466" s="455"/>
      <c r="AC466" s="455"/>
      <c r="AD466" s="455"/>
      <c r="AE466" s="455"/>
      <c r="AF466" s="455"/>
      <c r="AG466" s="455"/>
      <c r="AH466" s="455"/>
      <c r="AI466" s="455"/>
    </row>
    <row r="467" spans="1:35" ht="24">
      <c r="A467" s="449" t="s">
        <v>49</v>
      </c>
      <c r="B467" s="450">
        <v>52</v>
      </c>
      <c r="C467" s="582" t="s">
        <v>32</v>
      </c>
      <c r="D467" s="457">
        <v>3238</v>
      </c>
      <c r="E467" s="556" t="s">
        <v>82</v>
      </c>
      <c r="F467" s="451" t="s">
        <v>686</v>
      </c>
      <c r="G467" s="452"/>
      <c r="H467" s="453"/>
      <c r="I467" s="454"/>
      <c r="J467" s="455"/>
      <c r="K467" s="455"/>
      <c r="L467" s="455"/>
      <c r="M467" s="455"/>
      <c r="N467" s="455"/>
      <c r="O467" s="455"/>
      <c r="P467" s="455"/>
      <c r="Q467" s="455"/>
      <c r="R467" s="455"/>
      <c r="S467" s="455"/>
      <c r="T467" s="455"/>
      <c r="U467" s="455"/>
      <c r="V467" s="455"/>
      <c r="W467" s="455"/>
      <c r="X467" s="455"/>
      <c r="Y467" s="455"/>
      <c r="Z467" s="455"/>
      <c r="AA467" s="455"/>
      <c r="AB467" s="455"/>
      <c r="AC467" s="455"/>
      <c r="AD467" s="455"/>
      <c r="AE467" s="455"/>
      <c r="AF467" s="455"/>
      <c r="AG467" s="455"/>
      <c r="AH467" s="455"/>
      <c r="AI467" s="455"/>
    </row>
    <row r="468" spans="1:35" ht="24">
      <c r="A468" s="449" t="s">
        <v>49</v>
      </c>
      <c r="B468" s="450">
        <v>52</v>
      </c>
      <c r="C468" s="582" t="s">
        <v>32</v>
      </c>
      <c r="D468" s="457">
        <v>3239</v>
      </c>
      <c r="E468" s="556" t="s">
        <v>66</v>
      </c>
      <c r="F468" s="451" t="s">
        <v>686</v>
      </c>
      <c r="G468" s="452"/>
      <c r="H468" s="453">
        <v>4269</v>
      </c>
      <c r="I468" s="454">
        <v>4269</v>
      </c>
      <c r="J468" s="455"/>
      <c r="K468" s="455"/>
      <c r="L468" s="455"/>
      <c r="M468" s="455"/>
      <c r="N468" s="455"/>
      <c r="O468" s="455"/>
      <c r="P468" s="455"/>
      <c r="Q468" s="455"/>
      <c r="R468" s="455"/>
      <c r="S468" s="455"/>
      <c r="T468" s="455"/>
      <c r="U468" s="455"/>
      <c r="V468" s="455"/>
      <c r="W468" s="455"/>
      <c r="X468" s="455"/>
      <c r="Y468" s="455"/>
      <c r="Z468" s="455"/>
      <c r="AA468" s="455"/>
      <c r="AB468" s="455"/>
      <c r="AC468" s="455"/>
      <c r="AD468" s="455"/>
      <c r="AE468" s="455"/>
      <c r="AF468" s="455"/>
      <c r="AG468" s="455"/>
      <c r="AH468" s="455"/>
      <c r="AI468" s="455"/>
    </row>
    <row r="469" spans="1:35" ht="60">
      <c r="A469" s="449" t="s">
        <v>49</v>
      </c>
      <c r="B469" s="450">
        <v>52</v>
      </c>
      <c r="C469" s="582" t="s">
        <v>32</v>
      </c>
      <c r="D469" s="457">
        <v>3241</v>
      </c>
      <c r="E469" s="556" t="s">
        <v>67</v>
      </c>
      <c r="F469" s="451" t="s">
        <v>686</v>
      </c>
      <c r="G469" s="452"/>
      <c r="H469" s="453"/>
      <c r="I469" s="454"/>
      <c r="J469" s="455"/>
      <c r="K469" s="455"/>
      <c r="L469" s="455"/>
      <c r="M469" s="455"/>
      <c r="N469" s="455"/>
      <c r="O469" s="455"/>
      <c r="P469" s="455"/>
      <c r="Q469" s="455"/>
      <c r="R469" s="455"/>
      <c r="S469" s="455"/>
      <c r="T469" s="455"/>
      <c r="U469" s="455"/>
      <c r="V469" s="455"/>
      <c r="W469" s="455"/>
      <c r="X469" s="455"/>
      <c r="Y469" s="455"/>
      <c r="Z469" s="455"/>
      <c r="AA469" s="455"/>
      <c r="AB469" s="455"/>
      <c r="AC469" s="455"/>
      <c r="AD469" s="455"/>
      <c r="AE469" s="455"/>
      <c r="AF469" s="455"/>
      <c r="AG469" s="455"/>
      <c r="AH469" s="455"/>
      <c r="AI469" s="455"/>
    </row>
    <row r="470" spans="1:35" ht="60">
      <c r="A470" s="449" t="s">
        <v>49</v>
      </c>
      <c r="B470" s="450">
        <v>52</v>
      </c>
      <c r="C470" s="582" t="s">
        <v>32</v>
      </c>
      <c r="D470" s="457">
        <v>3291</v>
      </c>
      <c r="E470" s="556" t="s">
        <v>714</v>
      </c>
      <c r="F470" s="451" t="s">
        <v>686</v>
      </c>
      <c r="G470" s="452"/>
      <c r="H470" s="453"/>
      <c r="I470" s="454"/>
      <c r="J470" s="455"/>
      <c r="K470" s="455"/>
      <c r="L470" s="455"/>
      <c r="M470" s="455"/>
      <c r="N470" s="455"/>
      <c r="O470" s="455"/>
      <c r="P470" s="455"/>
      <c r="Q470" s="455"/>
      <c r="R470" s="455"/>
      <c r="S470" s="455"/>
      <c r="T470" s="455"/>
      <c r="U470" s="455"/>
      <c r="V470" s="455"/>
      <c r="W470" s="455"/>
      <c r="X470" s="455"/>
      <c r="Y470" s="455"/>
      <c r="Z470" s="455"/>
      <c r="AA470" s="455"/>
      <c r="AB470" s="455"/>
      <c r="AC470" s="455"/>
      <c r="AD470" s="455"/>
      <c r="AE470" s="455"/>
      <c r="AF470" s="455"/>
      <c r="AG470" s="455"/>
      <c r="AH470" s="455"/>
      <c r="AI470" s="455"/>
    </row>
    <row r="471" spans="1:35" ht="24">
      <c r="A471" s="456" t="s">
        <v>49</v>
      </c>
      <c r="B471" s="457">
        <v>52</v>
      </c>
      <c r="C471" s="583" t="s">
        <v>32</v>
      </c>
      <c r="D471" s="457">
        <v>3292</v>
      </c>
      <c r="E471" s="556" t="s">
        <v>59</v>
      </c>
      <c r="F471" s="459" t="s">
        <v>686</v>
      </c>
      <c r="G471" s="452"/>
      <c r="H471" s="453"/>
      <c r="I471" s="454"/>
      <c r="J471" s="455"/>
      <c r="K471" s="455"/>
      <c r="L471" s="455"/>
      <c r="M471" s="455"/>
      <c r="N471" s="455"/>
      <c r="O471" s="455"/>
      <c r="P471" s="455"/>
      <c r="Q471" s="455"/>
      <c r="R471" s="455"/>
      <c r="S471" s="455"/>
      <c r="T471" s="455"/>
      <c r="U471" s="455"/>
      <c r="V471" s="455"/>
      <c r="W471" s="455"/>
      <c r="X471" s="455"/>
      <c r="Y471" s="455"/>
      <c r="Z471" s="455"/>
      <c r="AA471" s="455"/>
      <c r="AB471" s="455"/>
      <c r="AC471" s="455"/>
      <c r="AD471" s="455"/>
      <c r="AE471" s="455"/>
      <c r="AF471" s="455"/>
      <c r="AG471" s="455"/>
      <c r="AH471" s="455"/>
      <c r="AI471" s="455"/>
    </row>
    <row r="472" spans="1:35" ht="24">
      <c r="A472" s="456" t="s">
        <v>49</v>
      </c>
      <c r="B472" s="457">
        <v>52</v>
      </c>
      <c r="C472" s="583" t="s">
        <v>32</v>
      </c>
      <c r="D472" s="457">
        <v>3293</v>
      </c>
      <c r="E472" s="556" t="s">
        <v>68</v>
      </c>
      <c r="F472" s="459" t="s">
        <v>686</v>
      </c>
      <c r="G472" s="452">
        <v>6000</v>
      </c>
      <c r="H472" s="453"/>
      <c r="I472" s="454">
        <v>6000</v>
      </c>
      <c r="J472" s="455"/>
      <c r="K472" s="455"/>
      <c r="L472" s="455"/>
      <c r="M472" s="455"/>
      <c r="N472" s="455"/>
      <c r="O472" s="455"/>
      <c r="P472" s="455"/>
      <c r="Q472" s="455"/>
      <c r="R472" s="455"/>
      <c r="S472" s="455"/>
      <c r="T472" s="455"/>
      <c r="U472" s="455"/>
      <c r="V472" s="455"/>
      <c r="W472" s="455"/>
      <c r="X472" s="455"/>
      <c r="Y472" s="455"/>
      <c r="Z472" s="455"/>
      <c r="AA472" s="455"/>
      <c r="AB472" s="455"/>
      <c r="AC472" s="455"/>
      <c r="AD472" s="455"/>
      <c r="AE472" s="455"/>
      <c r="AF472" s="455"/>
      <c r="AG472" s="455"/>
      <c r="AH472" s="455"/>
      <c r="AI472" s="455"/>
    </row>
    <row r="473" spans="1:35" ht="24">
      <c r="A473" s="456" t="s">
        <v>49</v>
      </c>
      <c r="B473" s="457">
        <v>52</v>
      </c>
      <c r="C473" s="583" t="s">
        <v>32</v>
      </c>
      <c r="D473" s="457">
        <v>3294</v>
      </c>
      <c r="E473" s="556" t="s">
        <v>69</v>
      </c>
      <c r="F473" s="459" t="s">
        <v>686</v>
      </c>
      <c r="G473" s="452"/>
      <c r="H473" s="453"/>
      <c r="I473" s="454"/>
      <c r="J473" s="455"/>
      <c r="K473" s="455"/>
      <c r="L473" s="455"/>
      <c r="M473" s="455"/>
      <c r="N473" s="455"/>
      <c r="O473" s="455"/>
      <c r="P473" s="455"/>
      <c r="Q473" s="455"/>
      <c r="R473" s="455"/>
      <c r="S473" s="455"/>
      <c r="T473" s="455"/>
      <c r="U473" s="455"/>
      <c r="V473" s="455"/>
      <c r="W473" s="455"/>
      <c r="X473" s="455"/>
      <c r="Y473" s="455"/>
      <c r="Z473" s="455"/>
      <c r="AA473" s="455"/>
      <c r="AB473" s="455"/>
      <c r="AC473" s="455"/>
      <c r="AD473" s="455"/>
      <c r="AE473" s="455"/>
      <c r="AF473" s="455"/>
      <c r="AG473" s="455"/>
      <c r="AH473" s="455"/>
      <c r="AI473" s="455"/>
    </row>
    <row r="474" spans="1:35" ht="24">
      <c r="A474" s="456" t="s">
        <v>49</v>
      </c>
      <c r="B474" s="457">
        <v>52</v>
      </c>
      <c r="C474" s="583" t="s">
        <v>32</v>
      </c>
      <c r="D474" s="457">
        <v>3295</v>
      </c>
      <c r="E474" s="556" t="s">
        <v>55</v>
      </c>
      <c r="F474" s="459" t="s">
        <v>686</v>
      </c>
      <c r="G474" s="452"/>
      <c r="H474" s="453"/>
      <c r="I474" s="454"/>
      <c r="J474" s="455"/>
      <c r="K474" s="455"/>
      <c r="L474" s="455"/>
      <c r="M474" s="455"/>
      <c r="N474" s="455"/>
      <c r="O474" s="455"/>
      <c r="P474" s="455"/>
      <c r="Q474" s="455"/>
      <c r="R474" s="455"/>
      <c r="S474" s="455"/>
      <c r="T474" s="455"/>
      <c r="U474" s="455"/>
      <c r="V474" s="455"/>
      <c r="W474" s="455"/>
      <c r="X474" s="455"/>
      <c r="Y474" s="455"/>
      <c r="Z474" s="455"/>
      <c r="AA474" s="455"/>
      <c r="AB474" s="455"/>
      <c r="AC474" s="455"/>
      <c r="AD474" s="455"/>
      <c r="AE474" s="455"/>
      <c r="AF474" s="455"/>
      <c r="AG474" s="455"/>
      <c r="AH474" s="455"/>
      <c r="AI474" s="455"/>
    </row>
    <row r="475" spans="1:35" ht="36">
      <c r="A475" s="456" t="s">
        <v>49</v>
      </c>
      <c r="B475" s="457">
        <v>52</v>
      </c>
      <c r="C475" s="583" t="s">
        <v>32</v>
      </c>
      <c r="D475" s="457">
        <v>3296</v>
      </c>
      <c r="E475" s="556" t="s">
        <v>97</v>
      </c>
      <c r="F475" s="459" t="s">
        <v>686</v>
      </c>
      <c r="G475" s="452"/>
      <c r="H475" s="453"/>
      <c r="I475" s="454"/>
      <c r="J475" s="455"/>
      <c r="K475" s="455"/>
      <c r="L475" s="455"/>
      <c r="M475" s="455"/>
      <c r="N475" s="455"/>
      <c r="O475" s="455"/>
      <c r="P475" s="455"/>
      <c r="Q475" s="455"/>
      <c r="R475" s="455"/>
      <c r="S475" s="455"/>
      <c r="T475" s="455"/>
      <c r="U475" s="455"/>
      <c r="V475" s="455"/>
      <c r="W475" s="455"/>
      <c r="X475" s="455"/>
      <c r="Y475" s="455"/>
      <c r="Z475" s="455"/>
      <c r="AA475" s="455"/>
      <c r="AB475" s="455"/>
      <c r="AC475" s="455"/>
      <c r="AD475" s="455"/>
      <c r="AE475" s="455"/>
      <c r="AF475" s="455"/>
      <c r="AG475" s="455"/>
      <c r="AH475" s="455"/>
      <c r="AI475" s="455"/>
    </row>
    <row r="476" spans="1:35" ht="48">
      <c r="A476" s="456" t="s">
        <v>49</v>
      </c>
      <c r="B476" s="457">
        <v>52</v>
      </c>
      <c r="C476" s="583" t="s">
        <v>32</v>
      </c>
      <c r="D476" s="457">
        <v>3299</v>
      </c>
      <c r="E476" s="556" t="s">
        <v>57</v>
      </c>
      <c r="F476" s="459" t="s">
        <v>686</v>
      </c>
      <c r="G476" s="452"/>
      <c r="H476" s="453">
        <v>320500</v>
      </c>
      <c r="I476" s="454">
        <v>320500</v>
      </c>
      <c r="J476" s="455"/>
      <c r="K476" s="455"/>
      <c r="L476" s="455"/>
      <c r="M476" s="455"/>
      <c r="N476" s="455"/>
      <c r="O476" s="455"/>
      <c r="P476" s="455"/>
      <c r="Q476" s="455"/>
      <c r="R476" s="455"/>
      <c r="S476" s="455"/>
      <c r="T476" s="455"/>
      <c r="U476" s="455"/>
      <c r="V476" s="455"/>
      <c r="W476" s="455"/>
      <c r="X476" s="455"/>
      <c r="Y476" s="455"/>
      <c r="Z476" s="455"/>
      <c r="AA476" s="455"/>
      <c r="AB476" s="455"/>
      <c r="AC476" s="455"/>
      <c r="AD476" s="455"/>
      <c r="AE476" s="455"/>
      <c r="AF476" s="455"/>
      <c r="AG476" s="455"/>
      <c r="AH476" s="455"/>
      <c r="AI476" s="455"/>
    </row>
    <row r="477" spans="1:35" ht="60">
      <c r="A477" s="456" t="s">
        <v>49</v>
      </c>
      <c r="B477" s="457">
        <v>52</v>
      </c>
      <c r="C477" s="583" t="s">
        <v>32</v>
      </c>
      <c r="D477" s="457">
        <v>3431</v>
      </c>
      <c r="E477" s="556" t="s">
        <v>70</v>
      </c>
      <c r="F477" s="459" t="s">
        <v>686</v>
      </c>
      <c r="G477" s="452"/>
      <c r="H477" s="453"/>
      <c r="I477" s="454"/>
      <c r="J477" s="455"/>
      <c r="K477" s="455"/>
      <c r="L477" s="455"/>
      <c r="M477" s="455"/>
      <c r="N477" s="455"/>
      <c r="O477" s="455"/>
      <c r="P477" s="455"/>
      <c r="Q477" s="455"/>
      <c r="R477" s="455"/>
      <c r="S477" s="455"/>
      <c r="T477" s="455"/>
      <c r="U477" s="455"/>
      <c r="V477" s="455"/>
      <c r="W477" s="455"/>
      <c r="X477" s="455"/>
      <c r="Y477" s="455"/>
      <c r="Z477" s="455"/>
      <c r="AA477" s="455"/>
      <c r="AB477" s="455"/>
      <c r="AC477" s="455"/>
      <c r="AD477" s="455"/>
      <c r="AE477" s="455"/>
      <c r="AF477" s="455"/>
      <c r="AG477" s="455"/>
      <c r="AH477" s="455"/>
      <c r="AI477" s="455"/>
    </row>
    <row r="478" spans="1:35" ht="72">
      <c r="A478" s="456" t="s">
        <v>49</v>
      </c>
      <c r="B478" s="457">
        <v>52</v>
      </c>
      <c r="C478" s="583" t="s">
        <v>32</v>
      </c>
      <c r="D478" s="457">
        <v>3432</v>
      </c>
      <c r="E478" s="556" t="s">
        <v>71</v>
      </c>
      <c r="F478" s="459" t="s">
        <v>686</v>
      </c>
      <c r="G478" s="452"/>
      <c r="H478" s="453"/>
      <c r="I478" s="454"/>
      <c r="J478" s="455"/>
      <c r="K478" s="455"/>
      <c r="L478" s="455"/>
      <c r="M478" s="455"/>
      <c r="N478" s="455"/>
      <c r="O478" s="455"/>
      <c r="P478" s="455"/>
      <c r="Q478" s="455"/>
      <c r="R478" s="455"/>
      <c r="S478" s="455"/>
      <c r="T478" s="455"/>
      <c r="U478" s="455"/>
      <c r="V478" s="455"/>
      <c r="W478" s="455"/>
      <c r="X478" s="455"/>
      <c r="Y478" s="455"/>
      <c r="Z478" s="455"/>
      <c r="AA478" s="455"/>
      <c r="AB478" s="455"/>
      <c r="AC478" s="455"/>
      <c r="AD478" s="455"/>
      <c r="AE478" s="455"/>
      <c r="AF478" s="455"/>
      <c r="AG478" s="455"/>
      <c r="AH478" s="455"/>
      <c r="AI478" s="455"/>
    </row>
    <row r="479" spans="1:35" ht="48">
      <c r="A479" s="456" t="s">
        <v>49</v>
      </c>
      <c r="B479" s="457">
        <v>52</v>
      </c>
      <c r="C479" s="583" t="s">
        <v>32</v>
      </c>
      <c r="D479" s="457">
        <v>3433</v>
      </c>
      <c r="E479" s="556" t="s">
        <v>726</v>
      </c>
      <c r="F479" s="459" t="s">
        <v>686</v>
      </c>
      <c r="G479" s="452"/>
      <c r="H479" s="453"/>
      <c r="I479" s="454"/>
      <c r="J479" s="455"/>
      <c r="K479" s="455"/>
      <c r="L479" s="455"/>
      <c r="M479" s="455"/>
      <c r="N479" s="455"/>
      <c r="O479" s="455"/>
      <c r="P479" s="455"/>
      <c r="Q479" s="455"/>
      <c r="R479" s="455"/>
      <c r="S479" s="455"/>
      <c r="T479" s="455"/>
      <c r="U479" s="455"/>
      <c r="V479" s="455"/>
      <c r="W479" s="455"/>
      <c r="X479" s="455"/>
      <c r="Y479" s="455"/>
      <c r="Z479" s="455"/>
      <c r="AA479" s="455"/>
      <c r="AB479" s="455"/>
      <c r="AC479" s="455"/>
      <c r="AD479" s="455"/>
      <c r="AE479" s="455"/>
      <c r="AF479" s="455"/>
      <c r="AG479" s="455"/>
      <c r="AH479" s="455"/>
      <c r="AI479" s="455"/>
    </row>
    <row r="480" spans="1:35" ht="48">
      <c r="A480" s="456" t="s">
        <v>49</v>
      </c>
      <c r="B480" s="457">
        <v>52</v>
      </c>
      <c r="C480" s="583" t="s">
        <v>716</v>
      </c>
      <c r="D480" s="457">
        <v>3434</v>
      </c>
      <c r="E480" s="556" t="s">
        <v>94</v>
      </c>
      <c r="F480" s="459" t="s">
        <v>686</v>
      </c>
      <c r="G480" s="452"/>
      <c r="H480" s="453"/>
      <c r="I480" s="454"/>
      <c r="J480" s="455"/>
      <c r="K480" s="455"/>
      <c r="L480" s="455"/>
      <c r="M480" s="455"/>
      <c r="N480" s="455"/>
      <c r="O480" s="455"/>
      <c r="P480" s="455"/>
      <c r="Q480" s="455"/>
      <c r="R480" s="455"/>
      <c r="S480" s="455"/>
      <c r="T480" s="455"/>
      <c r="U480" s="455"/>
      <c r="V480" s="455"/>
      <c r="W480" s="455"/>
      <c r="X480" s="455"/>
      <c r="Y480" s="455"/>
      <c r="Z480" s="455"/>
      <c r="AA480" s="455"/>
      <c r="AB480" s="455"/>
      <c r="AC480" s="455"/>
      <c r="AD480" s="455"/>
      <c r="AE480" s="455"/>
      <c r="AF480" s="455"/>
      <c r="AG480" s="455"/>
      <c r="AH480" s="455"/>
      <c r="AI480" s="455"/>
    </row>
    <row r="481" spans="1:35" ht="36">
      <c r="A481" s="456" t="s">
        <v>49</v>
      </c>
      <c r="B481" s="457">
        <v>52</v>
      </c>
      <c r="C481" s="583" t="s">
        <v>32</v>
      </c>
      <c r="D481" s="457">
        <v>3522</v>
      </c>
      <c r="E481" s="556" t="s">
        <v>760</v>
      </c>
      <c r="F481" s="459" t="s">
        <v>686</v>
      </c>
      <c r="G481" s="452"/>
      <c r="H481" s="453"/>
      <c r="I481" s="454"/>
      <c r="J481" s="455"/>
      <c r="K481" s="455"/>
      <c r="L481" s="455"/>
      <c r="M481" s="455"/>
      <c r="N481" s="455"/>
      <c r="O481" s="455"/>
      <c r="P481" s="455"/>
      <c r="Q481" s="455"/>
      <c r="R481" s="455"/>
      <c r="S481" s="455"/>
      <c r="T481" s="455"/>
      <c r="U481" s="455"/>
      <c r="V481" s="455"/>
      <c r="W481" s="455"/>
      <c r="X481" s="455"/>
      <c r="Y481" s="455"/>
      <c r="Z481" s="455"/>
      <c r="AA481" s="455"/>
      <c r="AB481" s="455"/>
      <c r="AC481" s="455"/>
      <c r="AD481" s="455"/>
      <c r="AE481" s="455"/>
      <c r="AF481" s="455"/>
      <c r="AG481" s="455"/>
      <c r="AH481" s="455"/>
      <c r="AI481" s="455"/>
    </row>
    <row r="482" spans="1:35" ht="84">
      <c r="A482" s="456" t="s">
        <v>49</v>
      </c>
      <c r="B482" s="457">
        <v>52</v>
      </c>
      <c r="C482" s="583" t="s">
        <v>716</v>
      </c>
      <c r="D482" s="457">
        <v>3691</v>
      </c>
      <c r="E482" s="556" t="s">
        <v>36</v>
      </c>
      <c r="F482" s="459" t="s">
        <v>686</v>
      </c>
      <c r="G482" s="452"/>
      <c r="H482" s="453"/>
      <c r="I482" s="454"/>
      <c r="J482" s="455"/>
      <c r="K482" s="455"/>
      <c r="L482" s="455"/>
      <c r="M482" s="455"/>
      <c r="N482" s="455"/>
      <c r="O482" s="455"/>
      <c r="P482" s="455"/>
      <c r="Q482" s="455"/>
      <c r="R482" s="455"/>
      <c r="S482" s="455"/>
      <c r="T482" s="455"/>
      <c r="U482" s="455"/>
      <c r="V482" s="455"/>
      <c r="W482" s="455"/>
      <c r="X482" s="455"/>
      <c r="Y482" s="455"/>
      <c r="Z482" s="455"/>
      <c r="AA482" s="455"/>
      <c r="AB482" s="455"/>
      <c r="AC482" s="455"/>
      <c r="AD482" s="455"/>
      <c r="AE482" s="455"/>
      <c r="AF482" s="455"/>
      <c r="AG482" s="455"/>
      <c r="AH482" s="455"/>
      <c r="AI482" s="455"/>
    </row>
    <row r="483" spans="1:35" ht="84">
      <c r="A483" s="456" t="s">
        <v>49</v>
      </c>
      <c r="B483" s="457">
        <v>52</v>
      </c>
      <c r="C483" s="583" t="s">
        <v>32</v>
      </c>
      <c r="D483" s="457">
        <v>3692</v>
      </c>
      <c r="E483" s="556" t="s">
        <v>695</v>
      </c>
      <c r="F483" s="459" t="s">
        <v>686</v>
      </c>
      <c r="G483" s="452"/>
      <c r="H483" s="453"/>
      <c r="I483" s="454"/>
      <c r="J483" s="455"/>
      <c r="K483" s="455"/>
      <c r="L483" s="455"/>
      <c r="M483" s="455"/>
      <c r="N483" s="455"/>
      <c r="O483" s="455"/>
      <c r="P483" s="455"/>
      <c r="Q483" s="455"/>
      <c r="R483" s="455"/>
      <c r="S483" s="455"/>
      <c r="T483" s="455"/>
      <c r="U483" s="455"/>
      <c r="V483" s="455"/>
      <c r="W483" s="455"/>
      <c r="X483" s="455"/>
      <c r="Y483" s="455"/>
      <c r="Z483" s="455"/>
      <c r="AA483" s="455"/>
      <c r="AB483" s="455"/>
      <c r="AC483" s="455"/>
      <c r="AD483" s="455"/>
      <c r="AE483" s="455"/>
      <c r="AF483" s="455"/>
      <c r="AG483" s="455"/>
      <c r="AH483" s="455"/>
      <c r="AI483" s="455"/>
    </row>
    <row r="484" spans="1:35" ht="120">
      <c r="A484" s="727" t="s">
        <v>49</v>
      </c>
      <c r="B484" s="723">
        <v>52</v>
      </c>
      <c r="C484" s="728" t="s">
        <v>716</v>
      </c>
      <c r="D484" s="723">
        <v>3693</v>
      </c>
      <c r="E484" s="724" t="s">
        <v>37</v>
      </c>
      <c r="F484" s="729" t="s">
        <v>686</v>
      </c>
      <c r="G484" s="452"/>
      <c r="H484" s="453"/>
      <c r="I484" s="454"/>
      <c r="J484" s="455"/>
      <c r="K484" s="455"/>
      <c r="L484" s="455"/>
      <c r="M484" s="455"/>
      <c r="N484" s="455"/>
      <c r="O484" s="455"/>
      <c r="P484" s="455"/>
      <c r="Q484" s="455"/>
      <c r="R484" s="455"/>
      <c r="S484" s="455"/>
      <c r="T484" s="455"/>
      <c r="U484" s="455"/>
      <c r="V484" s="455"/>
      <c r="W484" s="455"/>
      <c r="X484" s="455"/>
      <c r="Y484" s="455"/>
      <c r="Z484" s="455"/>
      <c r="AA484" s="455"/>
      <c r="AB484" s="455"/>
      <c r="AC484" s="455"/>
      <c r="AD484" s="455"/>
      <c r="AE484" s="455"/>
      <c r="AF484" s="455"/>
      <c r="AG484" s="455"/>
      <c r="AH484" s="455"/>
      <c r="AI484" s="455"/>
    </row>
    <row r="485" spans="1:35" ht="48">
      <c r="A485" s="456" t="s">
        <v>49</v>
      </c>
      <c r="B485" s="457">
        <v>52</v>
      </c>
      <c r="C485" s="583" t="s">
        <v>32</v>
      </c>
      <c r="D485" s="457">
        <v>3721</v>
      </c>
      <c r="E485" s="556" t="s">
        <v>84</v>
      </c>
      <c r="F485" s="459" t="s">
        <v>686</v>
      </c>
      <c r="G485" s="452">
        <v>1900000</v>
      </c>
      <c r="H485" s="453">
        <v>2680000</v>
      </c>
      <c r="I485" s="454">
        <v>2680000</v>
      </c>
      <c r="J485" s="455"/>
      <c r="K485" s="455"/>
      <c r="L485" s="455"/>
      <c r="M485" s="455"/>
      <c r="N485" s="455"/>
      <c r="O485" s="455"/>
      <c r="P485" s="455"/>
      <c r="Q485" s="455"/>
      <c r="R485" s="455"/>
      <c r="S485" s="455"/>
      <c r="T485" s="455"/>
      <c r="U485" s="455"/>
      <c r="V485" s="455"/>
      <c r="W485" s="455"/>
      <c r="X485" s="455"/>
      <c r="Y485" s="455"/>
      <c r="Z485" s="455"/>
      <c r="AA485" s="455"/>
      <c r="AB485" s="455"/>
      <c r="AC485" s="455"/>
      <c r="AD485" s="455"/>
      <c r="AE485" s="455"/>
      <c r="AF485" s="455"/>
      <c r="AG485" s="455"/>
      <c r="AH485" s="455"/>
      <c r="AI485" s="455"/>
    </row>
    <row r="486" spans="1:35" ht="36">
      <c r="A486" s="456" t="s">
        <v>49</v>
      </c>
      <c r="B486" s="457">
        <v>52</v>
      </c>
      <c r="C486" s="583" t="s">
        <v>32</v>
      </c>
      <c r="D486" s="457">
        <v>3811</v>
      </c>
      <c r="E486" s="556" t="s">
        <v>56</v>
      </c>
      <c r="F486" s="459" t="s">
        <v>686</v>
      </c>
      <c r="G486" s="452"/>
      <c r="H486" s="453"/>
      <c r="I486" s="454"/>
      <c r="J486" s="455"/>
      <c r="K486" s="455"/>
      <c r="L486" s="455"/>
      <c r="M486" s="455"/>
      <c r="N486" s="455"/>
      <c r="O486" s="455"/>
      <c r="P486" s="455"/>
      <c r="Q486" s="455"/>
      <c r="R486" s="455"/>
      <c r="S486" s="455"/>
      <c r="T486" s="455"/>
      <c r="U486" s="455"/>
      <c r="V486" s="455"/>
      <c r="W486" s="455"/>
      <c r="X486" s="455"/>
      <c r="Y486" s="455"/>
      <c r="Z486" s="455"/>
      <c r="AA486" s="455"/>
      <c r="AB486" s="455"/>
      <c r="AC486" s="455"/>
      <c r="AD486" s="455"/>
      <c r="AE486" s="455"/>
      <c r="AF486" s="455"/>
      <c r="AG486" s="455"/>
      <c r="AH486" s="455"/>
      <c r="AI486" s="455"/>
    </row>
    <row r="487" spans="1:35" ht="48">
      <c r="A487" s="456" t="s">
        <v>49</v>
      </c>
      <c r="B487" s="457">
        <v>52</v>
      </c>
      <c r="C487" s="583" t="s">
        <v>32</v>
      </c>
      <c r="D487" s="457">
        <v>383</v>
      </c>
      <c r="E487" s="556" t="s">
        <v>761</v>
      </c>
      <c r="F487" s="459" t="s">
        <v>686</v>
      </c>
      <c r="G487" s="452"/>
      <c r="H487" s="453"/>
      <c r="I487" s="454"/>
      <c r="J487" s="455"/>
      <c r="K487" s="455"/>
      <c r="L487" s="455"/>
      <c r="M487" s="455"/>
      <c r="N487" s="455"/>
      <c r="O487" s="455"/>
      <c r="P487" s="455"/>
      <c r="Q487" s="455"/>
      <c r="R487" s="455"/>
      <c r="S487" s="455"/>
      <c r="T487" s="455"/>
      <c r="U487" s="455"/>
      <c r="V487" s="455"/>
      <c r="W487" s="455"/>
      <c r="X487" s="455"/>
      <c r="Y487" s="455"/>
      <c r="Z487" s="455"/>
      <c r="AA487" s="455"/>
      <c r="AB487" s="455"/>
      <c r="AC487" s="455"/>
      <c r="AD487" s="455"/>
      <c r="AE487" s="455"/>
      <c r="AF487" s="455"/>
      <c r="AG487" s="455"/>
      <c r="AH487" s="455"/>
      <c r="AI487" s="455"/>
    </row>
    <row r="488" spans="1:35" ht="24">
      <c r="A488" s="456" t="s">
        <v>49</v>
      </c>
      <c r="B488" s="457">
        <v>52</v>
      </c>
      <c r="C488" s="583" t="s">
        <v>32</v>
      </c>
      <c r="D488" s="457">
        <v>4123</v>
      </c>
      <c r="E488" s="556" t="s">
        <v>92</v>
      </c>
      <c r="F488" s="459" t="s">
        <v>686</v>
      </c>
      <c r="G488" s="452"/>
      <c r="H488" s="453"/>
      <c r="I488" s="454"/>
      <c r="J488" s="455"/>
      <c r="K488" s="455"/>
      <c r="L488" s="455"/>
      <c r="M488" s="455"/>
      <c r="N488" s="455"/>
      <c r="O488" s="455"/>
      <c r="P488" s="455"/>
      <c r="Q488" s="455"/>
      <c r="R488" s="455"/>
      <c r="S488" s="455"/>
      <c r="T488" s="455"/>
      <c r="U488" s="455"/>
      <c r="V488" s="455"/>
      <c r="W488" s="455"/>
      <c r="X488" s="455"/>
      <c r="Y488" s="455"/>
      <c r="Z488" s="455"/>
      <c r="AA488" s="455"/>
      <c r="AB488" s="455"/>
      <c r="AC488" s="455"/>
      <c r="AD488" s="455"/>
      <c r="AE488" s="455"/>
      <c r="AF488" s="455"/>
      <c r="AG488" s="455"/>
      <c r="AH488" s="455"/>
      <c r="AI488" s="455"/>
    </row>
    <row r="489" spans="1:35" ht="60">
      <c r="A489" s="456" t="s">
        <v>49</v>
      </c>
      <c r="B489" s="457">
        <v>52</v>
      </c>
      <c r="C489" s="583" t="s">
        <v>32</v>
      </c>
      <c r="D489" s="457">
        <v>4124</v>
      </c>
      <c r="E489" s="556" t="s">
        <v>722</v>
      </c>
      <c r="F489" s="459" t="s">
        <v>686</v>
      </c>
      <c r="G489" s="452"/>
      <c r="H489" s="453"/>
      <c r="I489" s="454"/>
      <c r="J489" s="455"/>
      <c r="K489" s="455"/>
      <c r="L489" s="455"/>
      <c r="M489" s="455"/>
      <c r="N489" s="455"/>
      <c r="O489" s="455"/>
      <c r="P489" s="455"/>
      <c r="Q489" s="455"/>
      <c r="R489" s="455"/>
      <c r="S489" s="455"/>
      <c r="T489" s="455"/>
      <c r="U489" s="455"/>
      <c r="V489" s="455"/>
      <c r="W489" s="455"/>
      <c r="X489" s="455"/>
      <c r="Y489" s="455"/>
      <c r="Z489" s="455"/>
      <c r="AA489" s="455"/>
      <c r="AB489" s="455"/>
      <c r="AC489" s="455"/>
      <c r="AD489" s="455"/>
      <c r="AE489" s="455"/>
      <c r="AF489" s="455"/>
      <c r="AG489" s="455"/>
      <c r="AH489" s="455"/>
      <c r="AI489" s="455"/>
    </row>
    <row r="490" spans="1:35" ht="36">
      <c r="A490" s="456" t="s">
        <v>49</v>
      </c>
      <c r="B490" s="457">
        <v>52</v>
      </c>
      <c r="C490" s="583" t="s">
        <v>32</v>
      </c>
      <c r="D490" s="457">
        <v>4126</v>
      </c>
      <c r="E490" s="556" t="s">
        <v>762</v>
      </c>
      <c r="F490" s="459" t="s">
        <v>686</v>
      </c>
      <c r="G490" s="452"/>
      <c r="H490" s="453"/>
      <c r="I490" s="454"/>
      <c r="J490" s="455"/>
      <c r="K490" s="455"/>
      <c r="L490" s="455"/>
      <c r="M490" s="455"/>
      <c r="N490" s="455"/>
      <c r="O490" s="455"/>
      <c r="P490" s="455"/>
      <c r="Q490" s="455"/>
      <c r="R490" s="455"/>
      <c r="S490" s="455"/>
      <c r="T490" s="455"/>
      <c r="U490" s="455"/>
      <c r="V490" s="455"/>
      <c r="W490" s="455"/>
      <c r="X490" s="455"/>
      <c r="Y490" s="455"/>
      <c r="Z490" s="455"/>
      <c r="AA490" s="455"/>
      <c r="AB490" s="455"/>
      <c r="AC490" s="455"/>
      <c r="AD490" s="455"/>
      <c r="AE490" s="455"/>
      <c r="AF490" s="455"/>
      <c r="AG490" s="455"/>
      <c r="AH490" s="455"/>
      <c r="AI490" s="455"/>
    </row>
    <row r="491" spans="1:35" ht="24">
      <c r="A491" s="456" t="s">
        <v>49</v>
      </c>
      <c r="B491" s="457">
        <v>52</v>
      </c>
      <c r="C491" s="583" t="s">
        <v>32</v>
      </c>
      <c r="D491" s="457">
        <v>4212</v>
      </c>
      <c r="E491" s="556" t="s">
        <v>58</v>
      </c>
      <c r="F491" s="459" t="s">
        <v>686</v>
      </c>
      <c r="G491" s="452"/>
      <c r="H491" s="453"/>
      <c r="I491" s="454"/>
      <c r="J491" s="455"/>
      <c r="K491" s="455"/>
      <c r="L491" s="455"/>
      <c r="M491" s="455"/>
      <c r="N491" s="455"/>
      <c r="O491" s="455"/>
      <c r="P491" s="455"/>
      <c r="Q491" s="455"/>
      <c r="R491" s="455"/>
      <c r="S491" s="455"/>
      <c r="T491" s="455"/>
      <c r="U491" s="455"/>
      <c r="V491" s="455"/>
      <c r="W491" s="455"/>
      <c r="X491" s="455"/>
      <c r="Y491" s="455"/>
      <c r="Z491" s="455"/>
      <c r="AA491" s="455"/>
      <c r="AB491" s="455"/>
      <c r="AC491" s="455"/>
      <c r="AD491" s="455"/>
      <c r="AE491" s="455"/>
      <c r="AF491" s="455"/>
      <c r="AG491" s="455"/>
      <c r="AH491" s="455"/>
      <c r="AI491" s="455"/>
    </row>
    <row r="492" spans="1:35" ht="60">
      <c r="A492" s="456" t="s">
        <v>49</v>
      </c>
      <c r="B492" s="457">
        <v>52</v>
      </c>
      <c r="C492" s="583" t="s">
        <v>32</v>
      </c>
      <c r="D492" s="457">
        <v>4213</v>
      </c>
      <c r="E492" s="556" t="s">
        <v>763</v>
      </c>
      <c r="F492" s="459" t="s">
        <v>686</v>
      </c>
      <c r="G492" s="452"/>
      <c r="H492" s="453"/>
      <c r="I492" s="454"/>
      <c r="J492" s="455"/>
      <c r="K492" s="455"/>
      <c r="L492" s="455"/>
      <c r="M492" s="455"/>
      <c r="N492" s="455"/>
      <c r="O492" s="455"/>
      <c r="P492" s="455"/>
      <c r="Q492" s="455"/>
      <c r="R492" s="455"/>
      <c r="S492" s="455"/>
      <c r="T492" s="455"/>
      <c r="U492" s="455"/>
      <c r="V492" s="455"/>
      <c r="W492" s="455"/>
      <c r="X492" s="455"/>
      <c r="Y492" s="455"/>
      <c r="Z492" s="455"/>
      <c r="AA492" s="455"/>
      <c r="AB492" s="455"/>
      <c r="AC492" s="455"/>
      <c r="AD492" s="455"/>
      <c r="AE492" s="455"/>
      <c r="AF492" s="455"/>
      <c r="AG492" s="455"/>
      <c r="AH492" s="455"/>
      <c r="AI492" s="455"/>
    </row>
    <row r="493" spans="1:35" ht="36">
      <c r="A493" s="456" t="s">
        <v>49</v>
      </c>
      <c r="B493" s="457">
        <v>52</v>
      </c>
      <c r="C493" s="583" t="s">
        <v>32</v>
      </c>
      <c r="D493" s="457">
        <v>4214</v>
      </c>
      <c r="E493" s="556" t="s">
        <v>720</v>
      </c>
      <c r="F493" s="459" t="s">
        <v>686</v>
      </c>
      <c r="G493" s="452"/>
      <c r="H493" s="453"/>
      <c r="I493" s="454"/>
      <c r="J493" s="455"/>
      <c r="K493" s="455"/>
      <c r="L493" s="455"/>
      <c r="M493" s="455"/>
      <c r="N493" s="455"/>
      <c r="O493" s="455"/>
      <c r="P493" s="455"/>
      <c r="Q493" s="455"/>
      <c r="R493" s="455"/>
      <c r="S493" s="455"/>
      <c r="T493" s="455"/>
      <c r="U493" s="455"/>
      <c r="V493" s="455"/>
      <c r="W493" s="455"/>
      <c r="X493" s="455"/>
      <c r="Y493" s="455"/>
      <c r="Z493" s="455"/>
      <c r="AA493" s="455"/>
      <c r="AB493" s="455"/>
      <c r="AC493" s="455"/>
      <c r="AD493" s="455"/>
      <c r="AE493" s="455"/>
      <c r="AF493" s="455"/>
      <c r="AG493" s="455"/>
      <c r="AH493" s="455"/>
      <c r="AI493" s="455"/>
    </row>
    <row r="494" spans="1:35" ht="36">
      <c r="A494" s="456" t="s">
        <v>49</v>
      </c>
      <c r="B494" s="457">
        <v>52</v>
      </c>
      <c r="C494" s="583" t="s">
        <v>32</v>
      </c>
      <c r="D494" s="457">
        <v>4221</v>
      </c>
      <c r="E494" s="556" t="s">
        <v>63</v>
      </c>
      <c r="F494" s="459" t="s">
        <v>686</v>
      </c>
      <c r="G494" s="452"/>
      <c r="H494" s="453">
        <v>7875</v>
      </c>
      <c r="I494" s="454">
        <v>9875</v>
      </c>
      <c r="J494" s="455"/>
      <c r="K494" s="455"/>
      <c r="L494" s="455"/>
      <c r="M494" s="455"/>
      <c r="N494" s="455"/>
      <c r="O494" s="455"/>
      <c r="P494" s="455"/>
      <c r="Q494" s="455"/>
      <c r="R494" s="455"/>
      <c r="S494" s="455"/>
      <c r="T494" s="455"/>
      <c r="U494" s="455"/>
      <c r="V494" s="455"/>
      <c r="W494" s="455"/>
      <c r="X494" s="455"/>
      <c r="Y494" s="455"/>
      <c r="Z494" s="455"/>
      <c r="AA494" s="455"/>
      <c r="AB494" s="455"/>
      <c r="AC494" s="455"/>
      <c r="AD494" s="455"/>
      <c r="AE494" s="455"/>
      <c r="AF494" s="455"/>
      <c r="AG494" s="455"/>
      <c r="AH494" s="455"/>
      <c r="AI494" s="455"/>
    </row>
    <row r="495" spans="1:35" s="477" customFormat="1" ht="24">
      <c r="A495" s="456" t="s">
        <v>49</v>
      </c>
      <c r="B495" s="457">
        <v>52</v>
      </c>
      <c r="C495" s="583" t="s">
        <v>32</v>
      </c>
      <c r="D495" s="457">
        <v>4222</v>
      </c>
      <c r="E495" s="556" t="s">
        <v>72</v>
      </c>
      <c r="F495" s="459" t="s">
        <v>686</v>
      </c>
      <c r="G495" s="452"/>
      <c r="H495" s="453"/>
      <c r="I495" s="454"/>
      <c r="J495" s="476"/>
      <c r="K495" s="476"/>
      <c r="L495" s="476"/>
      <c r="M495" s="476"/>
      <c r="N495" s="476"/>
      <c r="O495" s="476"/>
      <c r="P495" s="476"/>
      <c r="Q495" s="476"/>
      <c r="R495" s="476"/>
      <c r="S495" s="476"/>
      <c r="T495" s="476"/>
      <c r="U495" s="476"/>
      <c r="V495" s="476"/>
      <c r="W495" s="476"/>
      <c r="X495" s="476"/>
      <c r="Y495" s="476"/>
      <c r="Z495" s="476"/>
      <c r="AA495" s="476"/>
      <c r="AB495" s="476"/>
      <c r="AC495" s="476"/>
      <c r="AD495" s="476"/>
      <c r="AE495" s="476"/>
      <c r="AF495" s="476"/>
      <c r="AG495" s="476"/>
      <c r="AH495" s="476"/>
      <c r="AI495" s="476"/>
    </row>
    <row r="496" spans="1:35" s="477" customFormat="1" ht="36">
      <c r="A496" s="456" t="s">
        <v>49</v>
      </c>
      <c r="B496" s="457">
        <v>52</v>
      </c>
      <c r="C496" s="583" t="s">
        <v>32</v>
      </c>
      <c r="D496" s="457">
        <v>4223</v>
      </c>
      <c r="E496" s="556" t="s">
        <v>90</v>
      </c>
      <c r="F496" s="459" t="s">
        <v>686</v>
      </c>
      <c r="G496" s="452"/>
      <c r="H496" s="453"/>
      <c r="I496" s="454"/>
      <c r="J496" s="476"/>
      <c r="K496" s="476"/>
      <c r="L496" s="476"/>
      <c r="M496" s="476"/>
      <c r="N496" s="476"/>
      <c r="O496" s="476"/>
      <c r="P496" s="476"/>
      <c r="Q496" s="476"/>
      <c r="R496" s="476"/>
      <c r="S496" s="476"/>
      <c r="T496" s="476"/>
      <c r="U496" s="476"/>
      <c r="V496" s="476"/>
      <c r="W496" s="476"/>
      <c r="X496" s="476"/>
      <c r="Y496" s="476"/>
      <c r="Z496" s="476"/>
      <c r="AA496" s="476"/>
      <c r="AB496" s="476"/>
      <c r="AC496" s="476"/>
      <c r="AD496" s="476"/>
      <c r="AE496" s="476"/>
      <c r="AF496" s="476"/>
      <c r="AG496" s="476"/>
      <c r="AH496" s="476"/>
      <c r="AI496" s="476"/>
    </row>
    <row r="497" spans="1:35" ht="36">
      <c r="A497" s="456" t="s">
        <v>49</v>
      </c>
      <c r="B497" s="457">
        <v>52</v>
      </c>
      <c r="C497" s="583" t="s">
        <v>32</v>
      </c>
      <c r="D497" s="457">
        <v>4224</v>
      </c>
      <c r="E497" s="556" t="s">
        <v>73</v>
      </c>
      <c r="F497" s="459" t="s">
        <v>686</v>
      </c>
      <c r="G497" s="452"/>
      <c r="H497" s="453">
        <v>3800</v>
      </c>
      <c r="I497" s="454">
        <v>3800</v>
      </c>
      <c r="J497" s="455"/>
      <c r="K497" s="455"/>
      <c r="L497" s="455"/>
      <c r="M497" s="455"/>
      <c r="N497" s="455"/>
      <c r="O497" s="455"/>
      <c r="P497" s="455"/>
      <c r="Q497" s="455"/>
      <c r="R497" s="455"/>
      <c r="S497" s="455"/>
      <c r="T497" s="455"/>
      <c r="U497" s="455"/>
      <c r="V497" s="455"/>
      <c r="W497" s="455"/>
      <c r="X497" s="455"/>
      <c r="Y497" s="455"/>
      <c r="Z497" s="455"/>
      <c r="AA497" s="455"/>
      <c r="AB497" s="455"/>
      <c r="AC497" s="455"/>
      <c r="AD497" s="455"/>
      <c r="AE497" s="455"/>
      <c r="AF497" s="455"/>
      <c r="AG497" s="455"/>
      <c r="AH497" s="455"/>
      <c r="AI497" s="455"/>
    </row>
    <row r="498" spans="1:35" ht="36">
      <c r="A498" s="456" t="s">
        <v>49</v>
      </c>
      <c r="B498" s="457">
        <v>52</v>
      </c>
      <c r="C498" s="583" t="s">
        <v>32</v>
      </c>
      <c r="D498" s="457">
        <v>4225</v>
      </c>
      <c r="E498" s="556" t="s">
        <v>85</v>
      </c>
      <c r="F498" s="459" t="s">
        <v>686</v>
      </c>
      <c r="G498" s="452"/>
      <c r="H498" s="453"/>
      <c r="I498" s="454"/>
      <c r="J498" s="455"/>
      <c r="K498" s="455"/>
      <c r="L498" s="455"/>
      <c r="M498" s="455"/>
      <c r="N498" s="455"/>
      <c r="O498" s="455"/>
      <c r="P498" s="455"/>
      <c r="Q498" s="455"/>
      <c r="R498" s="455"/>
      <c r="S498" s="455"/>
      <c r="T498" s="455"/>
      <c r="U498" s="455"/>
      <c r="V498" s="455"/>
      <c r="W498" s="455"/>
      <c r="X498" s="455"/>
      <c r="Y498" s="455"/>
      <c r="Z498" s="455"/>
      <c r="AA498" s="455"/>
      <c r="AB498" s="455"/>
      <c r="AC498" s="455"/>
      <c r="AD498" s="455"/>
      <c r="AE498" s="455"/>
      <c r="AF498" s="455"/>
      <c r="AG498" s="455"/>
      <c r="AH498" s="455"/>
      <c r="AI498" s="455"/>
    </row>
    <row r="499" spans="1:35" s="477" customFormat="1" ht="24">
      <c r="A499" s="456" t="s">
        <v>49</v>
      </c>
      <c r="B499" s="457">
        <v>52</v>
      </c>
      <c r="C499" s="583" t="s">
        <v>32</v>
      </c>
      <c r="D499" s="457">
        <v>4226</v>
      </c>
      <c r="E499" s="556" t="s">
        <v>717</v>
      </c>
      <c r="F499" s="459" t="s">
        <v>686</v>
      </c>
      <c r="G499" s="452"/>
      <c r="H499" s="453"/>
      <c r="I499" s="454"/>
      <c r="J499" s="476"/>
      <c r="K499" s="476"/>
      <c r="L499" s="476"/>
      <c r="M499" s="476"/>
      <c r="N499" s="476"/>
      <c r="O499" s="476"/>
      <c r="P499" s="476"/>
      <c r="Q499" s="476"/>
      <c r="R499" s="476"/>
      <c r="S499" s="476"/>
      <c r="T499" s="476"/>
      <c r="U499" s="476"/>
      <c r="V499" s="476"/>
      <c r="W499" s="476"/>
      <c r="X499" s="476"/>
      <c r="Y499" s="476"/>
      <c r="Z499" s="476"/>
      <c r="AA499" s="476"/>
      <c r="AB499" s="476"/>
      <c r="AC499" s="476"/>
      <c r="AD499" s="476"/>
      <c r="AE499" s="476"/>
      <c r="AF499" s="476"/>
      <c r="AG499" s="476"/>
      <c r="AH499" s="476"/>
      <c r="AI499" s="476"/>
    </row>
    <row r="500" spans="1:35" ht="60">
      <c r="A500" s="456" t="s">
        <v>49</v>
      </c>
      <c r="B500" s="457">
        <v>52</v>
      </c>
      <c r="C500" s="583" t="s">
        <v>32</v>
      </c>
      <c r="D500" s="457">
        <v>4227</v>
      </c>
      <c r="E500" s="556" t="s">
        <v>93</v>
      </c>
      <c r="F500" s="459" t="s">
        <v>686</v>
      </c>
      <c r="G500" s="452"/>
      <c r="H500" s="453"/>
      <c r="I500" s="454"/>
      <c r="J500" s="455"/>
      <c r="K500" s="455"/>
      <c r="L500" s="455"/>
      <c r="M500" s="455"/>
      <c r="N500" s="455"/>
      <c r="O500" s="455"/>
      <c r="P500" s="455"/>
      <c r="Q500" s="455"/>
      <c r="R500" s="455"/>
      <c r="S500" s="455"/>
      <c r="T500" s="455"/>
      <c r="U500" s="455"/>
      <c r="V500" s="455"/>
      <c r="W500" s="455"/>
      <c r="X500" s="455"/>
      <c r="Y500" s="455"/>
      <c r="Z500" s="455"/>
      <c r="AA500" s="455"/>
      <c r="AB500" s="455"/>
      <c r="AC500" s="455"/>
      <c r="AD500" s="455"/>
      <c r="AE500" s="455"/>
      <c r="AF500" s="455"/>
      <c r="AG500" s="455"/>
      <c r="AH500" s="455"/>
      <c r="AI500" s="455"/>
    </row>
    <row r="501" spans="1:35" ht="48">
      <c r="A501" s="456" t="s">
        <v>49</v>
      </c>
      <c r="B501" s="457">
        <v>52</v>
      </c>
      <c r="C501" s="583" t="s">
        <v>32</v>
      </c>
      <c r="D501" s="457">
        <v>4231</v>
      </c>
      <c r="E501" s="556" t="s">
        <v>98</v>
      </c>
      <c r="F501" s="459" t="s">
        <v>686</v>
      </c>
      <c r="G501" s="452"/>
      <c r="H501" s="453"/>
      <c r="I501" s="454"/>
      <c r="J501" s="455"/>
      <c r="K501" s="455"/>
      <c r="L501" s="455"/>
      <c r="M501" s="455"/>
      <c r="N501" s="455"/>
      <c r="O501" s="455"/>
      <c r="P501" s="455"/>
      <c r="Q501" s="455"/>
      <c r="R501" s="455"/>
      <c r="S501" s="455"/>
      <c r="T501" s="455"/>
      <c r="U501" s="455"/>
      <c r="V501" s="455"/>
      <c r="W501" s="455"/>
      <c r="X501" s="455"/>
      <c r="Y501" s="455"/>
      <c r="Z501" s="455"/>
      <c r="AA501" s="455"/>
      <c r="AB501" s="455"/>
      <c r="AC501" s="455"/>
      <c r="AD501" s="455"/>
      <c r="AE501" s="455"/>
      <c r="AF501" s="455"/>
      <c r="AG501" s="455"/>
      <c r="AH501" s="455"/>
      <c r="AI501" s="455"/>
    </row>
    <row r="502" spans="1:35" ht="60">
      <c r="A502" s="456" t="s">
        <v>49</v>
      </c>
      <c r="B502" s="457">
        <v>52</v>
      </c>
      <c r="C502" s="583" t="s">
        <v>32</v>
      </c>
      <c r="D502" s="457">
        <v>4233</v>
      </c>
      <c r="E502" s="556" t="s">
        <v>764</v>
      </c>
      <c r="F502" s="459" t="s">
        <v>686</v>
      </c>
      <c r="G502" s="452"/>
      <c r="H502" s="453"/>
      <c r="I502" s="454"/>
      <c r="J502" s="455"/>
      <c r="K502" s="455"/>
      <c r="L502" s="455"/>
      <c r="M502" s="455"/>
      <c r="N502" s="455"/>
      <c r="O502" s="455"/>
      <c r="P502" s="455"/>
      <c r="Q502" s="455"/>
      <c r="R502" s="455"/>
      <c r="S502" s="455"/>
      <c r="T502" s="455"/>
      <c r="U502" s="455"/>
      <c r="V502" s="455"/>
      <c r="W502" s="455"/>
      <c r="X502" s="455"/>
      <c r="Y502" s="455"/>
      <c r="Z502" s="455"/>
      <c r="AA502" s="455"/>
      <c r="AB502" s="455"/>
      <c r="AC502" s="455"/>
      <c r="AD502" s="455"/>
      <c r="AE502" s="455"/>
      <c r="AF502" s="455"/>
      <c r="AG502" s="455"/>
      <c r="AH502" s="455"/>
      <c r="AI502" s="455"/>
    </row>
    <row r="503" spans="1:35" ht="24">
      <c r="A503" s="456" t="s">
        <v>49</v>
      </c>
      <c r="B503" s="457">
        <v>52</v>
      </c>
      <c r="C503" s="583" t="s">
        <v>32</v>
      </c>
      <c r="D503" s="457">
        <v>4241</v>
      </c>
      <c r="E503" s="556" t="s">
        <v>74</v>
      </c>
      <c r="F503" s="459" t="s">
        <v>686</v>
      </c>
      <c r="G503" s="452"/>
      <c r="H503" s="453"/>
      <c r="I503" s="454"/>
      <c r="J503" s="455"/>
      <c r="K503" s="455"/>
      <c r="L503" s="455"/>
      <c r="M503" s="455"/>
      <c r="N503" s="455"/>
      <c r="O503" s="455"/>
      <c r="P503" s="455"/>
      <c r="Q503" s="455"/>
      <c r="R503" s="455"/>
      <c r="S503" s="455"/>
      <c r="T503" s="455"/>
      <c r="U503" s="455"/>
      <c r="V503" s="455"/>
      <c r="W503" s="455"/>
      <c r="X503" s="455"/>
      <c r="Y503" s="455"/>
      <c r="Z503" s="455"/>
      <c r="AA503" s="455"/>
      <c r="AB503" s="455"/>
      <c r="AC503" s="455"/>
      <c r="AD503" s="455"/>
      <c r="AE503" s="455"/>
      <c r="AF503" s="455"/>
      <c r="AG503" s="455"/>
      <c r="AH503" s="455"/>
      <c r="AI503" s="455"/>
    </row>
    <row r="504" spans="1:35" ht="48">
      <c r="A504" s="456" t="s">
        <v>49</v>
      </c>
      <c r="B504" s="457">
        <v>52</v>
      </c>
      <c r="C504" s="583" t="s">
        <v>32</v>
      </c>
      <c r="D504" s="457">
        <v>4244</v>
      </c>
      <c r="E504" s="556" t="s">
        <v>765</v>
      </c>
      <c r="F504" s="459" t="s">
        <v>686</v>
      </c>
      <c r="G504" s="452"/>
      <c r="H504" s="453"/>
      <c r="I504" s="454"/>
      <c r="J504" s="455"/>
      <c r="K504" s="455"/>
      <c r="L504" s="455"/>
      <c r="M504" s="455"/>
      <c r="N504" s="455"/>
      <c r="O504" s="455"/>
      <c r="P504" s="455"/>
      <c r="Q504" s="455"/>
      <c r="R504" s="455"/>
      <c r="S504" s="455"/>
      <c r="T504" s="455"/>
      <c r="U504" s="455"/>
      <c r="V504" s="455"/>
      <c r="W504" s="455"/>
      <c r="X504" s="455"/>
      <c r="Y504" s="455"/>
      <c r="Z504" s="455"/>
      <c r="AA504" s="455"/>
      <c r="AB504" s="455"/>
      <c r="AC504" s="455"/>
      <c r="AD504" s="455"/>
      <c r="AE504" s="455"/>
      <c r="AF504" s="455"/>
      <c r="AG504" s="455"/>
      <c r="AH504" s="455"/>
      <c r="AI504" s="455"/>
    </row>
    <row r="505" spans="1:35" ht="36">
      <c r="A505" s="456" t="s">
        <v>49</v>
      </c>
      <c r="B505" s="457">
        <v>52</v>
      </c>
      <c r="C505" s="583" t="s">
        <v>32</v>
      </c>
      <c r="D505" s="457">
        <v>4262</v>
      </c>
      <c r="E505" s="556" t="s">
        <v>86</v>
      </c>
      <c r="F505" s="459" t="s">
        <v>686</v>
      </c>
      <c r="G505" s="452"/>
      <c r="H505" s="453"/>
      <c r="I505" s="454"/>
      <c r="J505" s="455"/>
      <c r="K505" s="455"/>
      <c r="L505" s="455"/>
      <c r="M505" s="455"/>
      <c r="N505" s="455"/>
      <c r="O505" s="455"/>
      <c r="P505" s="455"/>
      <c r="Q505" s="455"/>
      <c r="R505" s="455"/>
      <c r="S505" s="455"/>
      <c r="T505" s="455"/>
      <c r="U505" s="455"/>
      <c r="V505" s="455"/>
      <c r="W505" s="455"/>
      <c r="X505" s="455"/>
      <c r="Y505" s="455"/>
      <c r="Z505" s="455"/>
      <c r="AA505" s="455"/>
      <c r="AB505" s="455"/>
      <c r="AC505" s="455"/>
      <c r="AD505" s="455"/>
      <c r="AE505" s="455"/>
      <c r="AF505" s="455"/>
      <c r="AG505" s="455"/>
      <c r="AH505" s="455"/>
      <c r="AI505" s="455"/>
    </row>
    <row r="506" spans="1:35" ht="60">
      <c r="A506" s="456" t="s">
        <v>49</v>
      </c>
      <c r="B506" s="457">
        <v>52</v>
      </c>
      <c r="C506" s="583" t="s">
        <v>32</v>
      </c>
      <c r="D506" s="457">
        <v>4264</v>
      </c>
      <c r="E506" s="556" t="s">
        <v>766</v>
      </c>
      <c r="F506" s="459" t="s">
        <v>686</v>
      </c>
      <c r="G506" s="452"/>
      <c r="H506" s="453"/>
      <c r="I506" s="454"/>
      <c r="J506" s="455"/>
      <c r="K506" s="455"/>
      <c r="L506" s="455"/>
      <c r="M506" s="455"/>
      <c r="N506" s="455"/>
      <c r="O506" s="455"/>
      <c r="P506" s="455"/>
      <c r="Q506" s="455"/>
      <c r="R506" s="455"/>
      <c r="S506" s="455"/>
      <c r="T506" s="455"/>
      <c r="U506" s="455"/>
      <c r="V506" s="455"/>
      <c r="W506" s="455"/>
      <c r="X506" s="455"/>
      <c r="Y506" s="455"/>
      <c r="Z506" s="455"/>
      <c r="AA506" s="455"/>
      <c r="AB506" s="455"/>
      <c r="AC506" s="455"/>
      <c r="AD506" s="455"/>
      <c r="AE506" s="455"/>
      <c r="AF506" s="455"/>
      <c r="AG506" s="455"/>
      <c r="AH506" s="455"/>
      <c r="AI506" s="455"/>
    </row>
    <row r="507" spans="1:35" ht="60">
      <c r="A507" s="456" t="s">
        <v>49</v>
      </c>
      <c r="B507" s="457">
        <v>52</v>
      </c>
      <c r="C507" s="583" t="s">
        <v>32</v>
      </c>
      <c r="D507" s="457">
        <v>4312</v>
      </c>
      <c r="E507" s="556" t="s">
        <v>684</v>
      </c>
      <c r="F507" s="459" t="s">
        <v>686</v>
      </c>
      <c r="G507" s="452"/>
      <c r="H507" s="453"/>
      <c r="I507" s="454"/>
      <c r="J507" s="455"/>
      <c r="K507" s="455"/>
      <c r="L507" s="455"/>
      <c r="M507" s="455"/>
      <c r="N507" s="455"/>
      <c r="O507" s="455"/>
      <c r="P507" s="455"/>
      <c r="Q507" s="455"/>
      <c r="R507" s="455"/>
      <c r="S507" s="455"/>
      <c r="T507" s="455"/>
      <c r="U507" s="455"/>
      <c r="V507" s="455"/>
      <c r="W507" s="455"/>
      <c r="X507" s="455"/>
      <c r="Y507" s="455"/>
      <c r="Z507" s="455"/>
      <c r="AA507" s="455"/>
      <c r="AB507" s="455"/>
      <c r="AC507" s="455"/>
      <c r="AD507" s="455"/>
      <c r="AE507" s="455"/>
      <c r="AF507" s="455"/>
      <c r="AG507" s="455"/>
      <c r="AH507" s="455"/>
      <c r="AI507" s="455"/>
    </row>
    <row r="508" spans="1:35" ht="48">
      <c r="A508" s="456" t="s">
        <v>49</v>
      </c>
      <c r="B508" s="457">
        <v>52</v>
      </c>
      <c r="C508" s="583" t="s">
        <v>32</v>
      </c>
      <c r="D508" s="461">
        <v>4511</v>
      </c>
      <c r="E508" s="557" t="s">
        <v>91</v>
      </c>
      <c r="F508" s="459" t="s">
        <v>686</v>
      </c>
      <c r="G508" s="452"/>
      <c r="H508" s="453"/>
      <c r="I508" s="454"/>
      <c r="J508" s="455"/>
      <c r="K508" s="455"/>
      <c r="L508" s="455"/>
      <c r="M508" s="455"/>
      <c r="N508" s="455"/>
      <c r="O508" s="455"/>
      <c r="P508" s="455"/>
      <c r="Q508" s="455"/>
      <c r="R508" s="455"/>
      <c r="S508" s="455"/>
      <c r="T508" s="455"/>
      <c r="U508" s="455"/>
      <c r="V508" s="455"/>
      <c r="W508" s="455"/>
      <c r="X508" s="455"/>
      <c r="Y508" s="455"/>
      <c r="Z508" s="455"/>
      <c r="AA508" s="455"/>
      <c r="AB508" s="455"/>
      <c r="AC508" s="455"/>
      <c r="AD508" s="455"/>
      <c r="AE508" s="455"/>
      <c r="AF508" s="455"/>
      <c r="AG508" s="455"/>
      <c r="AH508" s="455"/>
      <c r="AI508" s="455"/>
    </row>
    <row r="509" spans="1:35" ht="48.75" thickBot="1">
      <c r="A509" s="460" t="s">
        <v>49</v>
      </c>
      <c r="B509" s="461">
        <v>52</v>
      </c>
      <c r="C509" s="584" t="s">
        <v>32</v>
      </c>
      <c r="D509" s="461">
        <v>4521</v>
      </c>
      <c r="E509" s="557" t="s">
        <v>95</v>
      </c>
      <c r="F509" s="462" t="s">
        <v>686</v>
      </c>
      <c r="G509" s="452"/>
      <c r="H509" s="453"/>
      <c r="I509" s="454"/>
      <c r="J509" s="455"/>
      <c r="K509" s="455"/>
      <c r="L509" s="455"/>
      <c r="M509" s="455"/>
      <c r="N509" s="455"/>
      <c r="O509" s="455"/>
      <c r="P509" s="455"/>
      <c r="Q509" s="455"/>
      <c r="R509" s="455"/>
      <c r="S509" s="455"/>
      <c r="T509" s="455"/>
      <c r="U509" s="455"/>
      <c r="V509" s="455"/>
      <c r="W509" s="455"/>
      <c r="X509" s="455"/>
      <c r="Y509" s="455"/>
      <c r="Z509" s="455"/>
      <c r="AA509" s="455"/>
      <c r="AB509" s="455"/>
      <c r="AC509" s="455"/>
      <c r="AD509" s="455"/>
      <c r="AE509" s="455"/>
      <c r="AF509" s="455"/>
      <c r="AG509" s="455"/>
      <c r="AH509" s="455"/>
      <c r="AI509" s="455"/>
    </row>
    <row r="510" spans="1:35" ht="12.75" thickBot="1">
      <c r="A510" s="463" t="s">
        <v>49</v>
      </c>
      <c r="B510" s="464">
        <v>52</v>
      </c>
      <c r="C510" s="585" t="s">
        <v>32</v>
      </c>
      <c r="D510" s="464"/>
      <c r="E510" s="558" t="s">
        <v>161</v>
      </c>
      <c r="F510" s="465" t="s">
        <v>686</v>
      </c>
      <c r="G510" s="466">
        <f>SUM(G442:G509)</f>
        <v>2244000</v>
      </c>
      <c r="H510" s="466">
        <f t="shared" ref="H510:I510" si="7">SUM(H442:H509)</f>
        <v>3139848</v>
      </c>
      <c r="I510" s="466">
        <f t="shared" si="7"/>
        <v>3177978</v>
      </c>
      <c r="J510" s="455"/>
      <c r="K510" s="455"/>
      <c r="L510" s="455"/>
      <c r="M510" s="455"/>
      <c r="N510" s="455"/>
      <c r="O510" s="455"/>
      <c r="P510" s="455"/>
      <c r="Q510" s="455"/>
      <c r="R510" s="455"/>
      <c r="S510" s="455"/>
      <c r="T510" s="455"/>
      <c r="U510" s="455"/>
      <c r="V510" s="455"/>
      <c r="W510" s="455"/>
      <c r="X510" s="455"/>
      <c r="Y510" s="455"/>
      <c r="Z510" s="455"/>
      <c r="AA510" s="455"/>
      <c r="AB510" s="455"/>
      <c r="AC510" s="455"/>
      <c r="AD510" s="455"/>
      <c r="AE510" s="455"/>
      <c r="AF510" s="455"/>
      <c r="AG510" s="455"/>
      <c r="AH510" s="455"/>
      <c r="AI510" s="455"/>
    </row>
    <row r="511" spans="1:35" ht="12.75" thickBot="1">
      <c r="A511" s="486" t="s">
        <v>49</v>
      </c>
      <c r="B511" s="487">
        <v>52</v>
      </c>
      <c r="C511" s="587" t="s">
        <v>32</v>
      </c>
      <c r="D511" s="487"/>
      <c r="E511" s="564" t="s">
        <v>737</v>
      </c>
      <c r="F511" s="488"/>
      <c r="G511" s="489">
        <f>G441+G510</f>
        <v>2424000</v>
      </c>
      <c r="H511" s="489">
        <f t="shared" ref="H511:I511" si="8">H441+H510</f>
        <v>3608349</v>
      </c>
      <c r="I511" s="489">
        <f t="shared" si="8"/>
        <v>3733914</v>
      </c>
      <c r="J511" s="455"/>
      <c r="K511" s="455"/>
      <c r="L511" s="455"/>
      <c r="M511" s="455"/>
      <c r="N511" s="455"/>
      <c r="O511" s="455"/>
      <c r="P511" s="455"/>
      <c r="Q511" s="455"/>
      <c r="R511" s="455"/>
      <c r="S511" s="455"/>
      <c r="T511" s="455"/>
      <c r="U511" s="455"/>
      <c r="V511" s="455"/>
      <c r="W511" s="455"/>
      <c r="X511" s="455"/>
      <c r="Y511" s="455"/>
      <c r="Z511" s="455"/>
      <c r="AA511" s="455"/>
      <c r="AB511" s="455"/>
      <c r="AC511" s="455"/>
      <c r="AD511" s="455"/>
      <c r="AE511" s="455"/>
      <c r="AF511" s="455"/>
      <c r="AG511" s="455"/>
      <c r="AH511" s="455"/>
      <c r="AI511" s="455"/>
    </row>
    <row r="512" spans="1:35" ht="24">
      <c r="A512" s="518" t="s">
        <v>49</v>
      </c>
      <c r="B512" s="519">
        <v>61</v>
      </c>
      <c r="C512" s="588" t="s">
        <v>40</v>
      </c>
      <c r="D512" s="520">
        <v>3111</v>
      </c>
      <c r="E512" s="565" t="s">
        <v>50</v>
      </c>
      <c r="F512" s="524" t="s">
        <v>687</v>
      </c>
      <c r="G512" s="452"/>
      <c r="H512" s="453"/>
      <c r="I512" s="454"/>
      <c r="J512" s="455"/>
      <c r="K512" s="455"/>
      <c r="L512" s="455"/>
      <c r="M512" s="455"/>
      <c r="N512" s="455"/>
      <c r="O512" s="455"/>
      <c r="P512" s="455"/>
      <c r="Q512" s="455"/>
      <c r="R512" s="455"/>
      <c r="S512" s="455"/>
      <c r="T512" s="455"/>
      <c r="U512" s="455"/>
      <c r="V512" s="455"/>
      <c r="W512" s="455"/>
      <c r="X512" s="455"/>
      <c r="Y512" s="455"/>
      <c r="Z512" s="455"/>
      <c r="AA512" s="455"/>
      <c r="AB512" s="455"/>
      <c r="AC512" s="455"/>
      <c r="AD512" s="455"/>
      <c r="AE512" s="455"/>
      <c r="AF512" s="455"/>
      <c r="AG512" s="455"/>
      <c r="AH512" s="455"/>
      <c r="AI512" s="455"/>
    </row>
    <row r="513" spans="1:35" ht="48">
      <c r="A513" s="449" t="s">
        <v>49</v>
      </c>
      <c r="B513" s="450">
        <v>61</v>
      </c>
      <c r="C513" s="582" t="s">
        <v>40</v>
      </c>
      <c r="D513" s="517">
        <v>3132</v>
      </c>
      <c r="E513" s="563" t="s">
        <v>52</v>
      </c>
      <c r="F513" s="525" t="s">
        <v>687</v>
      </c>
      <c r="G513" s="452"/>
      <c r="H513" s="453"/>
      <c r="I513" s="454"/>
      <c r="J513" s="455"/>
      <c r="K513" s="455"/>
      <c r="L513" s="455"/>
      <c r="M513" s="455"/>
      <c r="N513" s="455"/>
      <c r="O513" s="455"/>
      <c r="P513" s="455"/>
      <c r="Q513" s="455"/>
      <c r="R513" s="455"/>
      <c r="S513" s="455"/>
      <c r="T513" s="455"/>
      <c r="U513" s="455"/>
      <c r="V513" s="455"/>
      <c r="W513" s="455"/>
      <c r="X513" s="455"/>
      <c r="Y513" s="455"/>
      <c r="Z513" s="455"/>
      <c r="AA513" s="455"/>
      <c r="AB513" s="455"/>
      <c r="AC513" s="455"/>
      <c r="AD513" s="455"/>
      <c r="AE513" s="455"/>
      <c r="AF513" s="455"/>
      <c r="AG513" s="455"/>
      <c r="AH513" s="455"/>
      <c r="AI513" s="455"/>
    </row>
    <row r="514" spans="1:35" ht="24">
      <c r="A514" s="449" t="s">
        <v>49</v>
      </c>
      <c r="B514" s="450">
        <v>61</v>
      </c>
      <c r="C514" s="582" t="s">
        <v>40</v>
      </c>
      <c r="D514" s="515">
        <v>3211</v>
      </c>
      <c r="E514" s="561" t="s">
        <v>60</v>
      </c>
      <c r="F514" s="525" t="s">
        <v>687</v>
      </c>
      <c r="G514" s="452"/>
      <c r="H514" s="453"/>
      <c r="I514" s="454"/>
      <c r="J514" s="455"/>
      <c r="K514" s="455"/>
      <c r="L514" s="455"/>
      <c r="M514" s="455"/>
      <c r="N514" s="455"/>
      <c r="O514" s="455"/>
      <c r="P514" s="455"/>
      <c r="Q514" s="455"/>
      <c r="R514" s="455"/>
      <c r="S514" s="455"/>
      <c r="T514" s="455"/>
      <c r="U514" s="455"/>
      <c r="V514" s="455"/>
      <c r="W514" s="455"/>
      <c r="X514" s="455"/>
      <c r="Y514" s="455"/>
      <c r="Z514" s="455"/>
      <c r="AA514" s="455"/>
      <c r="AB514" s="455"/>
      <c r="AC514" s="455"/>
      <c r="AD514" s="455"/>
      <c r="AE514" s="455"/>
      <c r="AF514" s="455"/>
      <c r="AG514" s="455"/>
      <c r="AH514" s="455"/>
      <c r="AI514" s="455"/>
    </row>
    <row r="515" spans="1:35" ht="60">
      <c r="A515" s="449" t="s">
        <v>49</v>
      </c>
      <c r="B515" s="450">
        <v>61</v>
      </c>
      <c r="C515" s="582" t="s">
        <v>40</v>
      </c>
      <c r="D515" s="515">
        <v>3221</v>
      </c>
      <c r="E515" s="561" t="s">
        <v>65</v>
      </c>
      <c r="F515" s="525" t="s">
        <v>687</v>
      </c>
      <c r="G515" s="452"/>
      <c r="H515" s="453"/>
      <c r="I515" s="454"/>
      <c r="J515" s="455"/>
      <c r="K515" s="455"/>
      <c r="L515" s="455"/>
      <c r="M515" s="455"/>
      <c r="N515" s="455"/>
      <c r="O515" s="455"/>
      <c r="P515" s="455"/>
      <c r="Q515" s="455"/>
      <c r="R515" s="455"/>
      <c r="S515" s="455"/>
      <c r="T515" s="455"/>
      <c r="U515" s="455"/>
      <c r="V515" s="455"/>
      <c r="W515" s="455"/>
      <c r="X515" s="455"/>
      <c r="Y515" s="455"/>
      <c r="Z515" s="455"/>
      <c r="AA515" s="455"/>
      <c r="AB515" s="455"/>
      <c r="AC515" s="455"/>
      <c r="AD515" s="455"/>
      <c r="AE515" s="455"/>
      <c r="AF515" s="455"/>
      <c r="AG515" s="455"/>
      <c r="AH515" s="455"/>
      <c r="AI515" s="455"/>
    </row>
    <row r="516" spans="1:35" ht="24">
      <c r="A516" s="449" t="s">
        <v>49</v>
      </c>
      <c r="B516" s="450">
        <v>61</v>
      </c>
      <c r="C516" s="582" t="s">
        <v>40</v>
      </c>
      <c r="D516" s="515">
        <v>3222</v>
      </c>
      <c r="E516" s="561" t="s">
        <v>76</v>
      </c>
      <c r="F516" s="525" t="s">
        <v>687</v>
      </c>
      <c r="G516" s="452"/>
      <c r="H516" s="453"/>
      <c r="I516" s="454"/>
      <c r="J516" s="455"/>
      <c r="K516" s="455"/>
      <c r="L516" s="455"/>
      <c r="M516" s="455"/>
      <c r="N516" s="455"/>
      <c r="O516" s="455"/>
      <c r="P516" s="455"/>
      <c r="Q516" s="455"/>
      <c r="R516" s="455"/>
      <c r="S516" s="455"/>
      <c r="T516" s="455"/>
      <c r="U516" s="455"/>
      <c r="V516" s="455"/>
      <c r="W516" s="455"/>
      <c r="X516" s="455"/>
      <c r="Y516" s="455"/>
      <c r="Z516" s="455"/>
      <c r="AA516" s="455"/>
      <c r="AB516" s="455"/>
      <c r="AC516" s="455"/>
      <c r="AD516" s="455"/>
      <c r="AE516" s="455"/>
      <c r="AF516" s="455"/>
      <c r="AG516" s="455"/>
      <c r="AH516" s="455"/>
      <c r="AI516" s="455"/>
    </row>
    <row r="517" spans="1:35" ht="24">
      <c r="A517" s="449" t="s">
        <v>49</v>
      </c>
      <c r="B517" s="450">
        <v>61</v>
      </c>
      <c r="C517" s="582" t="s">
        <v>40</v>
      </c>
      <c r="D517" s="515">
        <v>3239</v>
      </c>
      <c r="E517" s="561" t="s">
        <v>66</v>
      </c>
      <c r="F517" s="525" t="s">
        <v>687</v>
      </c>
      <c r="G517" s="452"/>
      <c r="H517" s="453"/>
      <c r="I517" s="454"/>
      <c r="J517" s="455"/>
      <c r="K517" s="455"/>
      <c r="L517" s="455"/>
      <c r="M517" s="455"/>
      <c r="N517" s="455"/>
      <c r="O517" s="455"/>
      <c r="P517" s="455"/>
      <c r="Q517" s="455"/>
      <c r="R517" s="455"/>
      <c r="S517" s="455"/>
      <c r="T517" s="455"/>
      <c r="U517" s="455"/>
      <c r="V517" s="455"/>
      <c r="W517" s="455"/>
      <c r="X517" s="455"/>
      <c r="Y517" s="455"/>
      <c r="Z517" s="455"/>
      <c r="AA517" s="455"/>
      <c r="AB517" s="455"/>
      <c r="AC517" s="455"/>
      <c r="AD517" s="455"/>
      <c r="AE517" s="455"/>
      <c r="AF517" s="455"/>
      <c r="AG517" s="455"/>
      <c r="AH517" s="455"/>
      <c r="AI517" s="455"/>
    </row>
    <row r="518" spans="1:35" ht="36.75" thickBot="1">
      <c r="A518" s="521" t="s">
        <v>49</v>
      </c>
      <c r="B518" s="522">
        <v>61</v>
      </c>
      <c r="C518" s="589" t="s">
        <v>40</v>
      </c>
      <c r="D518" s="523">
        <v>4224</v>
      </c>
      <c r="E518" s="566" t="s">
        <v>73</v>
      </c>
      <c r="F518" s="526" t="s">
        <v>687</v>
      </c>
      <c r="G518" s="452"/>
      <c r="H518" s="453"/>
      <c r="I518" s="454"/>
      <c r="J518" s="455"/>
      <c r="K518" s="455"/>
      <c r="L518" s="455"/>
      <c r="M518" s="455"/>
      <c r="N518" s="455"/>
      <c r="O518" s="455"/>
      <c r="P518" s="455"/>
      <c r="Q518" s="455"/>
      <c r="R518" s="455"/>
      <c r="S518" s="455"/>
      <c r="T518" s="455"/>
      <c r="U518" s="455"/>
      <c r="V518" s="455"/>
      <c r="W518" s="455"/>
      <c r="X518" s="455"/>
      <c r="Y518" s="455"/>
      <c r="Z518" s="455"/>
      <c r="AA518" s="455"/>
      <c r="AB518" s="455"/>
      <c r="AC518" s="455"/>
      <c r="AD518" s="455"/>
      <c r="AE518" s="455"/>
      <c r="AF518" s="455"/>
      <c r="AG518" s="455"/>
      <c r="AH518" s="455"/>
      <c r="AI518" s="455"/>
    </row>
    <row r="519" spans="1:35" ht="12.75" thickBot="1">
      <c r="A519" s="463" t="s">
        <v>49</v>
      </c>
      <c r="B519" s="464">
        <v>61</v>
      </c>
      <c r="C519" s="585" t="s">
        <v>40</v>
      </c>
      <c r="D519" s="464"/>
      <c r="E519" s="558" t="s">
        <v>161</v>
      </c>
      <c r="F519" s="465" t="s">
        <v>687</v>
      </c>
      <c r="G519" s="466">
        <f>SUM(G512:G518)</f>
        <v>0</v>
      </c>
      <c r="H519" s="467">
        <f t="shared" ref="H519:I519" si="9">SUM(H512:H518)</f>
        <v>0</v>
      </c>
      <c r="I519" s="468">
        <f t="shared" si="9"/>
        <v>0</v>
      </c>
      <c r="J519" s="455"/>
      <c r="K519" s="455"/>
      <c r="L519" s="455"/>
      <c r="M519" s="455"/>
      <c r="N519" s="455"/>
      <c r="O519" s="455"/>
      <c r="P519" s="455"/>
      <c r="Q519" s="455"/>
      <c r="R519" s="455"/>
      <c r="S519" s="455"/>
      <c r="T519" s="455"/>
      <c r="U519" s="455"/>
      <c r="V519" s="455"/>
      <c r="W519" s="455"/>
      <c r="X519" s="455"/>
      <c r="Y519" s="455"/>
      <c r="Z519" s="455"/>
      <c r="AA519" s="455"/>
      <c r="AB519" s="455"/>
      <c r="AC519" s="455"/>
      <c r="AD519" s="455"/>
      <c r="AE519" s="455"/>
      <c r="AF519" s="455"/>
      <c r="AG519" s="455"/>
      <c r="AH519" s="455"/>
      <c r="AI519" s="455"/>
    </row>
    <row r="520" spans="1:35" ht="24">
      <c r="A520" s="449" t="s">
        <v>49</v>
      </c>
      <c r="B520" s="450">
        <v>61</v>
      </c>
      <c r="C520" s="582" t="s">
        <v>40</v>
      </c>
      <c r="D520" s="450">
        <v>3111</v>
      </c>
      <c r="E520" s="555" t="s">
        <v>50</v>
      </c>
      <c r="F520" s="451" t="s">
        <v>686</v>
      </c>
      <c r="G520" s="452">
        <v>230860</v>
      </c>
      <c r="H520" s="453">
        <v>193659</v>
      </c>
      <c r="I520" s="454">
        <v>213183</v>
      </c>
      <c r="J520" s="455"/>
      <c r="K520" s="455"/>
      <c r="L520" s="455"/>
      <c r="M520" s="455"/>
      <c r="N520" s="455"/>
      <c r="O520" s="455"/>
      <c r="P520" s="455"/>
      <c r="Q520" s="455"/>
      <c r="R520" s="455"/>
      <c r="S520" s="455"/>
      <c r="T520" s="455"/>
      <c r="U520" s="455"/>
      <c r="V520" s="455"/>
      <c r="W520" s="455"/>
      <c r="X520" s="455"/>
      <c r="Y520" s="455"/>
      <c r="Z520" s="455"/>
      <c r="AA520" s="455"/>
      <c r="AB520" s="455"/>
      <c r="AC520" s="455"/>
      <c r="AD520" s="455"/>
      <c r="AE520" s="455"/>
      <c r="AF520" s="455"/>
      <c r="AG520" s="455"/>
      <c r="AH520" s="455"/>
      <c r="AI520" s="455"/>
    </row>
    <row r="521" spans="1:35" ht="36">
      <c r="A521" s="456" t="s">
        <v>49</v>
      </c>
      <c r="B521" s="457">
        <v>61</v>
      </c>
      <c r="C521" s="583" t="s">
        <v>40</v>
      </c>
      <c r="D521" s="457">
        <v>3121</v>
      </c>
      <c r="E521" s="556" t="s">
        <v>51</v>
      </c>
      <c r="F521" s="459" t="s">
        <v>686</v>
      </c>
      <c r="G521" s="452">
        <v>1500</v>
      </c>
      <c r="H521" s="453">
        <v>3000</v>
      </c>
      <c r="I521" s="454">
        <v>4500</v>
      </c>
      <c r="J521" s="455"/>
      <c r="K521" s="455"/>
      <c r="L521" s="455"/>
      <c r="M521" s="455"/>
      <c r="N521" s="455"/>
      <c r="O521" s="455"/>
      <c r="P521" s="455"/>
      <c r="Q521" s="455"/>
      <c r="R521" s="455"/>
      <c r="S521" s="455"/>
      <c r="T521" s="455"/>
      <c r="U521" s="455"/>
      <c r="V521" s="455"/>
      <c r="W521" s="455"/>
      <c r="X521" s="455"/>
      <c r="Y521" s="455"/>
      <c r="Z521" s="455"/>
      <c r="AA521" s="455"/>
      <c r="AB521" s="455"/>
      <c r="AC521" s="455"/>
      <c r="AD521" s="455"/>
      <c r="AE521" s="455"/>
      <c r="AF521" s="455"/>
      <c r="AG521" s="455"/>
      <c r="AH521" s="455"/>
      <c r="AI521" s="455"/>
    </row>
    <row r="522" spans="1:35" ht="48">
      <c r="A522" s="456" t="s">
        <v>49</v>
      </c>
      <c r="B522" s="457">
        <v>61</v>
      </c>
      <c r="C522" s="583" t="s">
        <v>40</v>
      </c>
      <c r="D522" s="457">
        <v>3132</v>
      </c>
      <c r="E522" s="556" t="s">
        <v>52</v>
      </c>
      <c r="F522" s="459" t="s">
        <v>686</v>
      </c>
      <c r="G522" s="452">
        <v>38091</v>
      </c>
      <c r="H522" s="453">
        <v>31954</v>
      </c>
      <c r="I522" s="454">
        <v>35176</v>
      </c>
      <c r="J522" s="455"/>
      <c r="K522" s="455"/>
      <c r="L522" s="455"/>
      <c r="M522" s="455"/>
      <c r="N522" s="455"/>
      <c r="O522" s="455"/>
      <c r="P522" s="455"/>
      <c r="Q522" s="455"/>
      <c r="R522" s="455"/>
      <c r="S522" s="455"/>
      <c r="T522" s="455"/>
      <c r="U522" s="455"/>
      <c r="V522" s="455"/>
      <c r="W522" s="455"/>
      <c r="X522" s="455"/>
      <c r="Y522" s="455"/>
      <c r="Z522" s="455"/>
      <c r="AA522" s="455"/>
      <c r="AB522" s="455"/>
      <c r="AC522" s="455"/>
      <c r="AD522" s="455"/>
      <c r="AE522" s="455"/>
      <c r="AF522" s="455"/>
      <c r="AG522" s="455"/>
      <c r="AH522" s="455"/>
      <c r="AI522" s="455"/>
    </row>
    <row r="523" spans="1:35" ht="24">
      <c r="A523" s="456" t="s">
        <v>49</v>
      </c>
      <c r="B523" s="457">
        <v>61</v>
      </c>
      <c r="C523" s="583" t="s">
        <v>40</v>
      </c>
      <c r="D523" s="457">
        <v>3211</v>
      </c>
      <c r="E523" s="556" t="s">
        <v>60</v>
      </c>
      <c r="F523" s="459" t="s">
        <v>686</v>
      </c>
      <c r="G523" s="452">
        <v>49835</v>
      </c>
      <c r="H523" s="453">
        <v>0</v>
      </c>
      <c r="I523" s="454">
        <v>0</v>
      </c>
      <c r="J523" s="455"/>
      <c r="K523" s="455"/>
      <c r="L523" s="455"/>
      <c r="M523" s="455"/>
      <c r="N523" s="455"/>
      <c r="O523" s="455"/>
      <c r="P523" s="455"/>
      <c r="Q523" s="455"/>
      <c r="R523" s="455"/>
      <c r="S523" s="455"/>
      <c r="T523" s="455"/>
      <c r="U523" s="455"/>
      <c r="V523" s="455"/>
      <c r="W523" s="455"/>
      <c r="X523" s="455"/>
      <c r="Y523" s="455"/>
      <c r="Z523" s="455"/>
      <c r="AA523" s="455"/>
      <c r="AB523" s="455"/>
      <c r="AC523" s="455"/>
      <c r="AD523" s="455"/>
      <c r="AE523" s="455"/>
      <c r="AF523" s="455"/>
      <c r="AG523" s="455"/>
      <c r="AH523" s="455"/>
      <c r="AI523" s="455"/>
    </row>
    <row r="524" spans="1:35" ht="72">
      <c r="A524" s="456" t="s">
        <v>49</v>
      </c>
      <c r="B524" s="457">
        <v>61</v>
      </c>
      <c r="C524" s="583" t="s">
        <v>40</v>
      </c>
      <c r="D524" s="457">
        <v>3212</v>
      </c>
      <c r="E524" s="556" t="s">
        <v>53</v>
      </c>
      <c r="F524" s="459" t="s">
        <v>686</v>
      </c>
      <c r="G524" s="452">
        <v>5041</v>
      </c>
      <c r="H524" s="453">
        <v>3641</v>
      </c>
      <c r="I524" s="454">
        <v>4099</v>
      </c>
      <c r="J524" s="455"/>
      <c r="K524" s="455"/>
      <c r="L524" s="455"/>
      <c r="M524" s="455"/>
      <c r="N524" s="455"/>
      <c r="O524" s="455"/>
      <c r="P524" s="455"/>
      <c r="Q524" s="455"/>
      <c r="R524" s="455"/>
      <c r="S524" s="455"/>
      <c r="T524" s="455"/>
      <c r="U524" s="455"/>
      <c r="V524" s="455"/>
      <c r="W524" s="455"/>
      <c r="X524" s="455"/>
      <c r="Y524" s="455"/>
      <c r="Z524" s="455"/>
      <c r="AA524" s="455"/>
      <c r="AB524" s="455"/>
      <c r="AC524" s="455"/>
      <c r="AD524" s="455"/>
      <c r="AE524" s="455"/>
      <c r="AF524" s="455"/>
      <c r="AG524" s="455"/>
      <c r="AH524" s="455"/>
      <c r="AI524" s="455"/>
    </row>
    <row r="525" spans="1:35" ht="36">
      <c r="A525" s="456" t="s">
        <v>49</v>
      </c>
      <c r="B525" s="457">
        <v>61</v>
      </c>
      <c r="C525" s="583" t="s">
        <v>40</v>
      </c>
      <c r="D525" s="457">
        <v>3213</v>
      </c>
      <c r="E525" s="556" t="s">
        <v>64</v>
      </c>
      <c r="F525" s="459" t="s">
        <v>686</v>
      </c>
      <c r="G525" s="452">
        <v>7000</v>
      </c>
      <c r="H525" s="453">
        <v>7710</v>
      </c>
      <c r="I525" s="454">
        <v>9252</v>
      </c>
      <c r="J525" s="455"/>
      <c r="K525" s="455"/>
      <c r="L525" s="455"/>
      <c r="M525" s="455"/>
      <c r="N525" s="455"/>
      <c r="O525" s="455"/>
      <c r="P525" s="455"/>
      <c r="Q525" s="455"/>
      <c r="R525" s="455"/>
      <c r="S525" s="455"/>
      <c r="T525" s="455"/>
      <c r="U525" s="455"/>
      <c r="V525" s="455"/>
      <c r="W525" s="455"/>
      <c r="X525" s="455"/>
      <c r="Y525" s="455"/>
      <c r="Z525" s="455"/>
      <c r="AA525" s="455"/>
      <c r="AB525" s="455"/>
      <c r="AC525" s="455"/>
      <c r="AD525" s="455"/>
      <c r="AE525" s="455"/>
      <c r="AF525" s="455"/>
      <c r="AG525" s="455"/>
      <c r="AH525" s="455"/>
      <c r="AI525" s="455"/>
    </row>
    <row r="526" spans="1:35" ht="60">
      <c r="A526" s="456" t="s">
        <v>49</v>
      </c>
      <c r="B526" s="457">
        <v>61</v>
      </c>
      <c r="C526" s="583" t="s">
        <v>40</v>
      </c>
      <c r="D526" s="457">
        <v>3221</v>
      </c>
      <c r="E526" s="556" t="s">
        <v>65</v>
      </c>
      <c r="F526" s="459" t="s">
        <v>686</v>
      </c>
      <c r="G526" s="452"/>
      <c r="H526" s="453"/>
      <c r="I526" s="454"/>
      <c r="J526" s="455"/>
      <c r="K526" s="455"/>
      <c r="L526" s="455"/>
      <c r="M526" s="455"/>
      <c r="N526" s="455"/>
      <c r="O526" s="455"/>
      <c r="P526" s="455"/>
      <c r="Q526" s="455"/>
      <c r="R526" s="455"/>
      <c r="S526" s="455"/>
      <c r="T526" s="455"/>
      <c r="U526" s="455"/>
      <c r="V526" s="455"/>
      <c r="W526" s="455"/>
      <c r="X526" s="455"/>
      <c r="Y526" s="455"/>
      <c r="Z526" s="455"/>
      <c r="AA526" s="455"/>
      <c r="AB526" s="455"/>
      <c r="AC526" s="455"/>
      <c r="AD526" s="455"/>
      <c r="AE526" s="455"/>
      <c r="AF526" s="455"/>
      <c r="AG526" s="455"/>
      <c r="AH526" s="455"/>
      <c r="AI526" s="455"/>
    </row>
    <row r="527" spans="1:35" ht="24">
      <c r="A527" s="456" t="s">
        <v>49</v>
      </c>
      <c r="B527" s="457">
        <v>61</v>
      </c>
      <c r="C527" s="583" t="s">
        <v>40</v>
      </c>
      <c r="D527" s="457">
        <v>3222</v>
      </c>
      <c r="E527" s="556" t="s">
        <v>76</v>
      </c>
      <c r="F527" s="459" t="s">
        <v>686</v>
      </c>
      <c r="G527" s="452">
        <v>51750</v>
      </c>
      <c r="H527" s="453">
        <v>36261</v>
      </c>
      <c r="I527" s="454">
        <v>43513</v>
      </c>
      <c r="J527" s="455"/>
      <c r="K527" s="455"/>
      <c r="L527" s="455"/>
      <c r="M527" s="455"/>
      <c r="N527" s="455"/>
      <c r="O527" s="455"/>
      <c r="P527" s="455"/>
      <c r="Q527" s="455"/>
      <c r="R527" s="455"/>
      <c r="S527" s="455"/>
      <c r="T527" s="455"/>
      <c r="U527" s="455"/>
      <c r="V527" s="455"/>
      <c r="W527" s="455"/>
      <c r="X527" s="455"/>
      <c r="Y527" s="455"/>
      <c r="Z527" s="455"/>
      <c r="AA527" s="455"/>
      <c r="AB527" s="455"/>
      <c r="AC527" s="455"/>
      <c r="AD527" s="455"/>
      <c r="AE527" s="455"/>
      <c r="AF527" s="455"/>
      <c r="AG527" s="455"/>
      <c r="AH527" s="455"/>
      <c r="AI527" s="455"/>
    </row>
    <row r="528" spans="1:35">
      <c r="A528" s="727" t="s">
        <v>49</v>
      </c>
      <c r="B528" s="723">
        <v>61</v>
      </c>
      <c r="C528" s="728" t="s">
        <v>40</v>
      </c>
      <c r="D528" s="723">
        <v>3223</v>
      </c>
      <c r="E528" s="724" t="s">
        <v>77</v>
      </c>
      <c r="F528" s="729" t="s">
        <v>686</v>
      </c>
      <c r="G528" s="452"/>
      <c r="H528" s="453"/>
      <c r="I528" s="454"/>
      <c r="J528" s="455"/>
      <c r="K528" s="455"/>
      <c r="L528" s="455"/>
      <c r="M528" s="455"/>
      <c r="N528" s="455"/>
      <c r="O528" s="455"/>
      <c r="P528" s="455"/>
      <c r="Q528" s="455"/>
      <c r="R528" s="455"/>
      <c r="S528" s="455"/>
      <c r="T528" s="455"/>
      <c r="U528" s="455"/>
      <c r="V528" s="455"/>
      <c r="W528" s="455"/>
      <c r="X528" s="455"/>
      <c r="Y528" s="455"/>
      <c r="Z528" s="455"/>
      <c r="AA528" s="455"/>
      <c r="AB528" s="455"/>
      <c r="AC528" s="455"/>
      <c r="AD528" s="455"/>
      <c r="AE528" s="455"/>
      <c r="AF528" s="455"/>
      <c r="AG528" s="455"/>
      <c r="AH528" s="455"/>
      <c r="AI528" s="455"/>
    </row>
    <row r="529" spans="1:35" ht="36">
      <c r="A529" s="456" t="s">
        <v>49</v>
      </c>
      <c r="B529" s="457">
        <v>61</v>
      </c>
      <c r="C529" s="583" t="s">
        <v>40</v>
      </c>
      <c r="D529" s="457">
        <v>3224</v>
      </c>
      <c r="E529" s="556" t="s">
        <v>715</v>
      </c>
      <c r="F529" s="459" t="s">
        <v>686</v>
      </c>
      <c r="G529" s="452"/>
      <c r="H529" s="453"/>
      <c r="I529" s="454"/>
      <c r="J529" s="455"/>
      <c r="K529" s="455"/>
      <c r="L529" s="455"/>
      <c r="M529" s="455"/>
      <c r="N529" s="455"/>
      <c r="O529" s="455"/>
      <c r="P529" s="455"/>
      <c r="Q529" s="455"/>
      <c r="R529" s="455"/>
      <c r="S529" s="455"/>
      <c r="T529" s="455"/>
      <c r="U529" s="455"/>
      <c r="V529" s="455"/>
      <c r="W529" s="455"/>
      <c r="X529" s="455"/>
      <c r="Y529" s="455"/>
      <c r="Z529" s="455"/>
      <c r="AA529" s="455"/>
      <c r="AB529" s="455"/>
      <c r="AC529" s="455"/>
      <c r="AD529" s="455"/>
      <c r="AE529" s="455"/>
      <c r="AF529" s="455"/>
      <c r="AG529" s="455"/>
      <c r="AH529" s="455"/>
      <c r="AI529" s="455"/>
    </row>
    <row r="530" spans="1:35" ht="36">
      <c r="A530" s="456" t="s">
        <v>49</v>
      </c>
      <c r="B530" s="457">
        <v>61</v>
      </c>
      <c r="C530" s="583" t="s">
        <v>40</v>
      </c>
      <c r="D530" s="457">
        <v>3225</v>
      </c>
      <c r="E530" s="556" t="s">
        <v>78</v>
      </c>
      <c r="F530" s="459" t="s">
        <v>686</v>
      </c>
      <c r="G530" s="452"/>
      <c r="H530" s="453"/>
      <c r="I530" s="454"/>
      <c r="J530" s="455"/>
      <c r="K530" s="455"/>
      <c r="L530" s="455"/>
      <c r="M530" s="455"/>
      <c r="N530" s="455"/>
      <c r="O530" s="455"/>
      <c r="P530" s="455"/>
      <c r="Q530" s="455"/>
      <c r="R530" s="455"/>
      <c r="S530" s="455"/>
      <c r="T530" s="455"/>
      <c r="U530" s="455"/>
      <c r="V530" s="455"/>
      <c r="W530" s="455"/>
      <c r="X530" s="455"/>
      <c r="Y530" s="455"/>
      <c r="Z530" s="455"/>
      <c r="AA530" s="455"/>
      <c r="AB530" s="455"/>
      <c r="AC530" s="455"/>
      <c r="AD530" s="455"/>
      <c r="AE530" s="455"/>
      <c r="AF530" s="455"/>
      <c r="AG530" s="455"/>
      <c r="AH530" s="455"/>
      <c r="AI530" s="455"/>
    </row>
    <row r="531" spans="1:35" ht="48">
      <c r="A531" s="456" t="s">
        <v>49</v>
      </c>
      <c r="B531" s="457">
        <v>61</v>
      </c>
      <c r="C531" s="583" t="s">
        <v>40</v>
      </c>
      <c r="D531" s="457">
        <v>3231</v>
      </c>
      <c r="E531" s="556" t="s">
        <v>79</v>
      </c>
      <c r="F531" s="459" t="s">
        <v>686</v>
      </c>
      <c r="G531" s="452"/>
      <c r="H531" s="453"/>
      <c r="I531" s="454"/>
      <c r="J531" s="455"/>
      <c r="K531" s="455"/>
      <c r="L531" s="455"/>
      <c r="M531" s="455"/>
      <c r="N531" s="455"/>
      <c r="O531" s="455"/>
      <c r="P531" s="455"/>
      <c r="Q531" s="455"/>
      <c r="R531" s="455"/>
      <c r="S531" s="455"/>
      <c r="T531" s="455"/>
      <c r="U531" s="455"/>
      <c r="V531" s="455"/>
      <c r="W531" s="455"/>
      <c r="X531" s="455"/>
      <c r="Y531" s="455"/>
      <c r="Z531" s="455"/>
      <c r="AA531" s="455"/>
      <c r="AB531" s="455"/>
      <c r="AC531" s="455"/>
      <c r="AD531" s="455"/>
      <c r="AE531" s="455"/>
      <c r="AF531" s="455"/>
      <c r="AG531" s="455"/>
      <c r="AH531" s="455"/>
      <c r="AI531" s="455"/>
    </row>
    <row r="532" spans="1:35" ht="48">
      <c r="A532" s="456" t="s">
        <v>49</v>
      </c>
      <c r="B532" s="457">
        <v>61</v>
      </c>
      <c r="C532" s="583" t="s">
        <v>40</v>
      </c>
      <c r="D532" s="457">
        <v>3232</v>
      </c>
      <c r="E532" s="556" t="s">
        <v>80</v>
      </c>
      <c r="F532" s="459" t="s">
        <v>686</v>
      </c>
      <c r="G532" s="452">
        <v>24000</v>
      </c>
      <c r="H532" s="453">
        <v>17680</v>
      </c>
      <c r="I532" s="454">
        <v>24000</v>
      </c>
      <c r="J532" s="455"/>
      <c r="K532" s="455"/>
      <c r="L532" s="455"/>
      <c r="M532" s="455"/>
      <c r="N532" s="455"/>
      <c r="O532" s="455"/>
      <c r="P532" s="455"/>
      <c r="Q532" s="455"/>
      <c r="R532" s="455"/>
      <c r="S532" s="455"/>
      <c r="T532" s="455"/>
      <c r="U532" s="455"/>
      <c r="V532" s="455"/>
      <c r="W532" s="455"/>
      <c r="X532" s="455"/>
      <c r="Y532" s="455"/>
      <c r="Z532" s="455"/>
      <c r="AA532" s="455"/>
      <c r="AB532" s="455"/>
      <c r="AC532" s="455"/>
      <c r="AD532" s="455"/>
      <c r="AE532" s="455"/>
      <c r="AF532" s="455"/>
      <c r="AG532" s="455"/>
      <c r="AH532" s="455"/>
      <c r="AI532" s="455"/>
    </row>
    <row r="533" spans="1:35" ht="36">
      <c r="A533" s="456" t="s">
        <v>49</v>
      </c>
      <c r="B533" s="457">
        <v>61</v>
      </c>
      <c r="C533" s="583" t="s">
        <v>40</v>
      </c>
      <c r="D533" s="457">
        <v>3233</v>
      </c>
      <c r="E533" s="556" t="s">
        <v>81</v>
      </c>
      <c r="F533" s="459" t="s">
        <v>686</v>
      </c>
      <c r="G533" s="452">
        <v>8000</v>
      </c>
      <c r="H533" s="453">
        <v>11406</v>
      </c>
      <c r="I533" s="454">
        <v>11406</v>
      </c>
      <c r="J533" s="455"/>
      <c r="K533" s="455"/>
      <c r="L533" s="455"/>
      <c r="M533" s="455"/>
      <c r="N533" s="455"/>
      <c r="O533" s="455"/>
      <c r="P533" s="455"/>
      <c r="Q533" s="455"/>
      <c r="R533" s="455"/>
      <c r="S533" s="455"/>
      <c r="T533" s="455"/>
      <c r="U533" s="455"/>
      <c r="V533" s="455"/>
      <c r="W533" s="455"/>
      <c r="X533" s="455"/>
      <c r="Y533" s="455"/>
      <c r="Z533" s="455"/>
      <c r="AA533" s="455"/>
      <c r="AB533" s="455"/>
      <c r="AC533" s="455"/>
      <c r="AD533" s="455"/>
      <c r="AE533" s="455"/>
      <c r="AF533" s="455"/>
      <c r="AG533" s="455"/>
      <c r="AH533" s="455"/>
      <c r="AI533" s="455"/>
    </row>
    <row r="534" spans="1:35" ht="24">
      <c r="A534" s="456" t="s">
        <v>49</v>
      </c>
      <c r="B534" s="457">
        <v>61</v>
      </c>
      <c r="C534" s="583" t="s">
        <v>40</v>
      </c>
      <c r="D534" s="457">
        <v>3235</v>
      </c>
      <c r="E534" s="556" t="s">
        <v>88</v>
      </c>
      <c r="F534" s="459" t="s">
        <v>686</v>
      </c>
      <c r="G534" s="452"/>
      <c r="H534" s="453"/>
      <c r="I534" s="454"/>
      <c r="J534" s="455"/>
      <c r="K534" s="455"/>
      <c r="L534" s="455"/>
      <c r="M534" s="455"/>
      <c r="N534" s="455"/>
      <c r="O534" s="455"/>
      <c r="P534" s="455"/>
      <c r="Q534" s="455"/>
      <c r="R534" s="455"/>
      <c r="S534" s="455"/>
      <c r="T534" s="455"/>
      <c r="U534" s="455"/>
      <c r="V534" s="455"/>
      <c r="W534" s="455"/>
      <c r="X534" s="455"/>
      <c r="Y534" s="455"/>
      <c r="Z534" s="455"/>
      <c r="AA534" s="455"/>
      <c r="AB534" s="455"/>
      <c r="AC534" s="455"/>
      <c r="AD534" s="455"/>
      <c r="AE534" s="455"/>
      <c r="AF534" s="455"/>
      <c r="AG534" s="455"/>
      <c r="AH534" s="455"/>
      <c r="AI534" s="455"/>
    </row>
    <row r="535" spans="1:35" s="477" customFormat="1" ht="36">
      <c r="A535" s="456" t="s">
        <v>49</v>
      </c>
      <c r="B535" s="457">
        <v>61</v>
      </c>
      <c r="C535" s="583" t="s">
        <v>40</v>
      </c>
      <c r="D535" s="457">
        <v>3237</v>
      </c>
      <c r="E535" s="556" t="s">
        <v>62</v>
      </c>
      <c r="F535" s="459" t="s">
        <v>686</v>
      </c>
      <c r="G535" s="452"/>
      <c r="H535" s="453"/>
      <c r="I535" s="454"/>
      <c r="J535" s="476"/>
      <c r="K535" s="476"/>
      <c r="L535" s="476"/>
      <c r="M535" s="476"/>
      <c r="N535" s="476"/>
      <c r="O535" s="476"/>
      <c r="P535" s="476"/>
      <c r="Q535" s="476"/>
      <c r="R535" s="476"/>
      <c r="S535" s="476"/>
      <c r="T535" s="476"/>
      <c r="U535" s="476"/>
      <c r="V535" s="476"/>
      <c r="W535" s="476"/>
      <c r="X535" s="476"/>
      <c r="Y535" s="476"/>
      <c r="Z535" s="476"/>
      <c r="AA535" s="476"/>
      <c r="AB535" s="476"/>
      <c r="AC535" s="476"/>
      <c r="AD535" s="476"/>
      <c r="AE535" s="476"/>
      <c r="AF535" s="476"/>
      <c r="AG535" s="476"/>
      <c r="AH535" s="476"/>
      <c r="AI535" s="476"/>
    </row>
    <row r="536" spans="1:35" ht="24">
      <c r="A536" s="456" t="s">
        <v>49</v>
      </c>
      <c r="B536" s="457">
        <v>61</v>
      </c>
      <c r="C536" s="583" t="s">
        <v>40</v>
      </c>
      <c r="D536" s="457">
        <v>3238</v>
      </c>
      <c r="E536" s="556" t="s">
        <v>82</v>
      </c>
      <c r="F536" s="459" t="s">
        <v>686</v>
      </c>
      <c r="G536" s="452"/>
      <c r="H536" s="453"/>
      <c r="I536" s="454"/>
      <c r="J536" s="455"/>
      <c r="K536" s="455"/>
      <c r="L536" s="455"/>
      <c r="M536" s="455"/>
      <c r="N536" s="455"/>
      <c r="O536" s="455"/>
      <c r="P536" s="455"/>
      <c r="Q536" s="455"/>
      <c r="R536" s="455"/>
      <c r="S536" s="455"/>
      <c r="T536" s="455"/>
      <c r="U536" s="455"/>
      <c r="V536" s="455"/>
      <c r="W536" s="455"/>
      <c r="X536" s="455"/>
      <c r="Y536" s="455"/>
      <c r="Z536" s="455"/>
      <c r="AA536" s="455"/>
      <c r="AB536" s="455"/>
      <c r="AC536" s="455"/>
      <c r="AD536" s="455"/>
      <c r="AE536" s="455"/>
      <c r="AF536" s="455"/>
      <c r="AG536" s="455"/>
      <c r="AH536" s="455"/>
      <c r="AI536" s="455"/>
    </row>
    <row r="537" spans="1:35" ht="24">
      <c r="A537" s="456" t="s">
        <v>49</v>
      </c>
      <c r="B537" s="457">
        <v>61</v>
      </c>
      <c r="C537" s="583" t="s">
        <v>40</v>
      </c>
      <c r="D537" s="457">
        <v>3239</v>
      </c>
      <c r="E537" s="556" t="s">
        <v>66</v>
      </c>
      <c r="F537" s="459" t="s">
        <v>686</v>
      </c>
      <c r="G537" s="452">
        <v>14000</v>
      </c>
      <c r="H537" s="453"/>
      <c r="I537" s="454"/>
      <c r="J537" s="455"/>
      <c r="K537" s="455"/>
      <c r="L537" s="455"/>
      <c r="M537" s="455"/>
      <c r="N537" s="455"/>
      <c r="O537" s="455"/>
      <c r="P537" s="455"/>
      <c r="Q537" s="455"/>
      <c r="R537" s="455"/>
      <c r="S537" s="455"/>
      <c r="T537" s="455"/>
      <c r="U537" s="455"/>
      <c r="V537" s="455"/>
      <c r="W537" s="455"/>
      <c r="X537" s="455"/>
      <c r="Y537" s="455"/>
      <c r="Z537" s="455"/>
      <c r="AA537" s="455"/>
      <c r="AB537" s="455"/>
      <c r="AC537" s="455"/>
      <c r="AD537" s="455"/>
      <c r="AE537" s="455"/>
      <c r="AF537" s="455"/>
      <c r="AG537" s="455"/>
      <c r="AH537" s="455"/>
      <c r="AI537" s="455"/>
    </row>
    <row r="538" spans="1:35" ht="60">
      <c r="A538" s="456" t="s">
        <v>49</v>
      </c>
      <c r="B538" s="457">
        <v>61</v>
      </c>
      <c r="C538" s="583" t="s">
        <v>40</v>
      </c>
      <c r="D538" s="457">
        <v>3241</v>
      </c>
      <c r="E538" s="556" t="s">
        <v>67</v>
      </c>
      <c r="F538" s="459" t="s">
        <v>686</v>
      </c>
      <c r="G538" s="452"/>
      <c r="H538" s="453"/>
      <c r="I538" s="454"/>
      <c r="J538" s="455"/>
      <c r="K538" s="455"/>
      <c r="L538" s="455"/>
      <c r="M538" s="455"/>
      <c r="N538" s="455"/>
      <c r="O538" s="455"/>
      <c r="P538" s="455"/>
      <c r="Q538" s="455"/>
      <c r="R538" s="455"/>
      <c r="S538" s="455"/>
      <c r="T538" s="455"/>
      <c r="U538" s="455"/>
      <c r="V538" s="455"/>
      <c r="W538" s="455"/>
      <c r="X538" s="455"/>
      <c r="Y538" s="455"/>
      <c r="Z538" s="455"/>
      <c r="AA538" s="455"/>
      <c r="AB538" s="455"/>
      <c r="AC538" s="455"/>
      <c r="AD538" s="455"/>
      <c r="AE538" s="455"/>
      <c r="AF538" s="455"/>
      <c r="AG538" s="455"/>
      <c r="AH538" s="455"/>
      <c r="AI538" s="455"/>
    </row>
    <row r="539" spans="1:35" s="477" customFormat="1" ht="24">
      <c r="A539" s="456" t="s">
        <v>49</v>
      </c>
      <c r="B539" s="457">
        <v>61</v>
      </c>
      <c r="C539" s="583" t="s">
        <v>40</v>
      </c>
      <c r="D539" s="457">
        <v>3293</v>
      </c>
      <c r="E539" s="556" t="s">
        <v>68</v>
      </c>
      <c r="F539" s="459" t="s">
        <v>686</v>
      </c>
      <c r="G539" s="452"/>
      <c r="H539" s="453"/>
      <c r="I539" s="454"/>
      <c r="J539" s="476"/>
      <c r="K539" s="476"/>
      <c r="L539" s="476"/>
      <c r="M539" s="476"/>
      <c r="N539" s="476"/>
      <c r="O539" s="476"/>
      <c r="P539" s="476"/>
      <c r="Q539" s="476"/>
      <c r="R539" s="476"/>
      <c r="S539" s="476"/>
      <c r="T539" s="476"/>
      <c r="U539" s="476"/>
      <c r="V539" s="476"/>
      <c r="W539" s="476"/>
      <c r="X539" s="476"/>
      <c r="Y539" s="476"/>
      <c r="Z539" s="476"/>
      <c r="AA539" s="476"/>
      <c r="AB539" s="476"/>
      <c r="AC539" s="476"/>
      <c r="AD539" s="476"/>
      <c r="AE539" s="476"/>
      <c r="AF539" s="476"/>
      <c r="AG539" s="476"/>
      <c r="AH539" s="476"/>
      <c r="AI539" s="476"/>
    </row>
    <row r="540" spans="1:35" ht="48">
      <c r="A540" s="456" t="s">
        <v>49</v>
      </c>
      <c r="B540" s="457">
        <v>61</v>
      </c>
      <c r="C540" s="583" t="s">
        <v>40</v>
      </c>
      <c r="D540" s="457">
        <v>3299</v>
      </c>
      <c r="E540" s="556" t="s">
        <v>57</v>
      </c>
      <c r="F540" s="459" t="s">
        <v>686</v>
      </c>
      <c r="G540" s="452"/>
      <c r="H540" s="453"/>
      <c r="I540" s="454"/>
      <c r="J540" s="455"/>
      <c r="K540" s="455"/>
      <c r="L540" s="455"/>
      <c r="M540" s="455"/>
      <c r="N540" s="455"/>
      <c r="O540" s="455"/>
      <c r="P540" s="455"/>
      <c r="Q540" s="455"/>
      <c r="R540" s="455"/>
      <c r="S540" s="455"/>
      <c r="T540" s="455"/>
      <c r="U540" s="455"/>
      <c r="V540" s="455"/>
      <c r="W540" s="455"/>
      <c r="X540" s="455"/>
      <c r="Y540" s="455"/>
      <c r="Z540" s="455"/>
      <c r="AA540" s="455"/>
      <c r="AB540" s="455"/>
      <c r="AC540" s="455"/>
      <c r="AD540" s="455"/>
      <c r="AE540" s="455"/>
      <c r="AF540" s="455"/>
      <c r="AG540" s="455"/>
      <c r="AH540" s="455"/>
      <c r="AI540" s="455"/>
    </row>
    <row r="541" spans="1:35" ht="60">
      <c r="A541" s="456" t="s">
        <v>49</v>
      </c>
      <c r="B541" s="457">
        <v>61</v>
      </c>
      <c r="C541" s="583" t="s">
        <v>40</v>
      </c>
      <c r="D541" s="457">
        <v>3431</v>
      </c>
      <c r="E541" s="556" t="s">
        <v>70</v>
      </c>
      <c r="F541" s="459" t="s">
        <v>686</v>
      </c>
      <c r="G541" s="452"/>
      <c r="H541" s="453">
        <v>171</v>
      </c>
      <c r="I541" s="454">
        <v>171</v>
      </c>
      <c r="J541" s="455"/>
      <c r="K541" s="455"/>
      <c r="L541" s="455"/>
      <c r="M541" s="455"/>
      <c r="N541" s="455"/>
      <c r="O541" s="455"/>
      <c r="P541" s="455"/>
      <c r="Q541" s="455"/>
      <c r="R541" s="455"/>
      <c r="S541" s="455"/>
      <c r="T541" s="455"/>
      <c r="U541" s="455"/>
      <c r="V541" s="455"/>
      <c r="W541" s="455"/>
      <c r="X541" s="455"/>
      <c r="Y541" s="455"/>
      <c r="Z541" s="455"/>
      <c r="AA541" s="455"/>
      <c r="AB541" s="455"/>
      <c r="AC541" s="455"/>
      <c r="AD541" s="455"/>
      <c r="AE541" s="455"/>
      <c r="AF541" s="455"/>
      <c r="AG541" s="455"/>
      <c r="AH541" s="455"/>
      <c r="AI541" s="455"/>
    </row>
    <row r="542" spans="1:35" ht="72">
      <c r="A542" s="456" t="s">
        <v>49</v>
      </c>
      <c r="B542" s="457">
        <v>61</v>
      </c>
      <c r="C542" s="583" t="s">
        <v>40</v>
      </c>
      <c r="D542" s="457">
        <v>3432</v>
      </c>
      <c r="E542" s="556" t="s">
        <v>71</v>
      </c>
      <c r="F542" s="459" t="s">
        <v>686</v>
      </c>
      <c r="G542" s="452"/>
      <c r="H542" s="453"/>
      <c r="I542" s="454"/>
      <c r="J542" s="455"/>
      <c r="K542" s="455"/>
      <c r="L542" s="455"/>
      <c r="M542" s="455"/>
      <c r="N542" s="455"/>
      <c r="O542" s="455"/>
      <c r="P542" s="455"/>
      <c r="Q542" s="455"/>
      <c r="R542" s="455"/>
      <c r="S542" s="455"/>
      <c r="T542" s="455"/>
      <c r="U542" s="455"/>
      <c r="V542" s="455"/>
      <c r="W542" s="455"/>
      <c r="X542" s="455"/>
      <c r="Y542" s="455"/>
      <c r="Z542" s="455"/>
      <c r="AA542" s="455"/>
      <c r="AB542" s="455"/>
      <c r="AC542" s="455"/>
      <c r="AD542" s="455"/>
      <c r="AE542" s="455"/>
      <c r="AF542" s="455"/>
      <c r="AG542" s="455"/>
      <c r="AH542" s="455"/>
      <c r="AI542" s="455"/>
    </row>
    <row r="543" spans="1:35" ht="48">
      <c r="A543" s="456" t="s">
        <v>49</v>
      </c>
      <c r="B543" s="457">
        <v>61</v>
      </c>
      <c r="C543" s="583" t="s">
        <v>40</v>
      </c>
      <c r="D543" s="457">
        <v>3721</v>
      </c>
      <c r="E543" s="556" t="s">
        <v>84</v>
      </c>
      <c r="F543" s="459" t="s">
        <v>686</v>
      </c>
      <c r="G543" s="452"/>
      <c r="H543" s="453"/>
      <c r="I543" s="454"/>
      <c r="J543" s="455"/>
      <c r="K543" s="455"/>
      <c r="L543" s="455"/>
      <c r="M543" s="455"/>
      <c r="N543" s="455"/>
      <c r="O543" s="455"/>
      <c r="P543" s="455"/>
      <c r="Q543" s="455"/>
      <c r="R543" s="455"/>
      <c r="S543" s="455"/>
      <c r="T543" s="455"/>
      <c r="U543" s="455"/>
      <c r="V543" s="455"/>
      <c r="W543" s="455"/>
      <c r="X543" s="455"/>
      <c r="Y543" s="455"/>
      <c r="Z543" s="455"/>
      <c r="AA543" s="455"/>
      <c r="AB543" s="455"/>
      <c r="AC543" s="455"/>
      <c r="AD543" s="455"/>
      <c r="AE543" s="455"/>
      <c r="AF543" s="455"/>
      <c r="AG543" s="455"/>
      <c r="AH543" s="455"/>
      <c r="AI543" s="455"/>
    </row>
    <row r="544" spans="1:35" s="477" customFormat="1" ht="36">
      <c r="A544" s="456" t="s">
        <v>49</v>
      </c>
      <c r="B544" s="457">
        <v>61</v>
      </c>
      <c r="C544" s="583" t="s">
        <v>40</v>
      </c>
      <c r="D544" s="457">
        <v>4221</v>
      </c>
      <c r="E544" s="556" t="s">
        <v>63</v>
      </c>
      <c r="F544" s="459" t="s">
        <v>686</v>
      </c>
      <c r="G544" s="452"/>
      <c r="H544" s="453"/>
      <c r="I544" s="454"/>
      <c r="J544" s="476"/>
      <c r="K544" s="476"/>
      <c r="L544" s="476"/>
      <c r="M544" s="476"/>
      <c r="N544" s="476"/>
      <c r="O544" s="476"/>
      <c r="P544" s="476"/>
      <c r="Q544" s="476"/>
      <c r="R544" s="476"/>
      <c r="S544" s="476"/>
      <c r="T544" s="476"/>
      <c r="U544" s="476"/>
      <c r="V544" s="476"/>
      <c r="W544" s="476"/>
      <c r="X544" s="476"/>
      <c r="Y544" s="476"/>
      <c r="Z544" s="476"/>
      <c r="AA544" s="476"/>
      <c r="AB544" s="476"/>
      <c r="AC544" s="476"/>
      <c r="AD544" s="476"/>
      <c r="AE544" s="476"/>
      <c r="AF544" s="476"/>
      <c r="AG544" s="476"/>
      <c r="AH544" s="476"/>
      <c r="AI544" s="476"/>
    </row>
    <row r="545" spans="1:35" ht="36">
      <c r="A545" s="456" t="s">
        <v>49</v>
      </c>
      <c r="B545" s="457">
        <v>61</v>
      </c>
      <c r="C545" s="583" t="s">
        <v>40</v>
      </c>
      <c r="D545" s="457">
        <v>4224</v>
      </c>
      <c r="E545" s="556" t="s">
        <v>73</v>
      </c>
      <c r="F545" s="459" t="s">
        <v>686</v>
      </c>
      <c r="G545" s="452"/>
      <c r="H545" s="453"/>
      <c r="I545" s="454"/>
      <c r="J545" s="455"/>
      <c r="K545" s="455"/>
      <c r="L545" s="455"/>
      <c r="M545" s="455"/>
      <c r="N545" s="455"/>
      <c r="O545" s="455"/>
      <c r="P545" s="455"/>
      <c r="Q545" s="455"/>
      <c r="R545" s="455"/>
      <c r="S545" s="455"/>
      <c r="T545" s="455"/>
      <c r="U545" s="455"/>
      <c r="V545" s="455"/>
      <c r="W545" s="455"/>
      <c r="X545" s="455"/>
      <c r="Y545" s="455"/>
      <c r="Z545" s="455"/>
      <c r="AA545" s="455"/>
      <c r="AB545" s="455"/>
      <c r="AC545" s="455"/>
      <c r="AD545" s="455"/>
      <c r="AE545" s="455"/>
      <c r="AF545" s="455"/>
      <c r="AG545" s="455"/>
      <c r="AH545" s="455"/>
      <c r="AI545" s="455"/>
    </row>
    <row r="546" spans="1:35" ht="36">
      <c r="A546" s="456" t="s">
        <v>49</v>
      </c>
      <c r="B546" s="457">
        <v>61</v>
      </c>
      <c r="C546" s="583" t="s">
        <v>40</v>
      </c>
      <c r="D546" s="457">
        <v>4225</v>
      </c>
      <c r="E546" s="556" t="s">
        <v>85</v>
      </c>
      <c r="F546" s="459" t="s">
        <v>686</v>
      </c>
      <c r="G546" s="452"/>
      <c r="H546" s="453">
        <v>10312</v>
      </c>
      <c r="I546" s="454">
        <v>10312</v>
      </c>
      <c r="J546" s="455"/>
      <c r="K546" s="455"/>
      <c r="L546" s="455"/>
      <c r="M546" s="455"/>
      <c r="N546" s="455"/>
      <c r="O546" s="455"/>
      <c r="P546" s="455"/>
      <c r="Q546" s="455"/>
      <c r="R546" s="455"/>
      <c r="S546" s="455"/>
      <c r="T546" s="455"/>
      <c r="U546" s="455"/>
      <c r="V546" s="455"/>
      <c r="W546" s="455"/>
      <c r="X546" s="455"/>
      <c r="Y546" s="455"/>
      <c r="Z546" s="455"/>
      <c r="AA546" s="455"/>
      <c r="AB546" s="455"/>
      <c r="AC546" s="455"/>
      <c r="AD546" s="455"/>
      <c r="AE546" s="455"/>
      <c r="AF546" s="455"/>
      <c r="AG546" s="455"/>
      <c r="AH546" s="455"/>
      <c r="AI546" s="455"/>
    </row>
    <row r="547" spans="1:35">
      <c r="A547" s="456" t="s">
        <v>49</v>
      </c>
      <c r="B547" s="457">
        <v>61</v>
      </c>
      <c r="C547" s="583" t="s">
        <v>40</v>
      </c>
      <c r="D547" s="457">
        <v>4241</v>
      </c>
      <c r="E547" s="556" t="s">
        <v>74</v>
      </c>
      <c r="F547" s="459" t="s">
        <v>686</v>
      </c>
      <c r="G547" s="452"/>
      <c r="H547" s="453"/>
      <c r="I547" s="454">
        <v>17000</v>
      </c>
      <c r="J547" s="455"/>
      <c r="K547" s="455"/>
      <c r="L547" s="455"/>
      <c r="M547" s="455"/>
      <c r="N547" s="455"/>
      <c r="O547" s="455"/>
      <c r="P547" s="455"/>
      <c r="Q547" s="455"/>
      <c r="R547" s="455"/>
      <c r="S547" s="455"/>
      <c r="T547" s="455"/>
      <c r="U547" s="455"/>
      <c r="V547" s="455"/>
      <c r="W547" s="455"/>
      <c r="X547" s="455"/>
      <c r="Y547" s="455"/>
      <c r="Z547" s="455"/>
      <c r="AA547" s="455"/>
      <c r="AB547" s="455"/>
      <c r="AC547" s="455"/>
      <c r="AD547" s="455"/>
      <c r="AE547" s="455"/>
      <c r="AF547" s="455"/>
      <c r="AG547" s="455"/>
      <c r="AH547" s="455"/>
      <c r="AI547" s="455"/>
    </row>
    <row r="548" spans="1:35" ht="36.75" thickBot="1">
      <c r="A548" s="460" t="s">
        <v>49</v>
      </c>
      <c r="B548" s="461">
        <v>61</v>
      </c>
      <c r="C548" s="584" t="s">
        <v>40</v>
      </c>
      <c r="D548" s="461">
        <v>4262</v>
      </c>
      <c r="E548" s="557" t="s">
        <v>86</v>
      </c>
      <c r="F548" s="462" t="s">
        <v>686</v>
      </c>
      <c r="G548" s="452"/>
      <c r="H548" s="453"/>
      <c r="I548" s="454"/>
      <c r="J548" s="455"/>
      <c r="K548" s="455"/>
      <c r="L548" s="455"/>
      <c r="M548" s="455"/>
      <c r="N548" s="455"/>
      <c r="O548" s="455"/>
      <c r="P548" s="455"/>
      <c r="Q548" s="455"/>
      <c r="R548" s="455"/>
      <c r="S548" s="455"/>
      <c r="T548" s="455"/>
      <c r="U548" s="455"/>
      <c r="V548" s="455"/>
      <c r="W548" s="455"/>
      <c r="X548" s="455"/>
      <c r="Y548" s="455"/>
      <c r="Z548" s="455"/>
      <c r="AA548" s="455"/>
      <c r="AB548" s="455"/>
      <c r="AC548" s="455"/>
      <c r="AD548" s="455"/>
      <c r="AE548" s="455"/>
      <c r="AF548" s="455"/>
      <c r="AG548" s="455"/>
      <c r="AH548" s="455"/>
      <c r="AI548" s="455"/>
    </row>
    <row r="549" spans="1:35" ht="12.75" thickBot="1">
      <c r="A549" s="478" t="s">
        <v>49</v>
      </c>
      <c r="B549" s="479">
        <v>61</v>
      </c>
      <c r="C549" s="586" t="s">
        <v>40</v>
      </c>
      <c r="D549" s="479"/>
      <c r="E549" s="560" t="s">
        <v>161</v>
      </c>
      <c r="F549" s="480" t="s">
        <v>686</v>
      </c>
      <c r="G549" s="481">
        <f>SUM(G520:G548)</f>
        <v>430077</v>
      </c>
      <c r="H549" s="482">
        <f>SUM(H520:H548)</f>
        <v>315794</v>
      </c>
      <c r="I549" s="483">
        <f>SUM(I520:I548)</f>
        <v>372612</v>
      </c>
      <c r="J549" s="455"/>
      <c r="K549" s="455"/>
      <c r="L549" s="455"/>
      <c r="M549" s="455"/>
      <c r="N549" s="455"/>
      <c r="O549" s="455"/>
      <c r="P549" s="455"/>
      <c r="Q549" s="455"/>
      <c r="R549" s="455"/>
      <c r="S549" s="455"/>
      <c r="T549" s="455"/>
      <c r="U549" s="455"/>
      <c r="V549" s="455"/>
      <c r="W549" s="455"/>
      <c r="X549" s="455"/>
      <c r="Y549" s="455"/>
      <c r="Z549" s="455"/>
      <c r="AA549" s="455"/>
      <c r="AB549" s="455"/>
      <c r="AC549" s="455"/>
      <c r="AD549" s="455"/>
      <c r="AE549" s="455"/>
      <c r="AF549" s="455"/>
      <c r="AG549" s="455"/>
      <c r="AH549" s="455"/>
      <c r="AI549" s="455"/>
    </row>
    <row r="550" spans="1:35" ht="12.75" thickBot="1">
      <c r="A550" s="471" t="s">
        <v>49</v>
      </c>
      <c r="B550" s="472">
        <v>61</v>
      </c>
      <c r="C550" s="572" t="s">
        <v>40</v>
      </c>
      <c r="D550" s="472"/>
      <c r="E550" s="559" t="s">
        <v>738</v>
      </c>
      <c r="F550" s="473"/>
      <c r="G550" s="474">
        <f>G519+G549</f>
        <v>430077</v>
      </c>
      <c r="H550" s="474">
        <f t="shared" ref="H550:I550" si="10">H519+H549</f>
        <v>315794</v>
      </c>
      <c r="I550" s="474">
        <f t="shared" si="10"/>
        <v>372612</v>
      </c>
      <c r="J550" s="455"/>
      <c r="K550" s="455"/>
      <c r="L550" s="455"/>
      <c r="M550" s="455"/>
      <c r="N550" s="455"/>
      <c r="O550" s="455"/>
      <c r="P550" s="455"/>
      <c r="Q550" s="455"/>
      <c r="R550" s="455"/>
      <c r="S550" s="455"/>
      <c r="T550" s="455"/>
      <c r="U550" s="455"/>
      <c r="V550" s="455"/>
      <c r="W550" s="455"/>
      <c r="X550" s="455"/>
      <c r="Y550" s="455"/>
      <c r="Z550" s="455"/>
      <c r="AA550" s="455"/>
      <c r="AB550" s="455"/>
      <c r="AC550" s="455"/>
      <c r="AD550" s="455"/>
      <c r="AE550" s="455"/>
      <c r="AF550" s="455"/>
      <c r="AG550" s="455"/>
      <c r="AH550" s="455"/>
      <c r="AI550" s="455"/>
    </row>
    <row r="551" spans="1:35" ht="48">
      <c r="A551" s="449" t="s">
        <v>49</v>
      </c>
      <c r="B551" s="450">
        <v>63</v>
      </c>
      <c r="C551" s="582" t="s">
        <v>727</v>
      </c>
      <c r="D551" s="450">
        <v>3431</v>
      </c>
      <c r="E551" s="555" t="s">
        <v>750</v>
      </c>
      <c r="F551" s="451" t="s">
        <v>689</v>
      </c>
      <c r="G551" s="452"/>
      <c r="H551" s="453"/>
      <c r="I551" s="454"/>
      <c r="J551" s="455"/>
      <c r="K551" s="455"/>
      <c r="L551" s="455"/>
      <c r="M551" s="455"/>
      <c r="N551" s="455"/>
      <c r="O551" s="455"/>
      <c r="P551" s="455"/>
      <c r="Q551" s="455"/>
      <c r="R551" s="455"/>
      <c r="S551" s="455"/>
      <c r="T551" s="455"/>
      <c r="U551" s="455"/>
      <c r="V551" s="455"/>
      <c r="W551" s="455"/>
      <c r="X551" s="455"/>
      <c r="Y551" s="455"/>
      <c r="Z551" s="455"/>
      <c r="AA551" s="455"/>
      <c r="AB551" s="455"/>
      <c r="AC551" s="455"/>
      <c r="AD551" s="455"/>
      <c r="AE551" s="455"/>
      <c r="AF551" s="455"/>
      <c r="AG551" s="455"/>
      <c r="AH551" s="455"/>
      <c r="AI551" s="455"/>
    </row>
    <row r="552" spans="1:35" ht="36">
      <c r="A552" s="456" t="s">
        <v>49</v>
      </c>
      <c r="B552" s="457">
        <v>63</v>
      </c>
      <c r="C552" s="583" t="s">
        <v>727</v>
      </c>
      <c r="D552" s="457">
        <v>3432</v>
      </c>
      <c r="E552" s="556" t="s">
        <v>710</v>
      </c>
      <c r="F552" s="459" t="s">
        <v>689</v>
      </c>
      <c r="G552" s="452"/>
      <c r="H552" s="453"/>
      <c r="I552" s="454"/>
      <c r="J552" s="455"/>
      <c r="K552" s="455"/>
      <c r="L552" s="455"/>
      <c r="M552" s="455"/>
      <c r="N552" s="455"/>
      <c r="O552" s="455"/>
      <c r="P552" s="455"/>
      <c r="Q552" s="455"/>
      <c r="R552" s="455"/>
      <c r="S552" s="455"/>
      <c r="T552" s="455"/>
      <c r="U552" s="455"/>
      <c r="V552" s="455"/>
      <c r="W552" s="455"/>
      <c r="X552" s="455"/>
      <c r="Y552" s="455"/>
      <c r="Z552" s="455"/>
      <c r="AA552" s="455"/>
      <c r="AB552" s="455"/>
      <c r="AC552" s="455"/>
      <c r="AD552" s="455"/>
      <c r="AE552" s="455"/>
      <c r="AF552" s="455"/>
      <c r="AG552" s="455"/>
      <c r="AH552" s="455"/>
      <c r="AI552" s="455"/>
    </row>
    <row r="553" spans="1:35" ht="72.75" thickBot="1">
      <c r="A553" s="460" t="s">
        <v>49</v>
      </c>
      <c r="B553" s="461">
        <v>63</v>
      </c>
      <c r="C553" s="584" t="s">
        <v>727</v>
      </c>
      <c r="D553" s="461">
        <v>3693</v>
      </c>
      <c r="E553" s="557" t="s">
        <v>83</v>
      </c>
      <c r="F553" s="462" t="s">
        <v>689</v>
      </c>
      <c r="G553" s="452"/>
      <c r="H553" s="453"/>
      <c r="I553" s="454"/>
      <c r="J553" s="455"/>
      <c r="K553" s="455"/>
      <c r="L553" s="455"/>
      <c r="M553" s="455"/>
      <c r="N553" s="455"/>
      <c r="O553" s="455"/>
      <c r="P553" s="455"/>
      <c r="Q553" s="455"/>
      <c r="R553" s="455"/>
      <c r="S553" s="455"/>
      <c r="T553" s="455"/>
      <c r="U553" s="455"/>
      <c r="V553" s="455"/>
      <c r="W553" s="455"/>
      <c r="X553" s="455"/>
      <c r="Y553" s="455"/>
      <c r="Z553" s="455"/>
      <c r="AA553" s="455"/>
      <c r="AB553" s="455"/>
      <c r="AC553" s="455"/>
      <c r="AD553" s="455"/>
      <c r="AE553" s="455"/>
      <c r="AF553" s="455"/>
      <c r="AG553" s="455"/>
      <c r="AH553" s="455"/>
      <c r="AI553" s="455"/>
    </row>
    <row r="554" spans="1:35" ht="24.75" thickBot="1">
      <c r="A554" s="471" t="s">
        <v>49</v>
      </c>
      <c r="B554" s="472">
        <v>63</v>
      </c>
      <c r="C554" s="572" t="s">
        <v>733</v>
      </c>
      <c r="D554" s="472"/>
      <c r="E554" s="559" t="s">
        <v>739</v>
      </c>
      <c r="F554" s="473"/>
      <c r="G554" s="474">
        <f>G551+G552+G553</f>
        <v>0</v>
      </c>
      <c r="H554" s="475">
        <f t="shared" ref="H554:I554" si="11">H551+H552+H553</f>
        <v>0</v>
      </c>
      <c r="I554" s="490">
        <f t="shared" si="11"/>
        <v>0</v>
      </c>
      <c r="J554" s="455"/>
      <c r="K554" s="455"/>
      <c r="L554" s="455"/>
      <c r="M554" s="455"/>
      <c r="N554" s="455"/>
      <c r="O554" s="455"/>
      <c r="P554" s="455"/>
      <c r="Q554" s="455"/>
      <c r="R554" s="455"/>
      <c r="S554" s="455"/>
      <c r="T554" s="455"/>
      <c r="U554" s="455"/>
      <c r="V554" s="455"/>
      <c r="W554" s="455"/>
      <c r="X554" s="455"/>
      <c r="Y554" s="455"/>
      <c r="Z554" s="455"/>
      <c r="AA554" s="455"/>
      <c r="AB554" s="455"/>
      <c r="AC554" s="455"/>
      <c r="AD554" s="455"/>
      <c r="AE554" s="455"/>
      <c r="AF554" s="455"/>
      <c r="AG554" s="455"/>
      <c r="AH554" s="455"/>
      <c r="AI554" s="455"/>
    </row>
    <row r="555" spans="1:35" ht="72">
      <c r="A555" s="449" t="s">
        <v>49</v>
      </c>
      <c r="B555" s="450">
        <v>71</v>
      </c>
      <c r="C555" s="582" t="s">
        <v>47</v>
      </c>
      <c r="D555" s="450">
        <v>3223</v>
      </c>
      <c r="E555" s="555" t="s">
        <v>77</v>
      </c>
      <c r="F555" s="451" t="s">
        <v>686</v>
      </c>
      <c r="G555" s="452"/>
      <c r="H555" s="453"/>
      <c r="I555" s="454"/>
      <c r="J555" s="455"/>
      <c r="K555" s="455"/>
      <c r="L555" s="455"/>
      <c r="M555" s="455"/>
      <c r="N555" s="455"/>
      <c r="O555" s="455"/>
      <c r="P555" s="455"/>
      <c r="Q555" s="455"/>
      <c r="R555" s="455"/>
      <c r="S555" s="455"/>
      <c r="T555" s="455"/>
      <c r="U555" s="455"/>
      <c r="V555" s="455"/>
      <c r="W555" s="455"/>
      <c r="X555" s="455"/>
      <c r="Y555" s="455"/>
      <c r="Z555" s="455"/>
      <c r="AA555" s="455"/>
      <c r="AB555" s="455"/>
      <c r="AC555" s="455"/>
      <c r="AD555" s="455"/>
      <c r="AE555" s="455"/>
      <c r="AF555" s="455"/>
      <c r="AG555" s="455"/>
      <c r="AH555" s="455"/>
      <c r="AI555" s="455"/>
    </row>
    <row r="556" spans="1:35" ht="12" customHeight="1">
      <c r="A556" s="456" t="s">
        <v>49</v>
      </c>
      <c r="B556" s="457">
        <v>71</v>
      </c>
      <c r="C556" s="583" t="s">
        <v>47</v>
      </c>
      <c r="D556" s="457">
        <v>4221</v>
      </c>
      <c r="E556" s="556" t="s">
        <v>63</v>
      </c>
      <c r="F556" s="459" t="s">
        <v>686</v>
      </c>
      <c r="G556" s="452">
        <v>3900</v>
      </c>
      <c r="H556" s="453">
        <v>2384</v>
      </c>
      <c r="I556" s="454">
        <v>2384</v>
      </c>
      <c r="J556" s="455"/>
      <c r="K556" s="455"/>
      <c r="L556" s="455"/>
      <c r="M556" s="455"/>
      <c r="N556" s="455"/>
      <c r="O556" s="455"/>
      <c r="P556" s="455"/>
      <c r="Q556" s="455"/>
      <c r="R556" s="455"/>
      <c r="S556" s="455"/>
      <c r="T556" s="455"/>
      <c r="U556" s="455"/>
      <c r="V556" s="455"/>
      <c r="W556" s="455"/>
      <c r="X556" s="455"/>
      <c r="Y556" s="455"/>
      <c r="Z556" s="455"/>
      <c r="AA556" s="455"/>
      <c r="AB556" s="455"/>
      <c r="AC556" s="455"/>
      <c r="AD556" s="455"/>
      <c r="AE556" s="455"/>
      <c r="AF556" s="455"/>
      <c r="AG556" s="455"/>
      <c r="AH556" s="455"/>
      <c r="AI556" s="455"/>
    </row>
    <row r="557" spans="1:35" ht="17.25" customHeight="1">
      <c r="A557" s="456" t="s">
        <v>49</v>
      </c>
      <c r="B557" s="457">
        <v>71</v>
      </c>
      <c r="C557" s="583" t="s">
        <v>47</v>
      </c>
      <c r="D557" s="457">
        <v>4241</v>
      </c>
      <c r="E557" s="556" t="s">
        <v>74</v>
      </c>
      <c r="F557" s="459" t="s">
        <v>686</v>
      </c>
      <c r="G557" s="452"/>
      <c r="H557" s="453"/>
      <c r="I557" s="454"/>
      <c r="J557" s="455"/>
      <c r="K557" s="455"/>
      <c r="L557" s="455"/>
      <c r="M557" s="455"/>
      <c r="N557" s="455"/>
      <c r="O557" s="455"/>
      <c r="P557" s="455"/>
      <c r="Q557" s="455"/>
      <c r="R557" s="455"/>
      <c r="S557" s="455"/>
      <c r="T557" s="455"/>
      <c r="U557" s="455"/>
      <c r="V557" s="455"/>
      <c r="W557" s="455"/>
      <c r="X557" s="455"/>
      <c r="Y557" s="455"/>
      <c r="Z557" s="455"/>
      <c r="AA557" s="455"/>
      <c r="AB557" s="455"/>
      <c r="AC557" s="455"/>
      <c r="AD557" s="455"/>
      <c r="AE557" s="455"/>
      <c r="AF557" s="455"/>
      <c r="AG557" s="455"/>
      <c r="AH557" s="455"/>
      <c r="AI557" s="455"/>
    </row>
    <row r="558" spans="1:35" ht="19.5" customHeight="1" thickBot="1">
      <c r="A558" s="460" t="s">
        <v>49</v>
      </c>
      <c r="B558" s="461">
        <v>71</v>
      </c>
      <c r="C558" s="584" t="s">
        <v>47</v>
      </c>
      <c r="D558" s="461">
        <v>4511</v>
      </c>
      <c r="E558" s="557" t="s">
        <v>91</v>
      </c>
      <c r="F558" s="462" t="s">
        <v>686</v>
      </c>
      <c r="G558" s="452"/>
      <c r="H558" s="453"/>
      <c r="I558" s="454"/>
      <c r="J558" s="455"/>
      <c r="K558" s="455"/>
      <c r="L558" s="455"/>
      <c r="M558" s="455"/>
      <c r="N558" s="455"/>
      <c r="O558" s="455"/>
      <c r="P558" s="455"/>
      <c r="Q558" s="455"/>
      <c r="R558" s="455"/>
      <c r="S558" s="455"/>
      <c r="T558" s="455"/>
      <c r="U558" s="455"/>
      <c r="V558" s="455"/>
      <c r="W558" s="455"/>
      <c r="X558" s="455"/>
      <c r="Y558" s="455"/>
      <c r="Z558" s="455"/>
      <c r="AA558" s="455"/>
      <c r="AB558" s="455"/>
      <c r="AC558" s="455"/>
      <c r="AD558" s="455"/>
      <c r="AE558" s="455"/>
      <c r="AF558" s="455"/>
      <c r="AG558" s="455"/>
      <c r="AH558" s="455"/>
      <c r="AI558" s="455"/>
    </row>
    <row r="559" spans="1:35" ht="30.75" customHeight="1" thickBot="1">
      <c r="A559" s="471" t="s">
        <v>49</v>
      </c>
      <c r="B559" s="472">
        <v>71</v>
      </c>
      <c r="C559" s="572" t="s">
        <v>47</v>
      </c>
      <c r="D559" s="472"/>
      <c r="E559" s="559" t="s">
        <v>740</v>
      </c>
      <c r="F559" s="473" t="s">
        <v>686</v>
      </c>
      <c r="G559" s="474">
        <f>SUM(G555:G558)</f>
        <v>3900</v>
      </c>
      <c r="H559" s="475">
        <f t="shared" ref="H559:I559" si="12">SUM(H555:H558)</f>
        <v>2384</v>
      </c>
      <c r="I559" s="475">
        <f t="shared" si="12"/>
        <v>2384</v>
      </c>
      <c r="J559" s="455"/>
      <c r="K559" s="455"/>
      <c r="L559" s="455"/>
      <c r="M559" s="455"/>
      <c r="N559" s="455"/>
      <c r="O559" s="455"/>
      <c r="P559" s="455"/>
      <c r="Q559" s="455"/>
      <c r="R559" s="455"/>
      <c r="S559" s="455"/>
      <c r="T559" s="455"/>
      <c r="U559" s="455"/>
      <c r="V559" s="455"/>
      <c r="W559" s="455"/>
      <c r="X559" s="455"/>
      <c r="Y559" s="455"/>
      <c r="Z559" s="455"/>
      <c r="AA559" s="455"/>
      <c r="AB559" s="455"/>
      <c r="AC559" s="455"/>
      <c r="AD559" s="455"/>
      <c r="AE559" s="455"/>
      <c r="AF559" s="455"/>
      <c r="AG559" s="455"/>
      <c r="AH559" s="455"/>
      <c r="AI559" s="455"/>
    </row>
    <row r="560" spans="1:35" ht="36">
      <c r="A560" s="449" t="s">
        <v>49</v>
      </c>
      <c r="B560" s="450">
        <v>12</v>
      </c>
      <c r="C560" s="582" t="s">
        <v>21</v>
      </c>
      <c r="D560" s="450">
        <v>3111</v>
      </c>
      <c r="E560" s="555" t="s">
        <v>50</v>
      </c>
      <c r="F560" s="451" t="s">
        <v>689</v>
      </c>
      <c r="G560" s="452"/>
      <c r="H560" s="453"/>
      <c r="I560" s="454"/>
      <c r="J560" s="455"/>
      <c r="K560" s="455"/>
      <c r="L560" s="455"/>
      <c r="M560" s="455"/>
      <c r="N560" s="455"/>
      <c r="O560" s="455"/>
      <c r="P560" s="455"/>
      <c r="Q560" s="455"/>
      <c r="R560" s="455"/>
      <c r="S560" s="455"/>
      <c r="T560" s="455"/>
      <c r="U560" s="455"/>
      <c r="V560" s="455"/>
      <c r="W560" s="455"/>
      <c r="X560" s="455"/>
      <c r="Y560" s="455"/>
      <c r="Z560" s="455"/>
      <c r="AA560" s="455"/>
      <c r="AB560" s="455"/>
      <c r="AC560" s="455"/>
      <c r="AD560" s="455"/>
      <c r="AE560" s="455"/>
      <c r="AF560" s="455"/>
      <c r="AG560" s="455"/>
      <c r="AH560" s="455"/>
      <c r="AI560" s="455"/>
    </row>
    <row r="561" spans="1:35" ht="36">
      <c r="A561" s="449" t="s">
        <v>49</v>
      </c>
      <c r="B561" s="450">
        <v>12</v>
      </c>
      <c r="C561" s="582" t="s">
        <v>21</v>
      </c>
      <c r="D561" s="450">
        <v>3112</v>
      </c>
      <c r="E561" s="555" t="s">
        <v>96</v>
      </c>
      <c r="F561" s="451" t="s">
        <v>689</v>
      </c>
      <c r="G561" s="452"/>
      <c r="H561" s="453"/>
      <c r="I561" s="454"/>
      <c r="J561" s="455"/>
      <c r="K561" s="455"/>
      <c r="L561" s="455"/>
      <c r="M561" s="455"/>
      <c r="N561" s="455"/>
      <c r="O561" s="455"/>
      <c r="P561" s="455"/>
      <c r="Q561" s="455"/>
      <c r="R561" s="455"/>
      <c r="S561" s="455"/>
      <c r="T561" s="455"/>
      <c r="U561" s="455"/>
      <c r="V561" s="455"/>
      <c r="W561" s="455"/>
      <c r="X561" s="455"/>
      <c r="Y561" s="455"/>
      <c r="Z561" s="455"/>
      <c r="AA561" s="455"/>
      <c r="AB561" s="455"/>
      <c r="AC561" s="455"/>
      <c r="AD561" s="455"/>
      <c r="AE561" s="455"/>
      <c r="AF561" s="455"/>
      <c r="AG561" s="455"/>
      <c r="AH561" s="455"/>
      <c r="AI561" s="455"/>
    </row>
    <row r="562" spans="1:35" ht="36">
      <c r="A562" s="449" t="s">
        <v>49</v>
      </c>
      <c r="B562" s="450">
        <v>12</v>
      </c>
      <c r="C562" s="582" t="s">
        <v>21</v>
      </c>
      <c r="D562" s="450">
        <v>3113</v>
      </c>
      <c r="E562" s="555" t="s">
        <v>756</v>
      </c>
      <c r="F562" s="451" t="s">
        <v>689</v>
      </c>
      <c r="G562" s="452"/>
      <c r="H562" s="453"/>
      <c r="I562" s="454"/>
      <c r="J562" s="455"/>
      <c r="K562" s="455"/>
      <c r="L562" s="455"/>
      <c r="M562" s="455"/>
      <c r="N562" s="455"/>
      <c r="O562" s="455"/>
      <c r="P562" s="455"/>
      <c r="Q562" s="455"/>
      <c r="R562" s="455"/>
      <c r="S562" s="455"/>
      <c r="T562" s="455"/>
      <c r="U562" s="455"/>
      <c r="V562" s="455"/>
      <c r="W562" s="455"/>
      <c r="X562" s="455"/>
      <c r="Y562" s="455"/>
      <c r="Z562" s="455"/>
      <c r="AA562" s="455"/>
      <c r="AB562" s="455"/>
      <c r="AC562" s="455"/>
      <c r="AD562" s="455"/>
      <c r="AE562" s="455"/>
      <c r="AF562" s="455"/>
      <c r="AG562" s="455"/>
      <c r="AH562" s="455"/>
      <c r="AI562" s="455"/>
    </row>
    <row r="563" spans="1:35" ht="36">
      <c r="A563" s="449" t="s">
        <v>49</v>
      </c>
      <c r="B563" s="450">
        <v>12</v>
      </c>
      <c r="C563" s="582" t="s">
        <v>21</v>
      </c>
      <c r="D563" s="450">
        <v>3114</v>
      </c>
      <c r="E563" s="555" t="s">
        <v>754</v>
      </c>
      <c r="F563" s="451" t="s">
        <v>689</v>
      </c>
      <c r="G563" s="452"/>
      <c r="H563" s="453"/>
      <c r="I563" s="454"/>
      <c r="J563" s="455"/>
      <c r="K563" s="455"/>
      <c r="L563" s="455"/>
      <c r="M563" s="455"/>
      <c r="N563" s="455"/>
      <c r="O563" s="455"/>
      <c r="P563" s="455"/>
      <c r="Q563" s="455"/>
      <c r="R563" s="455"/>
      <c r="S563" s="455"/>
      <c r="T563" s="455"/>
      <c r="U563" s="455"/>
      <c r="V563" s="455"/>
      <c r="W563" s="455"/>
      <c r="X563" s="455"/>
      <c r="Y563" s="455"/>
      <c r="Z563" s="455"/>
      <c r="AA563" s="455"/>
      <c r="AB563" s="455"/>
      <c r="AC563" s="455"/>
      <c r="AD563" s="455"/>
      <c r="AE563" s="455"/>
      <c r="AF563" s="455"/>
      <c r="AG563" s="455"/>
      <c r="AH563" s="455"/>
      <c r="AI563" s="455"/>
    </row>
    <row r="564" spans="1:35" ht="36">
      <c r="A564" s="449" t="s">
        <v>49</v>
      </c>
      <c r="B564" s="450">
        <v>12</v>
      </c>
      <c r="C564" s="582" t="s">
        <v>21</v>
      </c>
      <c r="D564" s="457">
        <v>3121</v>
      </c>
      <c r="E564" s="556" t="s">
        <v>51</v>
      </c>
      <c r="F564" s="451" t="s">
        <v>689</v>
      </c>
      <c r="G564" s="452"/>
      <c r="H564" s="453"/>
      <c r="I564" s="454"/>
      <c r="J564" s="455"/>
      <c r="K564" s="455"/>
      <c r="L564" s="455"/>
      <c r="M564" s="455"/>
      <c r="N564" s="455"/>
      <c r="O564" s="455"/>
      <c r="P564" s="455"/>
      <c r="Q564" s="455"/>
      <c r="R564" s="455"/>
      <c r="S564" s="455"/>
      <c r="T564" s="455"/>
      <c r="U564" s="455"/>
      <c r="V564" s="455"/>
      <c r="W564" s="455"/>
      <c r="X564" s="455"/>
      <c r="Y564" s="455"/>
      <c r="Z564" s="455"/>
      <c r="AA564" s="455"/>
      <c r="AB564" s="455"/>
      <c r="AC564" s="455"/>
      <c r="AD564" s="455"/>
      <c r="AE564" s="455"/>
      <c r="AF564" s="455"/>
      <c r="AG564" s="455"/>
      <c r="AH564" s="455"/>
      <c r="AI564" s="455"/>
    </row>
    <row r="565" spans="1:35" ht="36">
      <c r="A565" s="449" t="s">
        <v>49</v>
      </c>
      <c r="B565" s="450">
        <v>12</v>
      </c>
      <c r="C565" s="582" t="s">
        <v>21</v>
      </c>
      <c r="D565" s="457">
        <v>3131</v>
      </c>
      <c r="E565" s="556" t="s">
        <v>757</v>
      </c>
      <c r="F565" s="451" t="s">
        <v>689</v>
      </c>
      <c r="G565" s="452"/>
      <c r="H565" s="453"/>
      <c r="I565" s="454"/>
      <c r="J565" s="455"/>
      <c r="K565" s="455"/>
      <c r="L565" s="455"/>
      <c r="M565" s="455"/>
      <c r="N565" s="455"/>
      <c r="O565" s="455"/>
      <c r="P565" s="455"/>
      <c r="Q565" s="455"/>
      <c r="R565" s="455"/>
      <c r="S565" s="455"/>
      <c r="T565" s="455"/>
      <c r="U565" s="455"/>
      <c r="V565" s="455"/>
      <c r="W565" s="455"/>
      <c r="X565" s="455"/>
      <c r="Y565" s="455"/>
      <c r="Z565" s="455"/>
      <c r="AA565" s="455"/>
      <c r="AB565" s="455"/>
      <c r="AC565" s="455"/>
      <c r="AD565" s="455"/>
      <c r="AE565" s="455"/>
      <c r="AF565" s="455"/>
      <c r="AG565" s="455"/>
      <c r="AH565" s="455"/>
      <c r="AI565" s="455"/>
    </row>
    <row r="566" spans="1:35" ht="48">
      <c r="A566" s="449" t="s">
        <v>49</v>
      </c>
      <c r="B566" s="450">
        <v>12</v>
      </c>
      <c r="C566" s="582" t="s">
        <v>21</v>
      </c>
      <c r="D566" s="457">
        <v>3132</v>
      </c>
      <c r="E566" s="556" t="s">
        <v>52</v>
      </c>
      <c r="F566" s="451" t="s">
        <v>689</v>
      </c>
      <c r="G566" s="452"/>
      <c r="H566" s="453"/>
      <c r="I566" s="454"/>
      <c r="J566" s="455"/>
      <c r="K566" s="455"/>
      <c r="L566" s="455"/>
      <c r="M566" s="455"/>
      <c r="N566" s="455"/>
      <c r="O566" s="455"/>
      <c r="P566" s="455"/>
      <c r="Q566" s="455"/>
      <c r="R566" s="455"/>
      <c r="S566" s="455"/>
      <c r="T566" s="455"/>
      <c r="U566" s="455"/>
      <c r="V566" s="455"/>
      <c r="W566" s="455"/>
      <c r="X566" s="455"/>
      <c r="Y566" s="455"/>
      <c r="Z566" s="455"/>
      <c r="AA566" s="455"/>
      <c r="AB566" s="455"/>
      <c r="AC566" s="455"/>
      <c r="AD566" s="455"/>
      <c r="AE566" s="455"/>
      <c r="AF566" s="455"/>
      <c r="AG566" s="455"/>
      <c r="AH566" s="455"/>
      <c r="AI566" s="455"/>
    </row>
    <row r="567" spans="1:35" ht="72">
      <c r="A567" s="449" t="s">
        <v>49</v>
      </c>
      <c r="B567" s="450">
        <v>12</v>
      </c>
      <c r="C567" s="582" t="s">
        <v>21</v>
      </c>
      <c r="D567" s="457">
        <v>3133</v>
      </c>
      <c r="E567" s="556" t="s">
        <v>758</v>
      </c>
      <c r="F567" s="451" t="s">
        <v>689</v>
      </c>
      <c r="G567" s="452"/>
      <c r="H567" s="453"/>
      <c r="I567" s="454"/>
      <c r="J567" s="455"/>
      <c r="K567" s="455"/>
      <c r="L567" s="455"/>
      <c r="M567" s="455"/>
      <c r="N567" s="455"/>
      <c r="O567" s="455"/>
      <c r="P567" s="455"/>
      <c r="Q567" s="455"/>
      <c r="R567" s="455"/>
      <c r="S567" s="455"/>
      <c r="T567" s="455"/>
      <c r="U567" s="455"/>
      <c r="V567" s="455"/>
      <c r="W567" s="455"/>
      <c r="X567" s="455"/>
      <c r="Y567" s="455"/>
      <c r="Z567" s="455"/>
      <c r="AA567" s="455"/>
      <c r="AB567" s="455"/>
      <c r="AC567" s="455"/>
      <c r="AD567" s="455"/>
      <c r="AE567" s="455"/>
      <c r="AF567" s="455"/>
      <c r="AG567" s="455"/>
      <c r="AH567" s="455"/>
      <c r="AI567" s="455"/>
    </row>
    <row r="568" spans="1:35" ht="36">
      <c r="A568" s="449" t="s">
        <v>49</v>
      </c>
      <c r="B568" s="450">
        <v>12</v>
      </c>
      <c r="C568" s="582" t="s">
        <v>21</v>
      </c>
      <c r="D568" s="457">
        <v>3211</v>
      </c>
      <c r="E568" s="556" t="s">
        <v>60</v>
      </c>
      <c r="F568" s="451" t="s">
        <v>689</v>
      </c>
      <c r="G568" s="452"/>
      <c r="H568" s="453"/>
      <c r="I568" s="454"/>
      <c r="J568" s="455"/>
      <c r="K568" s="455"/>
      <c r="L568" s="455"/>
      <c r="M568" s="455"/>
      <c r="N568" s="455"/>
      <c r="O568" s="455"/>
      <c r="P568" s="455"/>
      <c r="Q568" s="455"/>
      <c r="R568" s="455"/>
      <c r="S568" s="455"/>
      <c r="T568" s="455"/>
      <c r="U568" s="455"/>
      <c r="V568" s="455"/>
      <c r="W568" s="455"/>
      <c r="X568" s="455"/>
      <c r="Y568" s="455"/>
      <c r="Z568" s="455"/>
      <c r="AA568" s="455"/>
      <c r="AB568" s="455"/>
      <c r="AC568" s="455"/>
      <c r="AD568" s="455"/>
      <c r="AE568" s="455"/>
      <c r="AF568" s="455"/>
      <c r="AG568" s="455"/>
      <c r="AH568" s="455"/>
      <c r="AI568" s="455"/>
    </row>
    <row r="569" spans="1:35" ht="60">
      <c r="A569" s="449" t="s">
        <v>49</v>
      </c>
      <c r="B569" s="450">
        <v>12</v>
      </c>
      <c r="C569" s="582" t="s">
        <v>21</v>
      </c>
      <c r="D569" s="457">
        <v>3212</v>
      </c>
      <c r="E569" s="556" t="s">
        <v>759</v>
      </c>
      <c r="F569" s="451" t="s">
        <v>689</v>
      </c>
      <c r="G569" s="452"/>
      <c r="H569" s="453"/>
      <c r="I569" s="454"/>
      <c r="J569" s="455"/>
      <c r="K569" s="455"/>
      <c r="L569" s="455"/>
      <c r="M569" s="455"/>
      <c r="N569" s="455"/>
      <c r="O569" s="455"/>
      <c r="P569" s="455"/>
      <c r="Q569" s="455"/>
      <c r="R569" s="455"/>
      <c r="S569" s="455"/>
      <c r="T569" s="455"/>
      <c r="U569" s="455"/>
      <c r="V569" s="455"/>
      <c r="W569" s="455"/>
      <c r="X569" s="455"/>
      <c r="Y569" s="455"/>
      <c r="Z569" s="455"/>
      <c r="AA569" s="455"/>
      <c r="AB569" s="455"/>
      <c r="AC569" s="455"/>
      <c r="AD569" s="455"/>
      <c r="AE569" s="455"/>
      <c r="AF569" s="455"/>
      <c r="AG569" s="455"/>
      <c r="AH569" s="455"/>
      <c r="AI569" s="455"/>
    </row>
    <row r="570" spans="1:35" ht="36">
      <c r="A570" s="449" t="s">
        <v>49</v>
      </c>
      <c r="B570" s="450">
        <v>12</v>
      </c>
      <c r="C570" s="582" t="s">
        <v>21</v>
      </c>
      <c r="D570" s="457">
        <v>3213</v>
      </c>
      <c r="E570" s="556" t="s">
        <v>64</v>
      </c>
      <c r="F570" s="451" t="s">
        <v>689</v>
      </c>
      <c r="G570" s="452"/>
      <c r="H570" s="453"/>
      <c r="I570" s="454"/>
      <c r="J570" s="455"/>
      <c r="K570" s="455"/>
      <c r="L570" s="455"/>
      <c r="M570" s="455"/>
      <c r="N570" s="455"/>
      <c r="O570" s="455"/>
      <c r="P570" s="455"/>
      <c r="Q570" s="455"/>
      <c r="R570" s="455"/>
      <c r="S570" s="455"/>
      <c r="T570" s="455"/>
      <c r="U570" s="455"/>
      <c r="V570" s="455"/>
      <c r="W570" s="455"/>
      <c r="X570" s="455"/>
      <c r="Y570" s="455"/>
      <c r="Z570" s="455"/>
      <c r="AA570" s="455"/>
      <c r="AB570" s="455"/>
      <c r="AC570" s="455"/>
      <c r="AD570" s="455"/>
      <c r="AE570" s="455"/>
      <c r="AF570" s="455"/>
      <c r="AG570" s="455"/>
      <c r="AH570" s="455"/>
      <c r="AI570" s="455"/>
    </row>
    <row r="571" spans="1:35" ht="48">
      <c r="A571" s="449" t="s">
        <v>49</v>
      </c>
      <c r="B571" s="450">
        <v>12</v>
      </c>
      <c r="C571" s="582" t="s">
        <v>21</v>
      </c>
      <c r="D571" s="457">
        <v>3214</v>
      </c>
      <c r="E571" s="556" t="s">
        <v>75</v>
      </c>
      <c r="F571" s="451" t="s">
        <v>689</v>
      </c>
      <c r="G571" s="452"/>
      <c r="H571" s="453"/>
      <c r="I571" s="454"/>
      <c r="J571" s="455"/>
      <c r="K571" s="455"/>
      <c r="L571" s="455"/>
      <c r="M571" s="455"/>
      <c r="N571" s="455"/>
      <c r="O571" s="455"/>
      <c r="P571" s="455"/>
      <c r="Q571" s="455"/>
      <c r="R571" s="455"/>
      <c r="S571" s="455"/>
      <c r="T571" s="455"/>
      <c r="U571" s="455"/>
      <c r="V571" s="455"/>
      <c r="W571" s="455"/>
      <c r="X571" s="455"/>
      <c r="Y571" s="455"/>
      <c r="Z571" s="455"/>
      <c r="AA571" s="455"/>
      <c r="AB571" s="455"/>
      <c r="AC571" s="455"/>
      <c r="AD571" s="455"/>
      <c r="AE571" s="455"/>
      <c r="AF571" s="455"/>
      <c r="AG571" s="455"/>
      <c r="AH571" s="455"/>
      <c r="AI571" s="455"/>
    </row>
    <row r="572" spans="1:35" ht="60">
      <c r="A572" s="449" t="s">
        <v>49</v>
      </c>
      <c r="B572" s="450">
        <v>12</v>
      </c>
      <c r="C572" s="582" t="s">
        <v>21</v>
      </c>
      <c r="D572" s="457">
        <v>3221</v>
      </c>
      <c r="E572" s="556" t="s">
        <v>65</v>
      </c>
      <c r="F572" s="451" t="s">
        <v>689</v>
      </c>
      <c r="G572" s="452"/>
      <c r="H572" s="453"/>
      <c r="I572" s="454"/>
      <c r="J572" s="455"/>
      <c r="K572" s="455"/>
      <c r="L572" s="455"/>
      <c r="M572" s="455"/>
      <c r="N572" s="455"/>
      <c r="O572" s="455"/>
      <c r="P572" s="455"/>
      <c r="Q572" s="455"/>
      <c r="R572" s="455"/>
      <c r="S572" s="455"/>
      <c r="T572" s="455"/>
      <c r="U572" s="455"/>
      <c r="V572" s="455"/>
      <c r="W572" s="455"/>
      <c r="X572" s="455"/>
      <c r="Y572" s="455"/>
      <c r="Z572" s="455"/>
      <c r="AA572" s="455"/>
      <c r="AB572" s="455"/>
      <c r="AC572" s="455"/>
      <c r="AD572" s="455"/>
      <c r="AE572" s="455"/>
      <c r="AF572" s="455"/>
      <c r="AG572" s="455"/>
      <c r="AH572" s="455"/>
      <c r="AI572" s="455"/>
    </row>
    <row r="573" spans="1:35" ht="36">
      <c r="A573" s="449" t="s">
        <v>49</v>
      </c>
      <c r="B573" s="450">
        <v>12</v>
      </c>
      <c r="C573" s="582" t="s">
        <v>21</v>
      </c>
      <c r="D573" s="457">
        <v>3222</v>
      </c>
      <c r="E573" s="556" t="s">
        <v>76</v>
      </c>
      <c r="F573" s="451" t="s">
        <v>689</v>
      </c>
      <c r="G573" s="452"/>
      <c r="H573" s="453"/>
      <c r="I573" s="454"/>
      <c r="J573" s="455"/>
      <c r="K573" s="455"/>
      <c r="L573" s="455"/>
      <c r="M573" s="455"/>
      <c r="N573" s="455"/>
      <c r="O573" s="455"/>
      <c r="P573" s="455"/>
      <c r="Q573" s="455"/>
      <c r="R573" s="455"/>
      <c r="S573" s="455"/>
      <c r="T573" s="455"/>
      <c r="U573" s="455"/>
      <c r="V573" s="455"/>
      <c r="W573" s="455"/>
      <c r="X573" s="455"/>
      <c r="Y573" s="455"/>
      <c r="Z573" s="455"/>
      <c r="AA573" s="455"/>
      <c r="AB573" s="455"/>
      <c r="AC573" s="455"/>
      <c r="AD573" s="455"/>
      <c r="AE573" s="455"/>
      <c r="AF573" s="455"/>
      <c r="AG573" s="455"/>
      <c r="AH573" s="455"/>
      <c r="AI573" s="455"/>
    </row>
    <row r="574" spans="1:35" ht="36">
      <c r="A574" s="449" t="s">
        <v>49</v>
      </c>
      <c r="B574" s="450">
        <v>12</v>
      </c>
      <c r="C574" s="582" t="s">
        <v>21</v>
      </c>
      <c r="D574" s="457">
        <v>3223</v>
      </c>
      <c r="E574" s="556" t="s">
        <v>77</v>
      </c>
      <c r="F574" s="451" t="s">
        <v>689</v>
      </c>
      <c r="G574" s="452"/>
      <c r="H574" s="453"/>
      <c r="I574" s="454"/>
      <c r="J574" s="455"/>
      <c r="K574" s="455"/>
      <c r="L574" s="455"/>
      <c r="M574" s="455"/>
      <c r="N574" s="455"/>
      <c r="O574" s="455"/>
      <c r="P574" s="455"/>
      <c r="Q574" s="455"/>
      <c r="R574" s="455"/>
      <c r="S574" s="455"/>
      <c r="T574" s="455"/>
      <c r="U574" s="455"/>
      <c r="V574" s="455"/>
      <c r="W574" s="455"/>
      <c r="X574" s="455"/>
      <c r="Y574" s="455"/>
      <c r="Z574" s="455"/>
      <c r="AA574" s="455"/>
      <c r="AB574" s="455"/>
      <c r="AC574" s="455"/>
      <c r="AD574" s="455"/>
      <c r="AE574" s="455"/>
      <c r="AF574" s="455"/>
      <c r="AG574" s="455"/>
      <c r="AH574" s="455"/>
      <c r="AI574" s="455"/>
    </row>
    <row r="575" spans="1:35" ht="60">
      <c r="A575" s="449" t="s">
        <v>49</v>
      </c>
      <c r="B575" s="450">
        <v>12</v>
      </c>
      <c r="C575" s="582" t="s">
        <v>21</v>
      </c>
      <c r="D575" s="457">
        <v>3224</v>
      </c>
      <c r="E575" s="556" t="s">
        <v>61</v>
      </c>
      <c r="F575" s="451" t="s">
        <v>689</v>
      </c>
      <c r="G575" s="452"/>
      <c r="H575" s="453"/>
      <c r="I575" s="454"/>
      <c r="J575" s="455"/>
      <c r="K575" s="455"/>
      <c r="L575" s="455"/>
      <c r="M575" s="455"/>
      <c r="N575" s="455"/>
      <c r="O575" s="455"/>
      <c r="P575" s="455"/>
      <c r="Q575" s="455"/>
      <c r="R575" s="455"/>
      <c r="S575" s="455"/>
      <c r="T575" s="455"/>
      <c r="U575" s="455"/>
      <c r="V575" s="455"/>
      <c r="W575" s="455"/>
      <c r="X575" s="455"/>
      <c r="Y575" s="455"/>
      <c r="Z575" s="455"/>
      <c r="AA575" s="455"/>
      <c r="AB575" s="455"/>
      <c r="AC575" s="455"/>
      <c r="AD575" s="455"/>
      <c r="AE575" s="455"/>
      <c r="AF575" s="455"/>
      <c r="AG575" s="455"/>
      <c r="AH575" s="455"/>
      <c r="AI575" s="455"/>
    </row>
    <row r="576" spans="1:35" ht="36">
      <c r="A576" s="449" t="s">
        <v>49</v>
      </c>
      <c r="B576" s="450">
        <v>12</v>
      </c>
      <c r="C576" s="582" t="s">
        <v>21</v>
      </c>
      <c r="D576" s="457">
        <v>3225</v>
      </c>
      <c r="E576" s="556" t="s">
        <v>78</v>
      </c>
      <c r="F576" s="451" t="s">
        <v>689</v>
      </c>
      <c r="G576" s="452"/>
      <c r="H576" s="453"/>
      <c r="I576" s="454"/>
      <c r="J576" s="455"/>
      <c r="K576" s="455"/>
      <c r="L576" s="455"/>
      <c r="M576" s="455"/>
      <c r="N576" s="455"/>
      <c r="O576" s="455"/>
      <c r="P576" s="455"/>
      <c r="Q576" s="455"/>
      <c r="R576" s="455"/>
      <c r="S576" s="455"/>
      <c r="T576" s="455"/>
      <c r="U576" s="455"/>
      <c r="V576" s="455"/>
      <c r="W576" s="455"/>
      <c r="X576" s="455"/>
      <c r="Y576" s="455"/>
      <c r="Z576" s="455"/>
      <c r="AA576" s="455"/>
      <c r="AB576" s="455"/>
      <c r="AC576" s="455"/>
      <c r="AD576" s="455"/>
      <c r="AE576" s="455"/>
      <c r="AF576" s="455"/>
      <c r="AG576" s="455"/>
      <c r="AH576" s="455"/>
      <c r="AI576" s="455"/>
    </row>
    <row r="577" spans="1:35" ht="60">
      <c r="A577" s="449" t="s">
        <v>49</v>
      </c>
      <c r="B577" s="450">
        <v>12</v>
      </c>
      <c r="C577" s="582" t="s">
        <v>21</v>
      </c>
      <c r="D577" s="457">
        <v>3227</v>
      </c>
      <c r="E577" s="556" t="s">
        <v>89</v>
      </c>
      <c r="F577" s="451" t="s">
        <v>689</v>
      </c>
      <c r="G577" s="452"/>
      <c r="H577" s="453"/>
      <c r="I577" s="454"/>
      <c r="J577" s="455"/>
      <c r="K577" s="455"/>
      <c r="L577" s="455"/>
      <c r="M577" s="455"/>
      <c r="N577" s="455"/>
      <c r="O577" s="455"/>
      <c r="P577" s="455"/>
      <c r="Q577" s="455"/>
      <c r="R577" s="455"/>
      <c r="S577" s="455"/>
      <c r="T577" s="455"/>
      <c r="U577" s="455"/>
      <c r="V577" s="455"/>
      <c r="W577" s="455"/>
      <c r="X577" s="455"/>
      <c r="Y577" s="455"/>
      <c r="Z577" s="455"/>
      <c r="AA577" s="455"/>
      <c r="AB577" s="455"/>
      <c r="AC577" s="455"/>
      <c r="AD577" s="455"/>
      <c r="AE577" s="455"/>
      <c r="AF577" s="455"/>
      <c r="AG577" s="455"/>
      <c r="AH577" s="455"/>
      <c r="AI577" s="455"/>
    </row>
    <row r="578" spans="1:35" ht="48">
      <c r="A578" s="449" t="s">
        <v>49</v>
      </c>
      <c r="B578" s="450">
        <v>12</v>
      </c>
      <c r="C578" s="582" t="s">
        <v>21</v>
      </c>
      <c r="D578" s="457">
        <v>3231</v>
      </c>
      <c r="E578" s="556" t="s">
        <v>79</v>
      </c>
      <c r="F578" s="451" t="s">
        <v>689</v>
      </c>
      <c r="G578" s="452"/>
      <c r="H578" s="453"/>
      <c r="I578" s="454"/>
      <c r="J578" s="455"/>
      <c r="K578" s="455"/>
      <c r="L578" s="455"/>
      <c r="M578" s="455"/>
      <c r="N578" s="455"/>
      <c r="O578" s="455"/>
      <c r="P578" s="455"/>
      <c r="Q578" s="455"/>
      <c r="R578" s="455"/>
      <c r="S578" s="455"/>
      <c r="T578" s="455"/>
      <c r="U578" s="455"/>
      <c r="V578" s="455"/>
      <c r="W578" s="455"/>
      <c r="X578" s="455"/>
      <c r="Y578" s="455"/>
      <c r="Z578" s="455"/>
      <c r="AA578" s="455"/>
      <c r="AB578" s="455"/>
      <c r="AC578" s="455"/>
      <c r="AD578" s="455"/>
      <c r="AE578" s="455"/>
      <c r="AF578" s="455"/>
      <c r="AG578" s="455"/>
      <c r="AH578" s="455"/>
      <c r="AI578" s="455"/>
    </row>
    <row r="579" spans="1:35" ht="48">
      <c r="A579" s="449" t="s">
        <v>49</v>
      </c>
      <c r="B579" s="450">
        <v>12</v>
      </c>
      <c r="C579" s="582" t="s">
        <v>21</v>
      </c>
      <c r="D579" s="457">
        <v>3232</v>
      </c>
      <c r="E579" s="556" t="s">
        <v>80</v>
      </c>
      <c r="F579" s="451" t="s">
        <v>689</v>
      </c>
      <c r="G579" s="452"/>
      <c r="H579" s="453"/>
      <c r="I579" s="454"/>
      <c r="J579" s="455"/>
      <c r="K579" s="455"/>
      <c r="L579" s="455"/>
      <c r="M579" s="455"/>
      <c r="N579" s="455"/>
      <c r="O579" s="455"/>
      <c r="P579" s="455"/>
      <c r="Q579" s="455"/>
      <c r="R579" s="455"/>
      <c r="S579" s="455"/>
      <c r="T579" s="455"/>
      <c r="U579" s="455"/>
      <c r="V579" s="455"/>
      <c r="W579" s="455"/>
      <c r="X579" s="455"/>
      <c r="Y579" s="455"/>
      <c r="Z579" s="455"/>
      <c r="AA579" s="455"/>
      <c r="AB579" s="455"/>
      <c r="AC579" s="455"/>
      <c r="AD579" s="455"/>
      <c r="AE579" s="455"/>
      <c r="AF579" s="455"/>
      <c r="AG579" s="455"/>
      <c r="AH579" s="455"/>
      <c r="AI579" s="455"/>
    </row>
    <row r="580" spans="1:35" ht="36">
      <c r="A580" s="449" t="s">
        <v>49</v>
      </c>
      <c r="B580" s="450">
        <v>12</v>
      </c>
      <c r="C580" s="582" t="s">
        <v>21</v>
      </c>
      <c r="D580" s="457">
        <v>3233</v>
      </c>
      <c r="E580" s="556" t="s">
        <v>81</v>
      </c>
      <c r="F580" s="451" t="s">
        <v>689</v>
      </c>
      <c r="G580" s="452"/>
      <c r="H580" s="453"/>
      <c r="I580" s="454"/>
      <c r="J580" s="455"/>
      <c r="K580" s="455"/>
      <c r="L580" s="455"/>
      <c r="M580" s="455"/>
      <c r="N580" s="455"/>
      <c r="O580" s="455"/>
      <c r="P580" s="455"/>
      <c r="Q580" s="455"/>
      <c r="R580" s="455"/>
      <c r="S580" s="455"/>
      <c r="T580" s="455"/>
      <c r="U580" s="455"/>
      <c r="V580" s="455"/>
      <c r="W580" s="455"/>
      <c r="X580" s="455"/>
      <c r="Y580" s="455"/>
      <c r="Z580" s="455"/>
      <c r="AA580" s="455"/>
      <c r="AB580" s="455"/>
      <c r="AC580" s="455"/>
      <c r="AD580" s="455"/>
      <c r="AE580" s="455"/>
      <c r="AF580" s="455"/>
      <c r="AG580" s="455"/>
      <c r="AH580" s="455"/>
      <c r="AI580" s="455"/>
    </row>
    <row r="581" spans="1:35" ht="36">
      <c r="A581" s="449" t="s">
        <v>49</v>
      </c>
      <c r="B581" s="450">
        <v>12</v>
      </c>
      <c r="C581" s="582" t="s">
        <v>21</v>
      </c>
      <c r="D581" s="457">
        <v>3234</v>
      </c>
      <c r="E581" s="556" t="s">
        <v>87</v>
      </c>
      <c r="F581" s="451" t="s">
        <v>689</v>
      </c>
      <c r="G581" s="452"/>
      <c r="H581" s="453"/>
      <c r="I581" s="454"/>
      <c r="J581" s="455"/>
      <c r="K581" s="455"/>
      <c r="L581" s="455"/>
      <c r="M581" s="455"/>
      <c r="N581" s="455"/>
      <c r="O581" s="455"/>
      <c r="P581" s="455"/>
      <c r="Q581" s="455"/>
      <c r="R581" s="455"/>
      <c r="S581" s="455"/>
      <c r="T581" s="455"/>
      <c r="U581" s="455"/>
      <c r="V581" s="455"/>
      <c r="W581" s="455"/>
      <c r="X581" s="455"/>
      <c r="Y581" s="455"/>
      <c r="Z581" s="455"/>
      <c r="AA581" s="455"/>
      <c r="AB581" s="455"/>
      <c r="AC581" s="455"/>
      <c r="AD581" s="455"/>
      <c r="AE581" s="455"/>
      <c r="AF581" s="455"/>
      <c r="AG581" s="455"/>
      <c r="AH581" s="455"/>
      <c r="AI581" s="455"/>
    </row>
    <row r="582" spans="1:35" ht="36">
      <c r="A582" s="449" t="s">
        <v>49</v>
      </c>
      <c r="B582" s="450">
        <v>12</v>
      </c>
      <c r="C582" s="582" t="s">
        <v>21</v>
      </c>
      <c r="D582" s="457">
        <v>3235</v>
      </c>
      <c r="E582" s="556" t="s">
        <v>88</v>
      </c>
      <c r="F582" s="451" t="s">
        <v>689</v>
      </c>
      <c r="G582" s="452"/>
      <c r="H582" s="453"/>
      <c r="I582" s="454"/>
      <c r="J582" s="455"/>
      <c r="K582" s="455"/>
      <c r="L582" s="455"/>
      <c r="M582" s="455"/>
      <c r="N582" s="455"/>
      <c r="O582" s="455"/>
      <c r="P582" s="455"/>
      <c r="Q582" s="455"/>
      <c r="R582" s="455"/>
      <c r="S582" s="455"/>
      <c r="T582" s="455"/>
      <c r="U582" s="455"/>
      <c r="V582" s="455"/>
      <c r="W582" s="455"/>
      <c r="X582" s="455"/>
      <c r="Y582" s="455"/>
      <c r="Z582" s="455"/>
      <c r="AA582" s="455"/>
      <c r="AB582" s="455"/>
      <c r="AC582" s="455"/>
      <c r="AD582" s="455"/>
      <c r="AE582" s="455"/>
      <c r="AF582" s="455"/>
      <c r="AG582" s="455"/>
      <c r="AH582" s="455"/>
      <c r="AI582" s="455"/>
    </row>
    <row r="583" spans="1:35" ht="48">
      <c r="A583" s="449" t="s">
        <v>49</v>
      </c>
      <c r="B583" s="450">
        <v>12</v>
      </c>
      <c r="C583" s="582" t="s">
        <v>21</v>
      </c>
      <c r="D583" s="457">
        <v>3236</v>
      </c>
      <c r="E583" s="556" t="s">
        <v>54</v>
      </c>
      <c r="F583" s="451" t="s">
        <v>689</v>
      </c>
      <c r="G583" s="452"/>
      <c r="H583" s="453"/>
      <c r="I583" s="454"/>
      <c r="J583" s="455"/>
      <c r="K583" s="455"/>
      <c r="L583" s="455"/>
      <c r="M583" s="455"/>
      <c r="N583" s="455"/>
      <c r="O583" s="455"/>
      <c r="P583" s="455"/>
      <c r="Q583" s="455"/>
      <c r="R583" s="455"/>
      <c r="S583" s="455"/>
      <c r="T583" s="455"/>
      <c r="U583" s="455"/>
      <c r="V583" s="455"/>
      <c r="W583" s="455"/>
      <c r="X583" s="455"/>
      <c r="Y583" s="455"/>
      <c r="Z583" s="455"/>
      <c r="AA583" s="455"/>
      <c r="AB583" s="455"/>
      <c r="AC583" s="455"/>
      <c r="AD583" s="455"/>
      <c r="AE583" s="455"/>
      <c r="AF583" s="455"/>
      <c r="AG583" s="455"/>
      <c r="AH583" s="455"/>
      <c r="AI583" s="455"/>
    </row>
    <row r="584" spans="1:35" ht="36">
      <c r="A584" s="449" t="s">
        <v>49</v>
      </c>
      <c r="B584" s="450">
        <v>12</v>
      </c>
      <c r="C584" s="582" t="s">
        <v>21</v>
      </c>
      <c r="D584" s="457">
        <v>3237</v>
      </c>
      <c r="E584" s="556" t="s">
        <v>62</v>
      </c>
      <c r="F584" s="451" t="s">
        <v>689</v>
      </c>
      <c r="G584" s="452"/>
      <c r="H584" s="453"/>
      <c r="I584" s="454"/>
      <c r="J584" s="455"/>
      <c r="K584" s="455"/>
      <c r="L584" s="455"/>
      <c r="M584" s="455"/>
      <c r="N584" s="455"/>
      <c r="O584" s="455"/>
      <c r="P584" s="455"/>
      <c r="Q584" s="455"/>
      <c r="R584" s="455"/>
      <c r="S584" s="455"/>
      <c r="T584" s="455"/>
      <c r="U584" s="455"/>
      <c r="V584" s="455"/>
      <c r="W584" s="455"/>
      <c r="X584" s="455"/>
      <c r="Y584" s="455"/>
      <c r="Z584" s="455"/>
      <c r="AA584" s="455"/>
      <c r="AB584" s="455"/>
      <c r="AC584" s="455"/>
      <c r="AD584" s="455"/>
      <c r="AE584" s="455"/>
      <c r="AF584" s="455"/>
      <c r="AG584" s="455"/>
      <c r="AH584" s="455"/>
      <c r="AI584" s="455"/>
    </row>
    <row r="585" spans="1:35" ht="36">
      <c r="A585" s="449" t="s">
        <v>49</v>
      </c>
      <c r="B585" s="450">
        <v>12</v>
      </c>
      <c r="C585" s="582" t="s">
        <v>21</v>
      </c>
      <c r="D585" s="457">
        <v>3238</v>
      </c>
      <c r="E585" s="556" t="s">
        <v>82</v>
      </c>
      <c r="F585" s="451" t="s">
        <v>689</v>
      </c>
      <c r="G585" s="452"/>
      <c r="H585" s="453"/>
      <c r="I585" s="454"/>
      <c r="J585" s="455"/>
      <c r="K585" s="455"/>
      <c r="L585" s="455"/>
      <c r="M585" s="455"/>
      <c r="N585" s="455"/>
      <c r="O585" s="455"/>
      <c r="P585" s="455"/>
      <c r="Q585" s="455"/>
      <c r="R585" s="455"/>
      <c r="S585" s="455"/>
      <c r="T585" s="455"/>
      <c r="U585" s="455"/>
      <c r="V585" s="455"/>
      <c r="W585" s="455"/>
      <c r="X585" s="455"/>
      <c r="Y585" s="455"/>
      <c r="Z585" s="455"/>
      <c r="AA585" s="455"/>
      <c r="AB585" s="455"/>
      <c r="AC585" s="455"/>
      <c r="AD585" s="455"/>
      <c r="AE585" s="455"/>
      <c r="AF585" s="455"/>
      <c r="AG585" s="455"/>
      <c r="AH585" s="455"/>
      <c r="AI585" s="455"/>
    </row>
    <row r="586" spans="1:35" ht="36">
      <c r="A586" s="449" t="s">
        <v>49</v>
      </c>
      <c r="B586" s="450">
        <v>12</v>
      </c>
      <c r="C586" s="582" t="s">
        <v>21</v>
      </c>
      <c r="D586" s="457">
        <v>3239</v>
      </c>
      <c r="E586" s="556" t="s">
        <v>66</v>
      </c>
      <c r="F586" s="451" t="s">
        <v>689</v>
      </c>
      <c r="G586" s="452"/>
      <c r="H586" s="453"/>
      <c r="I586" s="454"/>
      <c r="J586" s="455"/>
      <c r="K586" s="455"/>
      <c r="L586" s="455"/>
      <c r="M586" s="455"/>
      <c r="N586" s="455"/>
      <c r="O586" s="455"/>
      <c r="P586" s="455"/>
      <c r="Q586" s="455"/>
      <c r="R586" s="455"/>
      <c r="S586" s="455"/>
      <c r="T586" s="455"/>
      <c r="U586" s="455"/>
      <c r="V586" s="455"/>
      <c r="W586" s="455"/>
      <c r="X586" s="455"/>
      <c r="Y586" s="455"/>
      <c r="Z586" s="455"/>
      <c r="AA586" s="455"/>
      <c r="AB586" s="455"/>
      <c r="AC586" s="455"/>
      <c r="AD586" s="455"/>
      <c r="AE586" s="455"/>
      <c r="AF586" s="455"/>
      <c r="AG586" s="455"/>
      <c r="AH586" s="455"/>
      <c r="AI586" s="455"/>
    </row>
    <row r="587" spans="1:35" ht="60">
      <c r="A587" s="449" t="s">
        <v>49</v>
      </c>
      <c r="B587" s="450">
        <v>12</v>
      </c>
      <c r="C587" s="582" t="s">
        <v>21</v>
      </c>
      <c r="D587" s="457">
        <v>3241</v>
      </c>
      <c r="E587" s="556" t="s">
        <v>67</v>
      </c>
      <c r="F587" s="451" t="s">
        <v>689</v>
      </c>
      <c r="G587" s="452"/>
      <c r="H587" s="453"/>
      <c r="I587" s="454"/>
      <c r="J587" s="455"/>
      <c r="K587" s="455"/>
      <c r="L587" s="455"/>
      <c r="M587" s="455"/>
      <c r="N587" s="455"/>
      <c r="O587" s="455"/>
      <c r="P587" s="455"/>
      <c r="Q587" s="455"/>
      <c r="R587" s="455"/>
      <c r="S587" s="455"/>
      <c r="T587" s="455"/>
      <c r="U587" s="455"/>
      <c r="V587" s="455"/>
      <c r="W587" s="455"/>
      <c r="X587" s="455"/>
      <c r="Y587" s="455"/>
      <c r="Z587" s="455"/>
      <c r="AA587" s="455"/>
      <c r="AB587" s="455"/>
      <c r="AC587" s="455"/>
      <c r="AD587" s="455"/>
      <c r="AE587" s="455"/>
      <c r="AF587" s="455"/>
      <c r="AG587" s="455"/>
      <c r="AH587" s="455"/>
      <c r="AI587" s="455"/>
    </row>
    <row r="588" spans="1:35" ht="60">
      <c r="A588" s="449" t="s">
        <v>49</v>
      </c>
      <c r="B588" s="450">
        <v>12</v>
      </c>
      <c r="C588" s="582" t="s">
        <v>21</v>
      </c>
      <c r="D588" s="457">
        <v>3291</v>
      </c>
      <c r="E588" s="556" t="s">
        <v>714</v>
      </c>
      <c r="F588" s="451" t="s">
        <v>689</v>
      </c>
      <c r="G588" s="452"/>
      <c r="H588" s="453"/>
      <c r="I588" s="454"/>
      <c r="J588" s="455"/>
      <c r="K588" s="455"/>
      <c r="L588" s="455"/>
      <c r="M588" s="455"/>
      <c r="N588" s="455"/>
      <c r="O588" s="455"/>
      <c r="P588" s="455"/>
      <c r="Q588" s="455"/>
      <c r="R588" s="455"/>
      <c r="S588" s="455"/>
      <c r="T588" s="455"/>
      <c r="U588" s="455"/>
      <c r="V588" s="455"/>
      <c r="W588" s="455"/>
      <c r="X588" s="455"/>
      <c r="Y588" s="455"/>
      <c r="Z588" s="455"/>
      <c r="AA588" s="455"/>
      <c r="AB588" s="455"/>
      <c r="AC588" s="455"/>
      <c r="AD588" s="455"/>
      <c r="AE588" s="455"/>
      <c r="AF588" s="455"/>
      <c r="AG588" s="455"/>
      <c r="AH588" s="455"/>
      <c r="AI588" s="455"/>
    </row>
    <row r="589" spans="1:35" ht="36">
      <c r="A589" s="449" t="s">
        <v>49</v>
      </c>
      <c r="B589" s="450">
        <v>12</v>
      </c>
      <c r="C589" s="582" t="s">
        <v>21</v>
      </c>
      <c r="D589" s="457">
        <v>3292</v>
      </c>
      <c r="E589" s="556" t="s">
        <v>59</v>
      </c>
      <c r="F589" s="451" t="s">
        <v>689</v>
      </c>
      <c r="G589" s="452"/>
      <c r="H589" s="453"/>
      <c r="I589" s="454"/>
      <c r="J589" s="455"/>
      <c r="K589" s="455"/>
      <c r="L589" s="455"/>
      <c r="M589" s="455"/>
      <c r="N589" s="455"/>
      <c r="O589" s="455"/>
      <c r="P589" s="455"/>
      <c r="Q589" s="455"/>
      <c r="R589" s="455"/>
      <c r="S589" s="455"/>
      <c r="T589" s="455"/>
      <c r="U589" s="455"/>
      <c r="V589" s="455"/>
      <c r="W589" s="455"/>
      <c r="X589" s="455"/>
      <c r="Y589" s="455"/>
      <c r="Z589" s="455"/>
      <c r="AA589" s="455"/>
      <c r="AB589" s="455"/>
      <c r="AC589" s="455"/>
      <c r="AD589" s="455"/>
      <c r="AE589" s="455"/>
      <c r="AF589" s="455"/>
      <c r="AG589" s="455"/>
      <c r="AH589" s="455"/>
      <c r="AI589" s="455"/>
    </row>
    <row r="590" spans="1:35" ht="36">
      <c r="A590" s="449" t="s">
        <v>49</v>
      </c>
      <c r="B590" s="450">
        <v>12</v>
      </c>
      <c r="C590" s="582" t="s">
        <v>21</v>
      </c>
      <c r="D590" s="457">
        <v>3293</v>
      </c>
      <c r="E590" s="556" t="s">
        <v>68</v>
      </c>
      <c r="F590" s="451" t="s">
        <v>689</v>
      </c>
      <c r="G590" s="452"/>
      <c r="H590" s="453"/>
      <c r="I590" s="454"/>
      <c r="J590" s="455"/>
      <c r="K590" s="455"/>
      <c r="L590" s="455"/>
      <c r="M590" s="455"/>
      <c r="N590" s="455"/>
      <c r="O590" s="455"/>
      <c r="P590" s="455"/>
      <c r="Q590" s="455"/>
      <c r="R590" s="455"/>
      <c r="S590" s="455"/>
      <c r="T590" s="455"/>
      <c r="U590" s="455"/>
      <c r="V590" s="455"/>
      <c r="W590" s="455"/>
      <c r="X590" s="455"/>
      <c r="Y590" s="455"/>
      <c r="Z590" s="455"/>
      <c r="AA590" s="455"/>
      <c r="AB590" s="455"/>
      <c r="AC590" s="455"/>
      <c r="AD590" s="455"/>
      <c r="AE590" s="455"/>
      <c r="AF590" s="455"/>
      <c r="AG590" s="455"/>
      <c r="AH590" s="455"/>
      <c r="AI590" s="455"/>
    </row>
    <row r="591" spans="1:35" ht="36">
      <c r="A591" s="449" t="s">
        <v>49</v>
      </c>
      <c r="B591" s="450">
        <v>12</v>
      </c>
      <c r="C591" s="582" t="s">
        <v>21</v>
      </c>
      <c r="D591" s="457">
        <v>3294</v>
      </c>
      <c r="E591" s="556" t="s">
        <v>69</v>
      </c>
      <c r="F591" s="451" t="s">
        <v>689</v>
      </c>
      <c r="G591" s="452"/>
      <c r="H591" s="453"/>
      <c r="I591" s="454"/>
      <c r="J591" s="455"/>
      <c r="K591" s="455"/>
      <c r="L591" s="455"/>
      <c r="M591" s="455"/>
      <c r="N591" s="455"/>
      <c r="O591" s="455"/>
      <c r="P591" s="455"/>
      <c r="Q591" s="455"/>
      <c r="R591" s="455"/>
      <c r="S591" s="455"/>
      <c r="T591" s="455"/>
      <c r="U591" s="455"/>
      <c r="V591" s="455"/>
      <c r="W591" s="455"/>
      <c r="X591" s="455"/>
      <c r="Y591" s="455"/>
      <c r="Z591" s="455"/>
      <c r="AA591" s="455"/>
      <c r="AB591" s="455"/>
      <c r="AC591" s="455"/>
      <c r="AD591" s="455"/>
      <c r="AE591" s="455"/>
      <c r="AF591" s="455"/>
      <c r="AG591" s="455"/>
      <c r="AH591" s="455"/>
      <c r="AI591" s="455"/>
    </row>
    <row r="592" spans="1:35" ht="36">
      <c r="A592" s="449" t="s">
        <v>49</v>
      </c>
      <c r="B592" s="450">
        <v>12</v>
      </c>
      <c r="C592" s="582" t="s">
        <v>21</v>
      </c>
      <c r="D592" s="457">
        <v>3295</v>
      </c>
      <c r="E592" s="556" t="s">
        <v>55</v>
      </c>
      <c r="F592" s="451" t="s">
        <v>689</v>
      </c>
      <c r="G592" s="452"/>
      <c r="H592" s="453"/>
      <c r="I592" s="454"/>
      <c r="J592" s="455"/>
      <c r="K592" s="455"/>
      <c r="L592" s="455"/>
      <c r="M592" s="455"/>
      <c r="N592" s="455"/>
      <c r="O592" s="455"/>
      <c r="P592" s="455"/>
      <c r="Q592" s="455"/>
      <c r="R592" s="455"/>
      <c r="S592" s="455"/>
      <c r="T592" s="455"/>
      <c r="U592" s="455"/>
      <c r="V592" s="455"/>
      <c r="W592" s="455"/>
      <c r="X592" s="455"/>
      <c r="Y592" s="455"/>
      <c r="Z592" s="455"/>
      <c r="AA592" s="455"/>
      <c r="AB592" s="455"/>
      <c r="AC592" s="455"/>
      <c r="AD592" s="455"/>
      <c r="AE592" s="455"/>
      <c r="AF592" s="455"/>
      <c r="AG592" s="455"/>
      <c r="AH592" s="455"/>
      <c r="AI592" s="455"/>
    </row>
    <row r="593" spans="1:35" ht="36">
      <c r="A593" s="449" t="s">
        <v>49</v>
      </c>
      <c r="B593" s="450">
        <v>12</v>
      </c>
      <c r="C593" s="582" t="s">
        <v>21</v>
      </c>
      <c r="D593" s="457">
        <v>3296</v>
      </c>
      <c r="E593" s="556" t="s">
        <v>97</v>
      </c>
      <c r="F593" s="451" t="s">
        <v>689</v>
      </c>
      <c r="G593" s="452"/>
      <c r="H593" s="453"/>
      <c r="I593" s="454"/>
      <c r="J593" s="455"/>
      <c r="K593" s="455"/>
      <c r="L593" s="455"/>
      <c r="M593" s="455"/>
      <c r="N593" s="455"/>
      <c r="O593" s="455"/>
      <c r="P593" s="455"/>
      <c r="Q593" s="455"/>
      <c r="R593" s="455"/>
      <c r="S593" s="455"/>
      <c r="T593" s="455"/>
      <c r="U593" s="455"/>
      <c r="V593" s="455"/>
      <c r="W593" s="455"/>
      <c r="X593" s="455"/>
      <c r="Y593" s="455"/>
      <c r="Z593" s="455"/>
      <c r="AA593" s="455"/>
      <c r="AB593" s="455"/>
      <c r="AC593" s="455"/>
      <c r="AD593" s="455"/>
      <c r="AE593" s="455"/>
      <c r="AF593" s="455"/>
      <c r="AG593" s="455"/>
      <c r="AH593" s="455"/>
      <c r="AI593" s="455"/>
    </row>
    <row r="594" spans="1:35" ht="48">
      <c r="A594" s="449" t="s">
        <v>49</v>
      </c>
      <c r="B594" s="450">
        <v>12</v>
      </c>
      <c r="C594" s="582" t="s">
        <v>21</v>
      </c>
      <c r="D594" s="457">
        <v>3299</v>
      </c>
      <c r="E594" s="556" t="s">
        <v>57</v>
      </c>
      <c r="F594" s="451" t="s">
        <v>689</v>
      </c>
      <c r="G594" s="452"/>
      <c r="H594" s="453"/>
      <c r="I594" s="454"/>
      <c r="J594" s="455"/>
      <c r="K594" s="455"/>
      <c r="L594" s="455"/>
      <c r="M594" s="455"/>
      <c r="N594" s="455"/>
      <c r="O594" s="455"/>
      <c r="P594" s="455"/>
      <c r="Q594" s="455"/>
      <c r="R594" s="455"/>
      <c r="S594" s="455"/>
      <c r="T594" s="455"/>
      <c r="U594" s="455"/>
      <c r="V594" s="455"/>
      <c r="W594" s="455"/>
      <c r="X594" s="455"/>
      <c r="Y594" s="455"/>
      <c r="Z594" s="455"/>
      <c r="AA594" s="455"/>
      <c r="AB594" s="455"/>
      <c r="AC594" s="455"/>
      <c r="AD594" s="455"/>
      <c r="AE594" s="455"/>
      <c r="AF594" s="455"/>
      <c r="AG594" s="455"/>
      <c r="AH594" s="455"/>
      <c r="AI594" s="455"/>
    </row>
    <row r="595" spans="1:35" ht="60">
      <c r="A595" s="449" t="s">
        <v>49</v>
      </c>
      <c r="B595" s="450">
        <v>12</v>
      </c>
      <c r="C595" s="582" t="s">
        <v>21</v>
      </c>
      <c r="D595" s="457">
        <v>3431</v>
      </c>
      <c r="E595" s="556" t="s">
        <v>70</v>
      </c>
      <c r="F595" s="451" t="s">
        <v>689</v>
      </c>
      <c r="G595" s="452"/>
      <c r="H595" s="453"/>
      <c r="I595" s="454"/>
      <c r="J595" s="455"/>
      <c r="K595" s="455"/>
      <c r="L595" s="455"/>
      <c r="M595" s="455"/>
      <c r="N595" s="455"/>
      <c r="O595" s="455"/>
      <c r="P595" s="455"/>
      <c r="Q595" s="455"/>
      <c r="R595" s="455"/>
      <c r="S595" s="455"/>
      <c r="T595" s="455"/>
      <c r="U595" s="455"/>
      <c r="V595" s="455"/>
      <c r="W595" s="455"/>
      <c r="X595" s="455"/>
      <c r="Y595" s="455"/>
      <c r="Z595" s="455"/>
      <c r="AA595" s="455"/>
      <c r="AB595" s="455"/>
      <c r="AC595" s="455"/>
      <c r="AD595" s="455"/>
      <c r="AE595" s="455"/>
      <c r="AF595" s="455"/>
      <c r="AG595" s="455"/>
      <c r="AH595" s="455"/>
      <c r="AI595" s="455"/>
    </row>
    <row r="596" spans="1:35" ht="72">
      <c r="A596" s="449" t="s">
        <v>49</v>
      </c>
      <c r="B596" s="450">
        <v>12</v>
      </c>
      <c r="C596" s="582" t="s">
        <v>21</v>
      </c>
      <c r="D596" s="457">
        <v>3432</v>
      </c>
      <c r="E596" s="556" t="s">
        <v>71</v>
      </c>
      <c r="F596" s="451" t="s">
        <v>689</v>
      </c>
      <c r="G596" s="452"/>
      <c r="H596" s="453"/>
      <c r="I596" s="454"/>
      <c r="J596" s="455"/>
      <c r="K596" s="455"/>
      <c r="L596" s="455"/>
      <c r="M596" s="455"/>
      <c r="N596" s="455"/>
      <c r="O596" s="455"/>
      <c r="P596" s="455"/>
      <c r="Q596" s="455"/>
      <c r="R596" s="455"/>
      <c r="S596" s="455"/>
      <c r="T596" s="455"/>
      <c r="U596" s="455"/>
      <c r="V596" s="455"/>
      <c r="W596" s="455"/>
      <c r="X596" s="455"/>
      <c r="Y596" s="455"/>
      <c r="Z596" s="455"/>
      <c r="AA596" s="455"/>
      <c r="AB596" s="455"/>
      <c r="AC596" s="455"/>
      <c r="AD596" s="455"/>
      <c r="AE596" s="455"/>
      <c r="AF596" s="455"/>
      <c r="AG596" s="455"/>
      <c r="AH596" s="455"/>
      <c r="AI596" s="455"/>
    </row>
    <row r="597" spans="1:35" ht="48">
      <c r="A597" s="449" t="s">
        <v>49</v>
      </c>
      <c r="B597" s="450">
        <v>12</v>
      </c>
      <c r="C597" s="582" t="s">
        <v>21</v>
      </c>
      <c r="D597" s="457">
        <v>3433</v>
      </c>
      <c r="E597" s="556" t="s">
        <v>726</v>
      </c>
      <c r="F597" s="451" t="s">
        <v>689</v>
      </c>
      <c r="G597" s="452"/>
      <c r="H597" s="453"/>
      <c r="I597" s="454"/>
      <c r="J597" s="455"/>
      <c r="K597" s="455"/>
      <c r="L597" s="455"/>
      <c r="M597" s="455"/>
      <c r="N597" s="455"/>
      <c r="O597" s="455"/>
      <c r="P597" s="455"/>
      <c r="Q597" s="455"/>
      <c r="R597" s="455"/>
      <c r="S597" s="455"/>
      <c r="T597" s="455"/>
      <c r="U597" s="455"/>
      <c r="V597" s="455"/>
      <c r="W597" s="455"/>
      <c r="X597" s="455"/>
      <c r="Y597" s="455"/>
      <c r="Z597" s="455"/>
      <c r="AA597" s="455"/>
      <c r="AB597" s="455"/>
      <c r="AC597" s="455"/>
      <c r="AD597" s="455"/>
      <c r="AE597" s="455"/>
      <c r="AF597" s="455"/>
      <c r="AG597" s="455"/>
      <c r="AH597" s="455"/>
      <c r="AI597" s="455"/>
    </row>
    <row r="598" spans="1:35" ht="48">
      <c r="A598" s="449" t="s">
        <v>49</v>
      </c>
      <c r="B598" s="450">
        <v>12</v>
      </c>
      <c r="C598" s="582" t="s">
        <v>21</v>
      </c>
      <c r="D598" s="457">
        <v>3434</v>
      </c>
      <c r="E598" s="556" t="s">
        <v>94</v>
      </c>
      <c r="F598" s="451" t="s">
        <v>689</v>
      </c>
      <c r="G598" s="452"/>
      <c r="H598" s="453"/>
      <c r="I598" s="454"/>
      <c r="J598" s="455"/>
      <c r="K598" s="455"/>
      <c r="L598" s="455"/>
      <c r="M598" s="455"/>
      <c r="N598" s="455"/>
      <c r="O598" s="455"/>
      <c r="P598" s="455"/>
      <c r="Q598" s="455"/>
      <c r="R598" s="455"/>
      <c r="S598" s="455"/>
      <c r="T598" s="455"/>
      <c r="U598" s="455"/>
      <c r="V598" s="455"/>
      <c r="W598" s="455"/>
      <c r="X598" s="455"/>
      <c r="Y598" s="455"/>
      <c r="Z598" s="455"/>
      <c r="AA598" s="455"/>
      <c r="AB598" s="455"/>
      <c r="AC598" s="455"/>
      <c r="AD598" s="455"/>
      <c r="AE598" s="455"/>
      <c r="AF598" s="455"/>
      <c r="AG598" s="455"/>
      <c r="AH598" s="455"/>
      <c r="AI598" s="455"/>
    </row>
    <row r="599" spans="1:35" ht="36">
      <c r="A599" s="449" t="s">
        <v>49</v>
      </c>
      <c r="B599" s="450">
        <v>12</v>
      </c>
      <c r="C599" s="582" t="s">
        <v>21</v>
      </c>
      <c r="D599" s="457">
        <v>3522</v>
      </c>
      <c r="E599" s="556" t="s">
        <v>760</v>
      </c>
      <c r="F599" s="451" t="s">
        <v>689</v>
      </c>
      <c r="G599" s="452"/>
      <c r="H599" s="453"/>
      <c r="I599" s="454"/>
      <c r="J599" s="455"/>
      <c r="K599" s="455"/>
      <c r="L599" s="455"/>
      <c r="M599" s="455"/>
      <c r="N599" s="455"/>
      <c r="O599" s="455"/>
      <c r="P599" s="455"/>
      <c r="Q599" s="455"/>
      <c r="R599" s="455"/>
      <c r="S599" s="455"/>
      <c r="T599" s="455"/>
      <c r="U599" s="455"/>
      <c r="V599" s="455"/>
      <c r="W599" s="455"/>
      <c r="X599" s="455"/>
      <c r="Y599" s="455"/>
      <c r="Z599" s="455"/>
      <c r="AA599" s="455"/>
      <c r="AB599" s="455"/>
      <c r="AC599" s="455"/>
      <c r="AD599" s="455"/>
      <c r="AE599" s="455"/>
      <c r="AF599" s="455"/>
      <c r="AG599" s="455"/>
      <c r="AH599" s="455"/>
      <c r="AI599" s="455"/>
    </row>
    <row r="600" spans="1:35" ht="84">
      <c r="A600" s="449" t="s">
        <v>49</v>
      </c>
      <c r="B600" s="450">
        <v>12</v>
      </c>
      <c r="C600" s="582" t="s">
        <v>21</v>
      </c>
      <c r="D600" s="457">
        <v>3691</v>
      </c>
      <c r="E600" s="556" t="s">
        <v>36</v>
      </c>
      <c r="F600" s="451" t="s">
        <v>689</v>
      </c>
      <c r="G600" s="452"/>
      <c r="H600" s="453"/>
      <c r="I600" s="454"/>
      <c r="J600" s="455"/>
      <c r="K600" s="455"/>
      <c r="L600" s="455"/>
      <c r="M600" s="455"/>
      <c r="N600" s="455"/>
      <c r="O600" s="455"/>
      <c r="P600" s="455"/>
      <c r="Q600" s="455"/>
      <c r="R600" s="455"/>
      <c r="S600" s="455"/>
      <c r="T600" s="455"/>
      <c r="U600" s="455"/>
      <c r="V600" s="455"/>
      <c r="W600" s="455"/>
      <c r="X600" s="455"/>
      <c r="Y600" s="455"/>
      <c r="Z600" s="455"/>
      <c r="AA600" s="455"/>
      <c r="AB600" s="455"/>
      <c r="AC600" s="455"/>
      <c r="AD600" s="455"/>
      <c r="AE600" s="455"/>
      <c r="AF600" s="455"/>
      <c r="AG600" s="455"/>
      <c r="AH600" s="455"/>
      <c r="AI600" s="455"/>
    </row>
    <row r="601" spans="1:35" ht="84">
      <c r="A601" s="456" t="s">
        <v>49</v>
      </c>
      <c r="B601" s="457">
        <v>12</v>
      </c>
      <c r="C601" s="583" t="s">
        <v>21</v>
      </c>
      <c r="D601" s="457">
        <v>3692</v>
      </c>
      <c r="E601" s="556" t="s">
        <v>695</v>
      </c>
      <c r="F601" s="459" t="s">
        <v>689</v>
      </c>
      <c r="G601" s="452"/>
      <c r="H601" s="453"/>
      <c r="I601" s="454"/>
      <c r="J601" s="455"/>
      <c r="K601" s="455"/>
      <c r="L601" s="455"/>
      <c r="M601" s="455"/>
      <c r="N601" s="455"/>
      <c r="O601" s="455"/>
      <c r="P601" s="455"/>
      <c r="Q601" s="455"/>
      <c r="R601" s="455"/>
      <c r="S601" s="455"/>
      <c r="T601" s="455"/>
      <c r="U601" s="455"/>
      <c r="V601" s="455"/>
      <c r="W601" s="455"/>
      <c r="X601" s="455"/>
      <c r="Y601" s="455"/>
      <c r="Z601" s="455"/>
      <c r="AA601" s="455"/>
      <c r="AB601" s="455"/>
      <c r="AC601" s="455"/>
      <c r="AD601" s="455"/>
      <c r="AE601" s="455"/>
      <c r="AF601" s="455"/>
      <c r="AG601" s="455"/>
      <c r="AH601" s="455"/>
      <c r="AI601" s="455"/>
    </row>
    <row r="602" spans="1:35" ht="120">
      <c r="A602" s="720" t="s">
        <v>49</v>
      </c>
      <c r="B602" s="721">
        <v>12</v>
      </c>
      <c r="C602" s="722" t="s">
        <v>21</v>
      </c>
      <c r="D602" s="723">
        <v>3691</v>
      </c>
      <c r="E602" s="724" t="s">
        <v>37</v>
      </c>
      <c r="F602" s="729" t="s">
        <v>689</v>
      </c>
      <c r="G602" s="452"/>
      <c r="H602" s="453"/>
      <c r="I602" s="454"/>
      <c r="J602" s="455"/>
      <c r="K602" s="455"/>
      <c r="L602" s="455"/>
      <c r="M602" s="455"/>
      <c r="N602" s="455"/>
      <c r="O602" s="455"/>
      <c r="P602" s="455"/>
      <c r="Q602" s="455"/>
      <c r="R602" s="455"/>
      <c r="S602" s="455"/>
      <c r="T602" s="455"/>
      <c r="U602" s="455"/>
      <c r="V602" s="455"/>
      <c r="W602" s="455"/>
      <c r="X602" s="455"/>
      <c r="Y602" s="455"/>
      <c r="Z602" s="455"/>
      <c r="AA602" s="455"/>
      <c r="AB602" s="455"/>
      <c r="AC602" s="455"/>
      <c r="AD602" s="455"/>
      <c r="AE602" s="455"/>
      <c r="AF602" s="455"/>
      <c r="AG602" s="455"/>
      <c r="AH602" s="455"/>
      <c r="AI602" s="455"/>
    </row>
    <row r="603" spans="1:35" ht="48">
      <c r="A603" s="456" t="s">
        <v>49</v>
      </c>
      <c r="B603" s="457">
        <v>12</v>
      </c>
      <c r="C603" s="583" t="s">
        <v>21</v>
      </c>
      <c r="D603" s="457">
        <v>3721</v>
      </c>
      <c r="E603" s="556" t="s">
        <v>84</v>
      </c>
      <c r="F603" s="459" t="s">
        <v>689</v>
      </c>
      <c r="G603" s="452"/>
      <c r="H603" s="453"/>
      <c r="I603" s="454"/>
      <c r="J603" s="455"/>
      <c r="K603" s="455"/>
      <c r="L603" s="455"/>
      <c r="M603" s="455"/>
      <c r="N603" s="455"/>
      <c r="O603" s="455"/>
      <c r="P603" s="455"/>
      <c r="Q603" s="455"/>
      <c r="R603" s="455"/>
      <c r="S603" s="455"/>
      <c r="T603" s="455"/>
      <c r="U603" s="455"/>
      <c r="V603" s="455"/>
      <c r="W603" s="455"/>
      <c r="X603" s="455"/>
      <c r="Y603" s="455"/>
      <c r="Z603" s="455"/>
      <c r="AA603" s="455"/>
      <c r="AB603" s="455"/>
      <c r="AC603" s="455"/>
      <c r="AD603" s="455"/>
      <c r="AE603" s="455"/>
      <c r="AF603" s="455"/>
      <c r="AG603" s="455"/>
      <c r="AH603" s="455"/>
      <c r="AI603" s="455"/>
    </row>
    <row r="604" spans="1:35" ht="36">
      <c r="A604" s="456" t="s">
        <v>49</v>
      </c>
      <c r="B604" s="457">
        <v>12</v>
      </c>
      <c r="C604" s="583" t="s">
        <v>21</v>
      </c>
      <c r="D604" s="457">
        <v>3811</v>
      </c>
      <c r="E604" s="556" t="s">
        <v>56</v>
      </c>
      <c r="F604" s="459" t="s">
        <v>689</v>
      </c>
      <c r="G604" s="452"/>
      <c r="H604" s="453"/>
      <c r="I604" s="454"/>
      <c r="J604" s="455"/>
      <c r="K604" s="455"/>
      <c r="L604" s="455"/>
      <c r="M604" s="455"/>
      <c r="N604" s="455"/>
      <c r="O604" s="455"/>
      <c r="P604" s="455"/>
      <c r="Q604" s="455"/>
      <c r="R604" s="455"/>
      <c r="S604" s="455"/>
      <c r="T604" s="455"/>
      <c r="U604" s="455"/>
      <c r="V604" s="455"/>
      <c r="W604" s="455"/>
      <c r="X604" s="455"/>
      <c r="Y604" s="455"/>
      <c r="Z604" s="455"/>
      <c r="AA604" s="455"/>
      <c r="AB604" s="455"/>
      <c r="AC604" s="455"/>
      <c r="AD604" s="455"/>
      <c r="AE604" s="455"/>
      <c r="AF604" s="455"/>
      <c r="AG604" s="455"/>
      <c r="AH604" s="455"/>
      <c r="AI604" s="455"/>
    </row>
    <row r="605" spans="1:35" ht="48">
      <c r="A605" s="456" t="s">
        <v>49</v>
      </c>
      <c r="B605" s="457">
        <v>12</v>
      </c>
      <c r="C605" s="583" t="s">
        <v>21</v>
      </c>
      <c r="D605" s="457">
        <v>383</v>
      </c>
      <c r="E605" s="556" t="s">
        <v>761</v>
      </c>
      <c r="F605" s="459" t="s">
        <v>689</v>
      </c>
      <c r="G605" s="452"/>
      <c r="H605" s="453"/>
      <c r="I605" s="454"/>
      <c r="J605" s="455"/>
      <c r="K605" s="455"/>
      <c r="L605" s="455"/>
      <c r="M605" s="455"/>
      <c r="N605" s="455"/>
      <c r="O605" s="455"/>
      <c r="P605" s="455"/>
      <c r="Q605" s="455"/>
      <c r="R605" s="455"/>
      <c r="S605" s="455"/>
      <c r="T605" s="455"/>
      <c r="U605" s="455"/>
      <c r="V605" s="455"/>
      <c r="W605" s="455"/>
      <c r="X605" s="455"/>
      <c r="Y605" s="455"/>
      <c r="Z605" s="455"/>
      <c r="AA605" s="455"/>
      <c r="AB605" s="455"/>
      <c r="AC605" s="455"/>
      <c r="AD605" s="455"/>
      <c r="AE605" s="455"/>
      <c r="AF605" s="455"/>
      <c r="AG605" s="455"/>
      <c r="AH605" s="455"/>
      <c r="AI605" s="455"/>
    </row>
    <row r="606" spans="1:35" ht="36">
      <c r="A606" s="456" t="s">
        <v>49</v>
      </c>
      <c r="B606" s="457">
        <v>12</v>
      </c>
      <c r="C606" s="583" t="s">
        <v>21</v>
      </c>
      <c r="D606" s="457">
        <v>4123</v>
      </c>
      <c r="E606" s="556" t="s">
        <v>92</v>
      </c>
      <c r="F606" s="459" t="s">
        <v>689</v>
      </c>
      <c r="G606" s="452"/>
      <c r="H606" s="453"/>
      <c r="I606" s="454"/>
      <c r="J606" s="455"/>
      <c r="K606" s="455"/>
      <c r="L606" s="455"/>
      <c r="M606" s="455"/>
      <c r="N606" s="455"/>
      <c r="O606" s="455"/>
      <c r="P606" s="455"/>
      <c r="Q606" s="455"/>
      <c r="R606" s="455"/>
      <c r="S606" s="455"/>
      <c r="T606" s="455"/>
      <c r="U606" s="455"/>
      <c r="V606" s="455"/>
      <c r="W606" s="455"/>
      <c r="X606" s="455"/>
      <c r="Y606" s="455"/>
      <c r="Z606" s="455"/>
      <c r="AA606" s="455"/>
      <c r="AB606" s="455"/>
      <c r="AC606" s="455"/>
      <c r="AD606" s="455"/>
      <c r="AE606" s="455"/>
      <c r="AF606" s="455"/>
      <c r="AG606" s="455"/>
      <c r="AH606" s="455"/>
      <c r="AI606" s="455"/>
    </row>
    <row r="607" spans="1:35" ht="60">
      <c r="A607" s="456" t="s">
        <v>49</v>
      </c>
      <c r="B607" s="457">
        <v>12</v>
      </c>
      <c r="C607" s="583" t="s">
        <v>21</v>
      </c>
      <c r="D607" s="457">
        <v>4124</v>
      </c>
      <c r="E607" s="556" t="s">
        <v>722</v>
      </c>
      <c r="F607" s="459" t="s">
        <v>689</v>
      </c>
      <c r="G607" s="452"/>
      <c r="H607" s="453"/>
      <c r="I607" s="454"/>
      <c r="J607" s="455"/>
      <c r="K607" s="455"/>
      <c r="L607" s="455"/>
      <c r="M607" s="455"/>
      <c r="N607" s="455"/>
      <c r="O607" s="455"/>
      <c r="P607" s="455"/>
      <c r="Q607" s="455"/>
      <c r="R607" s="455"/>
      <c r="S607" s="455"/>
      <c r="T607" s="455"/>
      <c r="U607" s="455"/>
      <c r="V607" s="455"/>
      <c r="W607" s="455"/>
      <c r="X607" s="455"/>
      <c r="Y607" s="455"/>
      <c r="Z607" s="455"/>
      <c r="AA607" s="455"/>
      <c r="AB607" s="455"/>
      <c r="AC607" s="455"/>
      <c r="AD607" s="455"/>
      <c r="AE607" s="455"/>
      <c r="AF607" s="455"/>
      <c r="AG607" s="455"/>
      <c r="AH607" s="455"/>
      <c r="AI607" s="455"/>
    </row>
    <row r="608" spans="1:35" ht="36">
      <c r="A608" s="456" t="s">
        <v>49</v>
      </c>
      <c r="B608" s="457">
        <v>12</v>
      </c>
      <c r="C608" s="583" t="s">
        <v>21</v>
      </c>
      <c r="D608" s="457">
        <v>4126</v>
      </c>
      <c r="E608" s="556" t="s">
        <v>762</v>
      </c>
      <c r="F608" s="459" t="s">
        <v>689</v>
      </c>
      <c r="G608" s="452"/>
      <c r="H608" s="453"/>
      <c r="I608" s="454"/>
      <c r="J608" s="455"/>
      <c r="K608" s="455"/>
      <c r="L608" s="455"/>
      <c r="M608" s="455"/>
      <c r="N608" s="455"/>
      <c r="O608" s="455"/>
      <c r="P608" s="455"/>
      <c r="Q608" s="455"/>
      <c r="R608" s="455"/>
      <c r="S608" s="455"/>
      <c r="T608" s="455"/>
      <c r="U608" s="455"/>
      <c r="V608" s="455"/>
      <c r="W608" s="455"/>
      <c r="X608" s="455"/>
      <c r="Y608" s="455"/>
      <c r="Z608" s="455"/>
      <c r="AA608" s="455"/>
      <c r="AB608" s="455"/>
      <c r="AC608" s="455"/>
      <c r="AD608" s="455"/>
      <c r="AE608" s="455"/>
      <c r="AF608" s="455"/>
      <c r="AG608" s="455"/>
      <c r="AH608" s="455"/>
      <c r="AI608" s="455"/>
    </row>
    <row r="609" spans="1:35" ht="36">
      <c r="A609" s="456" t="s">
        <v>49</v>
      </c>
      <c r="B609" s="457">
        <v>12</v>
      </c>
      <c r="C609" s="583" t="s">
        <v>21</v>
      </c>
      <c r="D609" s="457">
        <v>4212</v>
      </c>
      <c r="E609" s="556" t="s">
        <v>58</v>
      </c>
      <c r="F609" s="459" t="s">
        <v>689</v>
      </c>
      <c r="G609" s="452"/>
      <c r="H609" s="453"/>
      <c r="I609" s="454"/>
      <c r="J609" s="455"/>
      <c r="K609" s="455"/>
      <c r="L609" s="455"/>
      <c r="M609" s="455"/>
      <c r="N609" s="455"/>
      <c r="O609" s="455"/>
      <c r="P609" s="455"/>
      <c r="Q609" s="455"/>
      <c r="R609" s="455"/>
      <c r="S609" s="455"/>
      <c r="T609" s="455"/>
      <c r="U609" s="455"/>
      <c r="V609" s="455"/>
      <c r="W609" s="455"/>
      <c r="X609" s="455"/>
      <c r="Y609" s="455"/>
      <c r="Z609" s="455"/>
      <c r="AA609" s="455"/>
      <c r="AB609" s="455"/>
      <c r="AC609" s="455"/>
      <c r="AD609" s="455"/>
      <c r="AE609" s="455"/>
      <c r="AF609" s="455"/>
      <c r="AG609" s="455"/>
      <c r="AH609" s="455"/>
      <c r="AI609" s="455"/>
    </row>
    <row r="610" spans="1:35" ht="60">
      <c r="A610" s="456" t="s">
        <v>49</v>
      </c>
      <c r="B610" s="457">
        <v>12</v>
      </c>
      <c r="C610" s="583" t="s">
        <v>21</v>
      </c>
      <c r="D610" s="457">
        <v>4213</v>
      </c>
      <c r="E610" s="556" t="s">
        <v>763</v>
      </c>
      <c r="F610" s="459" t="s">
        <v>689</v>
      </c>
      <c r="G610" s="452"/>
      <c r="H610" s="453"/>
      <c r="I610" s="454"/>
      <c r="J610" s="455"/>
      <c r="K610" s="455"/>
      <c r="L610" s="455"/>
      <c r="M610" s="455"/>
      <c r="N610" s="455"/>
      <c r="O610" s="455"/>
      <c r="P610" s="455"/>
      <c r="Q610" s="455"/>
      <c r="R610" s="455"/>
      <c r="S610" s="455"/>
      <c r="T610" s="455"/>
      <c r="U610" s="455"/>
      <c r="V610" s="455"/>
      <c r="W610" s="455"/>
      <c r="X610" s="455"/>
      <c r="Y610" s="455"/>
      <c r="Z610" s="455"/>
      <c r="AA610" s="455"/>
      <c r="AB610" s="455"/>
      <c r="AC610" s="455"/>
      <c r="AD610" s="455"/>
      <c r="AE610" s="455"/>
      <c r="AF610" s="455"/>
      <c r="AG610" s="455"/>
      <c r="AH610" s="455"/>
      <c r="AI610" s="455"/>
    </row>
    <row r="611" spans="1:35" ht="36">
      <c r="A611" s="456" t="s">
        <v>49</v>
      </c>
      <c r="B611" s="457">
        <v>12</v>
      </c>
      <c r="C611" s="583" t="s">
        <v>21</v>
      </c>
      <c r="D611" s="457">
        <v>4214</v>
      </c>
      <c r="E611" s="556" t="s">
        <v>720</v>
      </c>
      <c r="F611" s="459" t="s">
        <v>689</v>
      </c>
      <c r="G611" s="452"/>
      <c r="H611" s="453"/>
      <c r="I611" s="454"/>
      <c r="J611" s="455"/>
      <c r="K611" s="455"/>
      <c r="L611" s="455"/>
      <c r="M611" s="455"/>
      <c r="N611" s="455"/>
      <c r="O611" s="455"/>
      <c r="P611" s="455"/>
      <c r="Q611" s="455"/>
      <c r="R611" s="455"/>
      <c r="S611" s="455"/>
      <c r="T611" s="455"/>
      <c r="U611" s="455"/>
      <c r="V611" s="455"/>
      <c r="W611" s="455"/>
      <c r="X611" s="455"/>
      <c r="Y611" s="455"/>
      <c r="Z611" s="455"/>
      <c r="AA611" s="455"/>
      <c r="AB611" s="455"/>
      <c r="AC611" s="455"/>
      <c r="AD611" s="455"/>
      <c r="AE611" s="455"/>
      <c r="AF611" s="455"/>
      <c r="AG611" s="455"/>
      <c r="AH611" s="455"/>
      <c r="AI611" s="455"/>
    </row>
    <row r="612" spans="1:35" ht="36">
      <c r="A612" s="456" t="s">
        <v>49</v>
      </c>
      <c r="B612" s="457">
        <v>12</v>
      </c>
      <c r="C612" s="583" t="s">
        <v>21</v>
      </c>
      <c r="D612" s="457">
        <v>4221</v>
      </c>
      <c r="E612" s="556" t="s">
        <v>63</v>
      </c>
      <c r="F612" s="459" t="s">
        <v>689</v>
      </c>
      <c r="G612" s="452"/>
      <c r="H612" s="453"/>
      <c r="I612" s="454"/>
      <c r="J612" s="455"/>
      <c r="K612" s="455"/>
      <c r="L612" s="455"/>
      <c r="M612" s="455"/>
      <c r="N612" s="455"/>
      <c r="O612" s="455"/>
      <c r="P612" s="455"/>
      <c r="Q612" s="455"/>
      <c r="R612" s="455"/>
      <c r="S612" s="455"/>
      <c r="T612" s="455"/>
      <c r="U612" s="455"/>
      <c r="V612" s="455"/>
      <c r="W612" s="455"/>
      <c r="X612" s="455"/>
      <c r="Y612" s="455"/>
      <c r="Z612" s="455"/>
      <c r="AA612" s="455"/>
      <c r="AB612" s="455"/>
      <c r="AC612" s="455"/>
      <c r="AD612" s="455"/>
      <c r="AE612" s="455"/>
      <c r="AF612" s="455"/>
      <c r="AG612" s="455"/>
      <c r="AH612" s="455"/>
      <c r="AI612" s="455"/>
    </row>
    <row r="613" spans="1:35" s="470" customFormat="1" ht="36">
      <c r="A613" s="456" t="s">
        <v>49</v>
      </c>
      <c r="B613" s="457">
        <v>12</v>
      </c>
      <c r="C613" s="583" t="s">
        <v>21</v>
      </c>
      <c r="D613" s="457">
        <v>4222</v>
      </c>
      <c r="E613" s="556" t="s">
        <v>72</v>
      </c>
      <c r="F613" s="459" t="s">
        <v>689</v>
      </c>
      <c r="G613" s="452"/>
      <c r="H613" s="453"/>
      <c r="I613" s="454"/>
      <c r="J613" s="469"/>
      <c r="K613" s="469"/>
      <c r="L613" s="469"/>
      <c r="M613" s="469"/>
      <c r="N613" s="469"/>
      <c r="O613" s="469"/>
      <c r="P613" s="469"/>
      <c r="Q613" s="469"/>
      <c r="R613" s="469"/>
      <c r="S613" s="469"/>
      <c r="T613" s="469"/>
      <c r="U613" s="469"/>
      <c r="V613" s="469"/>
      <c r="W613" s="469"/>
      <c r="X613" s="469"/>
      <c r="Y613" s="469"/>
      <c r="Z613" s="469"/>
      <c r="AA613" s="469"/>
      <c r="AB613" s="469"/>
      <c r="AC613" s="469"/>
      <c r="AD613" s="469"/>
      <c r="AE613" s="469"/>
      <c r="AF613" s="469"/>
      <c r="AG613" s="469"/>
      <c r="AH613" s="469"/>
      <c r="AI613" s="469"/>
    </row>
    <row r="614" spans="1:35" ht="36">
      <c r="A614" s="456" t="s">
        <v>49</v>
      </c>
      <c r="B614" s="457">
        <v>12</v>
      </c>
      <c r="C614" s="583" t="s">
        <v>21</v>
      </c>
      <c r="D614" s="457">
        <v>4223</v>
      </c>
      <c r="E614" s="556" t="s">
        <v>90</v>
      </c>
      <c r="F614" s="459" t="s">
        <v>689</v>
      </c>
      <c r="G614" s="452"/>
      <c r="H614" s="453"/>
      <c r="I614" s="454"/>
      <c r="J614" s="455"/>
      <c r="K614" s="455"/>
      <c r="L614" s="455"/>
      <c r="M614" s="455"/>
      <c r="N614" s="455"/>
      <c r="O614" s="455"/>
      <c r="P614" s="455"/>
      <c r="Q614" s="455"/>
      <c r="R614" s="455"/>
      <c r="S614" s="455"/>
      <c r="T614" s="455"/>
      <c r="U614" s="455"/>
      <c r="V614" s="455"/>
      <c r="W614" s="455"/>
      <c r="X614" s="455"/>
      <c r="Y614" s="455"/>
      <c r="Z614" s="455"/>
      <c r="AA614" s="455"/>
      <c r="AB614" s="455"/>
      <c r="AC614" s="455"/>
      <c r="AD614" s="455"/>
      <c r="AE614" s="455"/>
      <c r="AF614" s="455"/>
      <c r="AG614" s="455"/>
      <c r="AH614" s="455"/>
      <c r="AI614" s="455"/>
    </row>
    <row r="615" spans="1:35" ht="36">
      <c r="A615" s="456" t="s">
        <v>49</v>
      </c>
      <c r="B615" s="457">
        <v>12</v>
      </c>
      <c r="C615" s="583" t="s">
        <v>21</v>
      </c>
      <c r="D615" s="457">
        <v>4224</v>
      </c>
      <c r="E615" s="556" t="s">
        <v>73</v>
      </c>
      <c r="F615" s="459" t="s">
        <v>689</v>
      </c>
      <c r="G615" s="452"/>
      <c r="H615" s="453"/>
      <c r="I615" s="454"/>
      <c r="J615" s="455"/>
      <c r="K615" s="455"/>
      <c r="L615" s="455"/>
      <c r="M615" s="455"/>
      <c r="N615" s="455"/>
      <c r="O615" s="455"/>
      <c r="P615" s="455"/>
      <c r="Q615" s="455"/>
      <c r="R615" s="455"/>
      <c r="S615" s="455"/>
      <c r="T615" s="455"/>
      <c r="U615" s="455"/>
      <c r="V615" s="455"/>
      <c r="W615" s="455"/>
      <c r="X615" s="455"/>
      <c r="Y615" s="455"/>
      <c r="Z615" s="455"/>
      <c r="AA615" s="455"/>
      <c r="AB615" s="455"/>
      <c r="AC615" s="455"/>
      <c r="AD615" s="455"/>
      <c r="AE615" s="455"/>
      <c r="AF615" s="455"/>
      <c r="AG615" s="455"/>
      <c r="AH615" s="455"/>
      <c r="AI615" s="455"/>
    </row>
    <row r="616" spans="1:35" ht="36">
      <c r="A616" s="456" t="s">
        <v>49</v>
      </c>
      <c r="B616" s="457">
        <v>12</v>
      </c>
      <c r="C616" s="583" t="s">
        <v>21</v>
      </c>
      <c r="D616" s="457">
        <v>4225</v>
      </c>
      <c r="E616" s="556" t="s">
        <v>85</v>
      </c>
      <c r="F616" s="459" t="s">
        <v>689</v>
      </c>
      <c r="G616" s="452"/>
      <c r="H616" s="453"/>
      <c r="I616" s="454"/>
      <c r="J616" s="455"/>
      <c r="K616" s="455"/>
      <c r="L616" s="455"/>
      <c r="M616" s="455"/>
      <c r="N616" s="455"/>
      <c r="O616" s="455"/>
      <c r="P616" s="455"/>
      <c r="Q616" s="455"/>
      <c r="R616" s="455"/>
      <c r="S616" s="455"/>
      <c r="T616" s="455"/>
      <c r="U616" s="455"/>
      <c r="V616" s="455"/>
      <c r="W616" s="455"/>
      <c r="X616" s="455"/>
      <c r="Y616" s="455"/>
      <c r="Z616" s="455"/>
      <c r="AA616" s="455"/>
      <c r="AB616" s="455"/>
      <c r="AC616" s="455"/>
      <c r="AD616" s="455"/>
      <c r="AE616" s="455"/>
      <c r="AF616" s="455"/>
      <c r="AG616" s="455"/>
      <c r="AH616" s="455"/>
      <c r="AI616" s="455"/>
    </row>
    <row r="617" spans="1:35" ht="36">
      <c r="A617" s="456" t="s">
        <v>49</v>
      </c>
      <c r="B617" s="457">
        <v>12</v>
      </c>
      <c r="C617" s="583" t="s">
        <v>21</v>
      </c>
      <c r="D617" s="457">
        <v>4226</v>
      </c>
      <c r="E617" s="556" t="s">
        <v>717</v>
      </c>
      <c r="F617" s="459" t="s">
        <v>689</v>
      </c>
      <c r="G617" s="452"/>
      <c r="H617" s="453"/>
      <c r="I617" s="454"/>
      <c r="J617" s="455"/>
      <c r="K617" s="455"/>
      <c r="L617" s="455"/>
      <c r="M617" s="455"/>
      <c r="N617" s="455"/>
      <c r="O617" s="455"/>
      <c r="P617" s="455"/>
      <c r="Q617" s="455"/>
      <c r="R617" s="455"/>
      <c r="S617" s="455"/>
      <c r="T617" s="455"/>
      <c r="U617" s="455"/>
      <c r="V617" s="455"/>
      <c r="W617" s="455"/>
      <c r="X617" s="455"/>
      <c r="Y617" s="455"/>
      <c r="Z617" s="455"/>
      <c r="AA617" s="455"/>
      <c r="AB617" s="455"/>
      <c r="AC617" s="455"/>
      <c r="AD617" s="455"/>
      <c r="AE617" s="455"/>
      <c r="AF617" s="455"/>
      <c r="AG617" s="455"/>
      <c r="AH617" s="455"/>
      <c r="AI617" s="455"/>
    </row>
    <row r="618" spans="1:35" ht="60">
      <c r="A618" s="456" t="s">
        <v>49</v>
      </c>
      <c r="B618" s="457">
        <v>12</v>
      </c>
      <c r="C618" s="583" t="s">
        <v>21</v>
      </c>
      <c r="D618" s="457">
        <v>4227</v>
      </c>
      <c r="E618" s="556" t="s">
        <v>93</v>
      </c>
      <c r="F618" s="459" t="s">
        <v>689</v>
      </c>
      <c r="G618" s="452"/>
      <c r="H618" s="453"/>
      <c r="I618" s="454"/>
      <c r="J618" s="455"/>
      <c r="K618" s="455"/>
      <c r="L618" s="455"/>
      <c r="M618" s="455"/>
      <c r="N618" s="455"/>
      <c r="O618" s="455"/>
      <c r="P618" s="455"/>
      <c r="Q618" s="455"/>
      <c r="R618" s="455"/>
      <c r="S618" s="455"/>
      <c r="T618" s="455"/>
      <c r="U618" s="455"/>
      <c r="V618" s="455"/>
      <c r="W618" s="455"/>
      <c r="X618" s="455"/>
      <c r="Y618" s="455"/>
      <c r="Z618" s="455"/>
      <c r="AA618" s="455"/>
      <c r="AB618" s="455"/>
      <c r="AC618" s="455"/>
      <c r="AD618" s="455"/>
      <c r="AE618" s="455"/>
      <c r="AF618" s="455"/>
      <c r="AG618" s="455"/>
      <c r="AH618" s="455"/>
      <c r="AI618" s="455"/>
    </row>
    <row r="619" spans="1:35" ht="48">
      <c r="A619" s="456" t="s">
        <v>49</v>
      </c>
      <c r="B619" s="457">
        <v>12</v>
      </c>
      <c r="C619" s="583" t="s">
        <v>21</v>
      </c>
      <c r="D619" s="457">
        <v>4231</v>
      </c>
      <c r="E619" s="556" t="s">
        <v>98</v>
      </c>
      <c r="F619" s="459" t="s">
        <v>689</v>
      </c>
      <c r="G619" s="452"/>
      <c r="H619" s="453"/>
      <c r="I619" s="454"/>
      <c r="J619" s="455"/>
      <c r="K619" s="455"/>
      <c r="L619" s="455"/>
      <c r="M619" s="455"/>
      <c r="N619" s="455"/>
      <c r="O619" s="455"/>
      <c r="P619" s="455"/>
      <c r="Q619" s="455"/>
      <c r="R619" s="455"/>
      <c r="S619" s="455"/>
      <c r="T619" s="455"/>
      <c r="U619" s="455"/>
      <c r="V619" s="455"/>
      <c r="W619" s="455"/>
      <c r="X619" s="455"/>
      <c r="Y619" s="455"/>
      <c r="Z619" s="455"/>
      <c r="AA619" s="455"/>
      <c r="AB619" s="455"/>
      <c r="AC619" s="455"/>
      <c r="AD619" s="455"/>
      <c r="AE619" s="455"/>
      <c r="AF619" s="455"/>
      <c r="AG619" s="455"/>
      <c r="AH619" s="455"/>
      <c r="AI619" s="455"/>
    </row>
    <row r="620" spans="1:35" ht="60">
      <c r="A620" s="456" t="s">
        <v>49</v>
      </c>
      <c r="B620" s="457">
        <v>12</v>
      </c>
      <c r="C620" s="583" t="s">
        <v>21</v>
      </c>
      <c r="D620" s="457">
        <v>4233</v>
      </c>
      <c r="E620" s="556" t="s">
        <v>764</v>
      </c>
      <c r="F620" s="459" t="s">
        <v>689</v>
      </c>
      <c r="G620" s="452"/>
      <c r="H620" s="453"/>
      <c r="I620" s="454"/>
      <c r="J620" s="455"/>
      <c r="K620" s="455"/>
      <c r="L620" s="455"/>
      <c r="M620" s="455"/>
      <c r="N620" s="455"/>
      <c r="O620" s="455"/>
      <c r="P620" s="455"/>
      <c r="Q620" s="455"/>
      <c r="R620" s="455"/>
      <c r="S620" s="455"/>
      <c r="T620" s="455"/>
      <c r="U620" s="455"/>
      <c r="V620" s="455"/>
      <c r="W620" s="455"/>
      <c r="X620" s="455"/>
      <c r="Y620" s="455"/>
      <c r="Z620" s="455"/>
      <c r="AA620" s="455"/>
      <c r="AB620" s="455"/>
      <c r="AC620" s="455"/>
      <c r="AD620" s="455"/>
      <c r="AE620" s="455"/>
      <c r="AF620" s="455"/>
      <c r="AG620" s="455"/>
      <c r="AH620" s="455"/>
      <c r="AI620" s="455"/>
    </row>
    <row r="621" spans="1:35" ht="36">
      <c r="A621" s="456" t="s">
        <v>49</v>
      </c>
      <c r="B621" s="457">
        <v>12</v>
      </c>
      <c r="C621" s="583" t="s">
        <v>21</v>
      </c>
      <c r="D621" s="457">
        <v>4241</v>
      </c>
      <c r="E621" s="556" t="s">
        <v>74</v>
      </c>
      <c r="F621" s="459" t="s">
        <v>689</v>
      </c>
      <c r="G621" s="452"/>
      <c r="H621" s="453"/>
      <c r="I621" s="454"/>
      <c r="J621" s="455"/>
      <c r="K621" s="455"/>
      <c r="L621" s="455"/>
      <c r="M621" s="455"/>
      <c r="N621" s="455"/>
      <c r="O621" s="455"/>
      <c r="P621" s="455"/>
      <c r="Q621" s="455"/>
      <c r="R621" s="455"/>
      <c r="S621" s="455"/>
      <c r="T621" s="455"/>
      <c r="U621" s="455"/>
      <c r="V621" s="455"/>
      <c r="W621" s="455"/>
      <c r="X621" s="455"/>
      <c r="Y621" s="455"/>
      <c r="Z621" s="455"/>
      <c r="AA621" s="455"/>
      <c r="AB621" s="455"/>
      <c r="AC621" s="455"/>
      <c r="AD621" s="455"/>
      <c r="AE621" s="455"/>
      <c r="AF621" s="455"/>
      <c r="AG621" s="455"/>
      <c r="AH621" s="455"/>
      <c r="AI621" s="455"/>
    </row>
    <row r="622" spans="1:35" ht="48">
      <c r="A622" s="456" t="s">
        <v>49</v>
      </c>
      <c r="B622" s="457">
        <v>12</v>
      </c>
      <c r="C622" s="583" t="s">
        <v>21</v>
      </c>
      <c r="D622" s="457">
        <v>4244</v>
      </c>
      <c r="E622" s="556" t="s">
        <v>765</v>
      </c>
      <c r="F622" s="459" t="s">
        <v>689</v>
      </c>
      <c r="G622" s="452"/>
      <c r="H622" s="453"/>
      <c r="I622" s="454"/>
      <c r="J622" s="455"/>
      <c r="K622" s="455"/>
      <c r="L622" s="455"/>
      <c r="M622" s="455"/>
      <c r="N622" s="455"/>
      <c r="O622" s="455"/>
      <c r="P622" s="455"/>
      <c r="Q622" s="455"/>
      <c r="R622" s="455"/>
      <c r="S622" s="455"/>
      <c r="T622" s="455"/>
      <c r="U622" s="455"/>
      <c r="V622" s="455"/>
      <c r="W622" s="455"/>
      <c r="X622" s="455"/>
      <c r="Y622" s="455"/>
      <c r="Z622" s="455"/>
      <c r="AA622" s="455"/>
      <c r="AB622" s="455"/>
      <c r="AC622" s="455"/>
      <c r="AD622" s="455"/>
      <c r="AE622" s="455"/>
      <c r="AF622" s="455"/>
      <c r="AG622" s="455"/>
      <c r="AH622" s="455"/>
      <c r="AI622" s="455"/>
    </row>
    <row r="623" spans="1:35" ht="36">
      <c r="A623" s="456" t="s">
        <v>49</v>
      </c>
      <c r="B623" s="457">
        <v>12</v>
      </c>
      <c r="C623" s="583" t="s">
        <v>21</v>
      </c>
      <c r="D623" s="457">
        <v>4262</v>
      </c>
      <c r="E623" s="556" t="s">
        <v>86</v>
      </c>
      <c r="F623" s="459" t="s">
        <v>689</v>
      </c>
      <c r="G623" s="452"/>
      <c r="H623" s="453"/>
      <c r="I623" s="454"/>
      <c r="J623" s="455"/>
      <c r="K623" s="455"/>
      <c r="L623" s="455"/>
      <c r="M623" s="455"/>
      <c r="N623" s="455"/>
      <c r="O623" s="455"/>
      <c r="P623" s="455"/>
      <c r="Q623" s="455"/>
      <c r="R623" s="455"/>
      <c r="S623" s="455"/>
      <c r="T623" s="455"/>
      <c r="U623" s="455"/>
      <c r="V623" s="455"/>
      <c r="W623" s="455"/>
      <c r="X623" s="455"/>
      <c r="Y623" s="455"/>
      <c r="Z623" s="455"/>
      <c r="AA623" s="455"/>
      <c r="AB623" s="455"/>
      <c r="AC623" s="455"/>
      <c r="AD623" s="455"/>
      <c r="AE623" s="455"/>
      <c r="AF623" s="455"/>
      <c r="AG623" s="455"/>
      <c r="AH623" s="455"/>
      <c r="AI623" s="455"/>
    </row>
    <row r="624" spans="1:35" ht="60">
      <c r="A624" s="456" t="s">
        <v>49</v>
      </c>
      <c r="B624" s="457">
        <v>12</v>
      </c>
      <c r="C624" s="583" t="s">
        <v>21</v>
      </c>
      <c r="D624" s="457">
        <v>4264</v>
      </c>
      <c r="E624" s="556" t="s">
        <v>766</v>
      </c>
      <c r="F624" s="459" t="s">
        <v>689</v>
      </c>
      <c r="G624" s="452"/>
      <c r="H624" s="453"/>
      <c r="I624" s="454"/>
      <c r="J624" s="455"/>
      <c r="K624" s="455"/>
      <c r="L624" s="455"/>
      <c r="M624" s="455"/>
      <c r="N624" s="455"/>
      <c r="O624" s="455"/>
      <c r="P624" s="455"/>
      <c r="Q624" s="455"/>
      <c r="R624" s="455"/>
      <c r="S624" s="455"/>
      <c r="T624" s="455"/>
      <c r="U624" s="455"/>
      <c r="V624" s="455"/>
      <c r="W624" s="455"/>
      <c r="X624" s="455"/>
      <c r="Y624" s="455"/>
      <c r="Z624" s="455"/>
      <c r="AA624" s="455"/>
      <c r="AB624" s="455"/>
      <c r="AC624" s="455"/>
      <c r="AD624" s="455"/>
      <c r="AE624" s="455"/>
      <c r="AF624" s="455"/>
      <c r="AG624" s="455"/>
      <c r="AH624" s="455"/>
      <c r="AI624" s="455"/>
    </row>
    <row r="625" spans="1:35" ht="60">
      <c r="A625" s="456" t="s">
        <v>49</v>
      </c>
      <c r="B625" s="457">
        <v>12</v>
      </c>
      <c r="C625" s="583" t="s">
        <v>21</v>
      </c>
      <c r="D625" s="457">
        <v>4312</v>
      </c>
      <c r="E625" s="556" t="s">
        <v>684</v>
      </c>
      <c r="F625" s="459" t="s">
        <v>689</v>
      </c>
      <c r="G625" s="452"/>
      <c r="H625" s="453"/>
      <c r="I625" s="454"/>
      <c r="J625" s="455"/>
      <c r="K625" s="455"/>
      <c r="L625" s="455"/>
      <c r="M625" s="455"/>
      <c r="N625" s="455"/>
      <c r="O625" s="455"/>
      <c r="P625" s="455"/>
      <c r="Q625" s="455"/>
      <c r="R625" s="455"/>
      <c r="S625" s="455"/>
      <c r="T625" s="455"/>
      <c r="U625" s="455"/>
      <c r="V625" s="455"/>
      <c r="W625" s="455"/>
      <c r="X625" s="455"/>
      <c r="Y625" s="455"/>
      <c r="Z625" s="455"/>
      <c r="AA625" s="455"/>
      <c r="AB625" s="455"/>
      <c r="AC625" s="455"/>
      <c r="AD625" s="455"/>
      <c r="AE625" s="455"/>
      <c r="AF625" s="455"/>
      <c r="AG625" s="455"/>
      <c r="AH625" s="455"/>
      <c r="AI625" s="455"/>
    </row>
    <row r="626" spans="1:35" ht="48">
      <c r="A626" s="456" t="s">
        <v>49</v>
      </c>
      <c r="B626" s="457">
        <v>12</v>
      </c>
      <c r="C626" s="583" t="s">
        <v>21</v>
      </c>
      <c r="D626" s="461">
        <v>4511</v>
      </c>
      <c r="E626" s="557" t="s">
        <v>91</v>
      </c>
      <c r="F626" s="459" t="s">
        <v>689</v>
      </c>
      <c r="G626" s="452"/>
      <c r="H626" s="453"/>
      <c r="I626" s="454"/>
      <c r="J626" s="455"/>
      <c r="K626" s="455"/>
      <c r="L626" s="455"/>
      <c r="M626" s="455"/>
      <c r="N626" s="455"/>
      <c r="O626" s="455"/>
      <c r="P626" s="455"/>
      <c r="Q626" s="455"/>
      <c r="R626" s="455"/>
      <c r="S626" s="455"/>
      <c r="T626" s="455"/>
      <c r="U626" s="455"/>
      <c r="V626" s="455"/>
      <c r="W626" s="455"/>
      <c r="X626" s="455"/>
      <c r="Y626" s="455"/>
      <c r="Z626" s="455"/>
      <c r="AA626" s="455"/>
      <c r="AB626" s="455"/>
      <c r="AC626" s="455"/>
      <c r="AD626" s="455"/>
      <c r="AE626" s="455"/>
      <c r="AF626" s="455"/>
      <c r="AG626" s="455"/>
      <c r="AH626" s="455"/>
      <c r="AI626" s="455"/>
    </row>
    <row r="627" spans="1:35" ht="48.75" thickBot="1">
      <c r="A627" s="460" t="s">
        <v>49</v>
      </c>
      <c r="B627" s="461">
        <v>12</v>
      </c>
      <c r="C627" s="584" t="s">
        <v>21</v>
      </c>
      <c r="D627" s="461">
        <v>4521</v>
      </c>
      <c r="E627" s="557" t="s">
        <v>95</v>
      </c>
      <c r="F627" s="462" t="s">
        <v>689</v>
      </c>
      <c r="G627" s="452"/>
      <c r="H627" s="453"/>
      <c r="I627" s="454"/>
      <c r="J627" s="455"/>
      <c r="K627" s="455"/>
      <c r="L627" s="455"/>
      <c r="M627" s="455"/>
      <c r="N627" s="455"/>
      <c r="O627" s="455"/>
      <c r="P627" s="455"/>
      <c r="Q627" s="455"/>
      <c r="R627" s="455"/>
      <c r="S627" s="455"/>
      <c r="T627" s="455"/>
      <c r="U627" s="455"/>
      <c r="V627" s="455"/>
      <c r="W627" s="455"/>
      <c r="X627" s="455"/>
      <c r="Y627" s="455"/>
      <c r="Z627" s="455"/>
      <c r="AA627" s="455"/>
      <c r="AB627" s="455"/>
      <c r="AC627" s="455"/>
      <c r="AD627" s="455"/>
      <c r="AE627" s="455"/>
      <c r="AF627" s="455"/>
      <c r="AG627" s="455"/>
      <c r="AH627" s="455"/>
      <c r="AI627" s="455"/>
    </row>
    <row r="628" spans="1:35" ht="36.75" thickBot="1">
      <c r="A628" s="463" t="s">
        <v>49</v>
      </c>
      <c r="B628" s="464">
        <v>12</v>
      </c>
      <c r="C628" s="585" t="s">
        <v>21</v>
      </c>
      <c r="D628" s="464"/>
      <c r="E628" s="558" t="s">
        <v>161</v>
      </c>
      <c r="F628" s="465" t="s">
        <v>689</v>
      </c>
      <c r="G628" s="466">
        <f>SUM(G560:G627)</f>
        <v>0</v>
      </c>
      <c r="H628" s="467">
        <f t="shared" ref="H628:I628" si="13">SUM(H560:H627)</f>
        <v>0</v>
      </c>
      <c r="I628" s="468">
        <f t="shared" si="13"/>
        <v>0</v>
      </c>
      <c r="J628" s="455"/>
      <c r="K628" s="455"/>
      <c r="L628" s="455"/>
      <c r="M628" s="455"/>
      <c r="N628" s="455"/>
      <c r="O628" s="455"/>
      <c r="P628" s="455"/>
      <c r="Q628" s="455"/>
      <c r="R628" s="455"/>
      <c r="S628" s="455"/>
      <c r="T628" s="455"/>
      <c r="U628" s="455"/>
      <c r="V628" s="455"/>
      <c r="W628" s="455"/>
      <c r="X628" s="455"/>
      <c r="Y628" s="455"/>
      <c r="Z628" s="455"/>
      <c r="AA628" s="455"/>
      <c r="AB628" s="455"/>
      <c r="AC628" s="455"/>
      <c r="AD628" s="455"/>
      <c r="AE628" s="455"/>
      <c r="AF628" s="455"/>
      <c r="AG628" s="455"/>
      <c r="AH628" s="455"/>
      <c r="AI628" s="455"/>
    </row>
    <row r="629" spans="1:35" s="477" customFormat="1" ht="36">
      <c r="A629" s="449" t="s">
        <v>49</v>
      </c>
      <c r="B629" s="450">
        <v>12</v>
      </c>
      <c r="C629" s="582" t="s">
        <v>21</v>
      </c>
      <c r="D629" s="450">
        <v>3111</v>
      </c>
      <c r="E629" s="555" t="s">
        <v>50</v>
      </c>
      <c r="F629" s="451" t="s">
        <v>690</v>
      </c>
      <c r="G629" s="452"/>
      <c r="H629" s="453"/>
      <c r="I629" s="454"/>
      <c r="J629" s="476"/>
      <c r="K629" s="476"/>
      <c r="L629" s="476"/>
      <c r="M629" s="476"/>
      <c r="N629" s="476"/>
      <c r="O629" s="476"/>
      <c r="P629" s="476"/>
      <c r="Q629" s="476"/>
      <c r="R629" s="476"/>
      <c r="S629" s="476"/>
      <c r="T629" s="476"/>
      <c r="U629" s="476"/>
      <c r="V629" s="476"/>
      <c r="W629" s="476"/>
      <c r="X629" s="476"/>
      <c r="Y629" s="476"/>
      <c r="Z629" s="476"/>
      <c r="AA629" s="476"/>
      <c r="AB629" s="476"/>
      <c r="AC629" s="476"/>
      <c r="AD629" s="476"/>
      <c r="AE629" s="476"/>
      <c r="AF629" s="476"/>
      <c r="AG629" s="476"/>
      <c r="AH629" s="476"/>
      <c r="AI629" s="476"/>
    </row>
    <row r="630" spans="1:35" s="477" customFormat="1" ht="36">
      <c r="A630" s="449" t="s">
        <v>49</v>
      </c>
      <c r="B630" s="450">
        <v>12</v>
      </c>
      <c r="C630" s="582" t="s">
        <v>21</v>
      </c>
      <c r="D630" s="450">
        <v>3112</v>
      </c>
      <c r="E630" s="555" t="s">
        <v>96</v>
      </c>
      <c r="F630" s="451" t="s">
        <v>690</v>
      </c>
      <c r="G630" s="452"/>
      <c r="H630" s="453"/>
      <c r="I630" s="454"/>
      <c r="J630" s="476"/>
      <c r="K630" s="476"/>
      <c r="L630" s="476"/>
      <c r="M630" s="476"/>
      <c r="N630" s="476"/>
      <c r="O630" s="476"/>
      <c r="P630" s="476"/>
      <c r="Q630" s="476"/>
      <c r="R630" s="476"/>
      <c r="S630" s="476"/>
      <c r="T630" s="476"/>
      <c r="U630" s="476"/>
      <c r="V630" s="476"/>
      <c r="W630" s="476"/>
      <c r="X630" s="476"/>
      <c r="Y630" s="476"/>
      <c r="Z630" s="476"/>
      <c r="AA630" s="476"/>
      <c r="AB630" s="476"/>
      <c r="AC630" s="476"/>
      <c r="AD630" s="476"/>
      <c r="AE630" s="476"/>
      <c r="AF630" s="476"/>
      <c r="AG630" s="476"/>
      <c r="AH630" s="476"/>
      <c r="AI630" s="476"/>
    </row>
    <row r="631" spans="1:35" s="477" customFormat="1" ht="36">
      <c r="A631" s="449" t="s">
        <v>49</v>
      </c>
      <c r="B631" s="450">
        <v>12</v>
      </c>
      <c r="C631" s="582" t="s">
        <v>21</v>
      </c>
      <c r="D631" s="450">
        <v>3113</v>
      </c>
      <c r="E631" s="555" t="s">
        <v>756</v>
      </c>
      <c r="F631" s="451" t="s">
        <v>690</v>
      </c>
      <c r="G631" s="452"/>
      <c r="H631" s="453"/>
      <c r="I631" s="454"/>
      <c r="J631" s="476"/>
      <c r="K631" s="476"/>
      <c r="L631" s="476"/>
      <c r="M631" s="476"/>
      <c r="N631" s="476"/>
      <c r="O631" s="476"/>
      <c r="P631" s="476"/>
      <c r="Q631" s="476"/>
      <c r="R631" s="476"/>
      <c r="S631" s="476"/>
      <c r="T631" s="476"/>
      <c r="U631" s="476"/>
      <c r="V631" s="476"/>
      <c r="W631" s="476"/>
      <c r="X631" s="476"/>
      <c r="Y631" s="476"/>
      <c r="Z631" s="476"/>
      <c r="AA631" s="476"/>
      <c r="AB631" s="476"/>
      <c r="AC631" s="476"/>
      <c r="AD631" s="476"/>
      <c r="AE631" s="476"/>
      <c r="AF631" s="476"/>
      <c r="AG631" s="476"/>
      <c r="AH631" s="476"/>
      <c r="AI631" s="476"/>
    </row>
    <row r="632" spans="1:35" s="477" customFormat="1" ht="36">
      <c r="A632" s="449" t="s">
        <v>49</v>
      </c>
      <c r="B632" s="450">
        <v>12</v>
      </c>
      <c r="C632" s="582" t="s">
        <v>21</v>
      </c>
      <c r="D632" s="450">
        <v>3114</v>
      </c>
      <c r="E632" s="555" t="s">
        <v>754</v>
      </c>
      <c r="F632" s="451" t="s">
        <v>690</v>
      </c>
      <c r="G632" s="452"/>
      <c r="H632" s="453"/>
      <c r="I632" s="454"/>
      <c r="J632" s="476"/>
      <c r="K632" s="476"/>
      <c r="L632" s="476"/>
      <c r="M632" s="476"/>
      <c r="N632" s="476"/>
      <c r="O632" s="476"/>
      <c r="P632" s="476"/>
      <c r="Q632" s="476"/>
      <c r="R632" s="476"/>
      <c r="S632" s="476"/>
      <c r="T632" s="476"/>
      <c r="U632" s="476"/>
      <c r="V632" s="476"/>
      <c r="W632" s="476"/>
      <c r="X632" s="476"/>
      <c r="Y632" s="476"/>
      <c r="Z632" s="476"/>
      <c r="AA632" s="476"/>
      <c r="AB632" s="476"/>
      <c r="AC632" s="476"/>
      <c r="AD632" s="476"/>
      <c r="AE632" s="476"/>
      <c r="AF632" s="476"/>
      <c r="AG632" s="476"/>
      <c r="AH632" s="476"/>
      <c r="AI632" s="476"/>
    </row>
    <row r="633" spans="1:35" s="477" customFormat="1" ht="36">
      <c r="A633" s="449" t="s">
        <v>49</v>
      </c>
      <c r="B633" s="450">
        <v>12</v>
      </c>
      <c r="C633" s="582" t="s">
        <v>21</v>
      </c>
      <c r="D633" s="457">
        <v>3121</v>
      </c>
      <c r="E633" s="556" t="s">
        <v>51</v>
      </c>
      <c r="F633" s="451" t="s">
        <v>690</v>
      </c>
      <c r="G633" s="452"/>
      <c r="H633" s="453"/>
      <c r="I633" s="454"/>
      <c r="J633" s="476"/>
      <c r="K633" s="476"/>
      <c r="L633" s="476"/>
      <c r="M633" s="476"/>
      <c r="N633" s="476"/>
      <c r="O633" s="476"/>
      <c r="P633" s="476"/>
      <c r="Q633" s="476"/>
      <c r="R633" s="476"/>
      <c r="S633" s="476"/>
      <c r="T633" s="476"/>
      <c r="U633" s="476"/>
      <c r="V633" s="476"/>
      <c r="W633" s="476"/>
      <c r="X633" s="476"/>
      <c r="Y633" s="476"/>
      <c r="Z633" s="476"/>
      <c r="AA633" s="476"/>
      <c r="AB633" s="476"/>
      <c r="AC633" s="476"/>
      <c r="AD633" s="476"/>
      <c r="AE633" s="476"/>
      <c r="AF633" s="476"/>
      <c r="AG633" s="476"/>
      <c r="AH633" s="476"/>
      <c r="AI633" s="476"/>
    </row>
    <row r="634" spans="1:35" s="477" customFormat="1" ht="36">
      <c r="A634" s="449" t="s">
        <v>49</v>
      </c>
      <c r="B634" s="450">
        <v>12</v>
      </c>
      <c r="C634" s="582" t="s">
        <v>21</v>
      </c>
      <c r="D634" s="457">
        <v>3131</v>
      </c>
      <c r="E634" s="556" t="s">
        <v>757</v>
      </c>
      <c r="F634" s="451" t="s">
        <v>690</v>
      </c>
      <c r="G634" s="452"/>
      <c r="H634" s="453"/>
      <c r="I634" s="454"/>
      <c r="J634" s="476"/>
      <c r="K634" s="476"/>
      <c r="L634" s="476"/>
      <c r="M634" s="476"/>
      <c r="N634" s="476"/>
      <c r="O634" s="476"/>
      <c r="P634" s="476"/>
      <c r="Q634" s="476"/>
      <c r="R634" s="476"/>
      <c r="S634" s="476"/>
      <c r="T634" s="476"/>
      <c r="U634" s="476"/>
      <c r="V634" s="476"/>
      <c r="W634" s="476"/>
      <c r="X634" s="476"/>
      <c r="Y634" s="476"/>
      <c r="Z634" s="476"/>
      <c r="AA634" s="476"/>
      <c r="AB634" s="476"/>
      <c r="AC634" s="476"/>
      <c r="AD634" s="476"/>
      <c r="AE634" s="476"/>
      <c r="AF634" s="476"/>
      <c r="AG634" s="476"/>
      <c r="AH634" s="476"/>
      <c r="AI634" s="476"/>
    </row>
    <row r="635" spans="1:35" s="477" customFormat="1" ht="48">
      <c r="A635" s="449" t="s">
        <v>49</v>
      </c>
      <c r="B635" s="450">
        <v>12</v>
      </c>
      <c r="C635" s="582" t="s">
        <v>21</v>
      </c>
      <c r="D635" s="457">
        <v>3132</v>
      </c>
      <c r="E635" s="556" t="s">
        <v>52</v>
      </c>
      <c r="F635" s="451" t="s">
        <v>690</v>
      </c>
      <c r="G635" s="452"/>
      <c r="H635" s="453"/>
      <c r="I635" s="454"/>
      <c r="J635" s="476"/>
      <c r="K635" s="476"/>
      <c r="L635" s="476"/>
      <c r="M635" s="476"/>
      <c r="N635" s="476"/>
      <c r="O635" s="476"/>
      <c r="P635" s="476"/>
      <c r="Q635" s="476"/>
      <c r="R635" s="476"/>
      <c r="S635" s="476"/>
      <c r="T635" s="476"/>
      <c r="U635" s="476"/>
      <c r="V635" s="476"/>
      <c r="W635" s="476"/>
      <c r="X635" s="476"/>
      <c r="Y635" s="476"/>
      <c r="Z635" s="476"/>
      <c r="AA635" s="476"/>
      <c r="AB635" s="476"/>
      <c r="AC635" s="476"/>
      <c r="AD635" s="476"/>
      <c r="AE635" s="476"/>
      <c r="AF635" s="476"/>
      <c r="AG635" s="476"/>
      <c r="AH635" s="476"/>
      <c r="AI635" s="476"/>
    </row>
    <row r="636" spans="1:35" s="477" customFormat="1" ht="72">
      <c r="A636" s="449" t="s">
        <v>49</v>
      </c>
      <c r="B636" s="450">
        <v>12</v>
      </c>
      <c r="C636" s="582" t="s">
        <v>21</v>
      </c>
      <c r="D636" s="457">
        <v>3133</v>
      </c>
      <c r="E636" s="556" t="s">
        <v>758</v>
      </c>
      <c r="F636" s="451" t="s">
        <v>690</v>
      </c>
      <c r="G636" s="452"/>
      <c r="H636" s="453"/>
      <c r="I636" s="454"/>
      <c r="J636" s="476"/>
      <c r="K636" s="476"/>
      <c r="L636" s="476"/>
      <c r="M636" s="476"/>
      <c r="N636" s="476"/>
      <c r="O636" s="476"/>
      <c r="P636" s="476"/>
      <c r="Q636" s="476"/>
      <c r="R636" s="476"/>
      <c r="S636" s="476"/>
      <c r="T636" s="476"/>
      <c r="U636" s="476"/>
      <c r="V636" s="476"/>
      <c r="W636" s="476"/>
      <c r="X636" s="476"/>
      <c r="Y636" s="476"/>
      <c r="Z636" s="476"/>
      <c r="AA636" s="476"/>
      <c r="AB636" s="476"/>
      <c r="AC636" s="476"/>
      <c r="AD636" s="476"/>
      <c r="AE636" s="476"/>
      <c r="AF636" s="476"/>
      <c r="AG636" s="476"/>
      <c r="AH636" s="476"/>
      <c r="AI636" s="476"/>
    </row>
    <row r="637" spans="1:35" s="477" customFormat="1" ht="36">
      <c r="A637" s="449" t="s">
        <v>49</v>
      </c>
      <c r="B637" s="450">
        <v>12</v>
      </c>
      <c r="C637" s="582" t="s">
        <v>21</v>
      </c>
      <c r="D637" s="457">
        <v>3211</v>
      </c>
      <c r="E637" s="556" t="s">
        <v>60</v>
      </c>
      <c r="F637" s="451" t="s">
        <v>690</v>
      </c>
      <c r="G637" s="452"/>
      <c r="H637" s="453"/>
      <c r="I637" s="454"/>
      <c r="J637" s="476"/>
      <c r="K637" s="476"/>
      <c r="L637" s="476"/>
      <c r="M637" s="476"/>
      <c r="N637" s="476"/>
      <c r="O637" s="476"/>
      <c r="P637" s="476"/>
      <c r="Q637" s="476"/>
      <c r="R637" s="476"/>
      <c r="S637" s="476"/>
      <c r="T637" s="476"/>
      <c r="U637" s="476"/>
      <c r="V637" s="476"/>
      <c r="W637" s="476"/>
      <c r="X637" s="476"/>
      <c r="Y637" s="476"/>
      <c r="Z637" s="476"/>
      <c r="AA637" s="476"/>
      <c r="AB637" s="476"/>
      <c r="AC637" s="476"/>
      <c r="AD637" s="476"/>
      <c r="AE637" s="476"/>
      <c r="AF637" s="476"/>
      <c r="AG637" s="476"/>
      <c r="AH637" s="476"/>
      <c r="AI637" s="476"/>
    </row>
    <row r="638" spans="1:35" s="477" customFormat="1" ht="60">
      <c r="A638" s="449" t="s">
        <v>49</v>
      </c>
      <c r="B638" s="450">
        <v>12</v>
      </c>
      <c r="C638" s="582" t="s">
        <v>21</v>
      </c>
      <c r="D638" s="457">
        <v>3212</v>
      </c>
      <c r="E638" s="556" t="s">
        <v>759</v>
      </c>
      <c r="F638" s="451" t="s">
        <v>690</v>
      </c>
      <c r="G638" s="452"/>
      <c r="H638" s="453"/>
      <c r="I638" s="454"/>
      <c r="J638" s="476"/>
      <c r="K638" s="476"/>
      <c r="L638" s="476"/>
      <c r="M638" s="476"/>
      <c r="N638" s="476"/>
      <c r="O638" s="476"/>
      <c r="P638" s="476"/>
      <c r="Q638" s="476"/>
      <c r="R638" s="476"/>
      <c r="S638" s="476"/>
      <c r="T638" s="476"/>
      <c r="U638" s="476"/>
      <c r="V638" s="476"/>
      <c r="W638" s="476"/>
      <c r="X638" s="476"/>
      <c r="Y638" s="476"/>
      <c r="Z638" s="476"/>
      <c r="AA638" s="476"/>
      <c r="AB638" s="476"/>
      <c r="AC638" s="476"/>
      <c r="AD638" s="476"/>
      <c r="AE638" s="476"/>
      <c r="AF638" s="476"/>
      <c r="AG638" s="476"/>
      <c r="AH638" s="476"/>
      <c r="AI638" s="476"/>
    </row>
    <row r="639" spans="1:35" s="477" customFormat="1" ht="36">
      <c r="A639" s="449" t="s">
        <v>49</v>
      </c>
      <c r="B639" s="450">
        <v>12</v>
      </c>
      <c r="C639" s="582" t="s">
        <v>21</v>
      </c>
      <c r="D639" s="457">
        <v>3213</v>
      </c>
      <c r="E639" s="556" t="s">
        <v>64</v>
      </c>
      <c r="F639" s="451" t="s">
        <v>690</v>
      </c>
      <c r="G639" s="452"/>
      <c r="H639" s="453"/>
      <c r="I639" s="454"/>
      <c r="J639" s="476"/>
      <c r="K639" s="476"/>
      <c r="L639" s="476"/>
      <c r="M639" s="476"/>
      <c r="N639" s="476"/>
      <c r="O639" s="476"/>
      <c r="P639" s="476"/>
      <c r="Q639" s="476"/>
      <c r="R639" s="476"/>
      <c r="S639" s="476"/>
      <c r="T639" s="476"/>
      <c r="U639" s="476"/>
      <c r="V639" s="476"/>
      <c r="W639" s="476"/>
      <c r="X639" s="476"/>
      <c r="Y639" s="476"/>
      <c r="Z639" s="476"/>
      <c r="AA639" s="476"/>
      <c r="AB639" s="476"/>
      <c r="AC639" s="476"/>
      <c r="AD639" s="476"/>
      <c r="AE639" s="476"/>
      <c r="AF639" s="476"/>
      <c r="AG639" s="476"/>
      <c r="AH639" s="476"/>
      <c r="AI639" s="476"/>
    </row>
    <row r="640" spans="1:35" s="477" customFormat="1" ht="48">
      <c r="A640" s="449" t="s">
        <v>49</v>
      </c>
      <c r="B640" s="450">
        <v>12</v>
      </c>
      <c r="C640" s="582" t="s">
        <v>21</v>
      </c>
      <c r="D640" s="457">
        <v>3214</v>
      </c>
      <c r="E640" s="556" t="s">
        <v>75</v>
      </c>
      <c r="F640" s="451" t="s">
        <v>690</v>
      </c>
      <c r="G640" s="452"/>
      <c r="H640" s="453"/>
      <c r="I640" s="454"/>
      <c r="J640" s="476"/>
      <c r="K640" s="476"/>
      <c r="L640" s="476"/>
      <c r="M640" s="476"/>
      <c r="N640" s="476"/>
      <c r="O640" s="476"/>
      <c r="P640" s="476"/>
      <c r="Q640" s="476"/>
      <c r="R640" s="476"/>
      <c r="S640" s="476"/>
      <c r="T640" s="476"/>
      <c r="U640" s="476"/>
      <c r="V640" s="476"/>
      <c r="W640" s="476"/>
      <c r="X640" s="476"/>
      <c r="Y640" s="476"/>
      <c r="Z640" s="476"/>
      <c r="AA640" s="476"/>
      <c r="AB640" s="476"/>
      <c r="AC640" s="476"/>
      <c r="AD640" s="476"/>
      <c r="AE640" s="476"/>
      <c r="AF640" s="476"/>
      <c r="AG640" s="476"/>
      <c r="AH640" s="476"/>
      <c r="AI640" s="476"/>
    </row>
    <row r="641" spans="1:35" s="477" customFormat="1" ht="60">
      <c r="A641" s="449" t="s">
        <v>49</v>
      </c>
      <c r="B641" s="450">
        <v>12</v>
      </c>
      <c r="C641" s="582" t="s">
        <v>21</v>
      </c>
      <c r="D641" s="457">
        <v>3221</v>
      </c>
      <c r="E641" s="556" t="s">
        <v>65</v>
      </c>
      <c r="F641" s="451" t="s">
        <v>690</v>
      </c>
      <c r="G641" s="452"/>
      <c r="H641" s="453"/>
      <c r="I641" s="454">
        <v>3000</v>
      </c>
      <c r="J641" s="476"/>
      <c r="K641" s="476"/>
      <c r="L641" s="476"/>
      <c r="M641" s="476"/>
      <c r="N641" s="476"/>
      <c r="O641" s="476"/>
      <c r="P641" s="476"/>
      <c r="Q641" s="476"/>
      <c r="R641" s="476"/>
      <c r="S641" s="476"/>
      <c r="T641" s="476"/>
      <c r="U641" s="476"/>
      <c r="V641" s="476"/>
      <c r="W641" s="476"/>
      <c r="X641" s="476"/>
      <c r="Y641" s="476"/>
      <c r="Z641" s="476"/>
      <c r="AA641" s="476"/>
      <c r="AB641" s="476"/>
      <c r="AC641" s="476"/>
      <c r="AD641" s="476"/>
      <c r="AE641" s="476"/>
      <c r="AF641" s="476"/>
      <c r="AG641" s="476"/>
      <c r="AH641" s="476"/>
      <c r="AI641" s="476"/>
    </row>
    <row r="642" spans="1:35" s="477" customFormat="1" ht="36">
      <c r="A642" s="449" t="s">
        <v>49</v>
      </c>
      <c r="B642" s="450">
        <v>12</v>
      </c>
      <c r="C642" s="582" t="s">
        <v>21</v>
      </c>
      <c r="D642" s="457">
        <v>3222</v>
      </c>
      <c r="E642" s="556" t="s">
        <v>76</v>
      </c>
      <c r="F642" s="451" t="s">
        <v>690</v>
      </c>
      <c r="G642" s="452"/>
      <c r="H642" s="453"/>
      <c r="I642" s="454">
        <v>10000</v>
      </c>
      <c r="J642" s="476"/>
      <c r="K642" s="476"/>
      <c r="L642" s="476"/>
      <c r="M642" s="476"/>
      <c r="N642" s="476"/>
      <c r="O642" s="476"/>
      <c r="P642" s="476"/>
      <c r="Q642" s="476"/>
      <c r="R642" s="476"/>
      <c r="S642" s="476"/>
      <c r="T642" s="476"/>
      <c r="U642" s="476"/>
      <c r="V642" s="476"/>
      <c r="W642" s="476"/>
      <c r="X642" s="476"/>
      <c r="Y642" s="476"/>
      <c r="Z642" s="476"/>
      <c r="AA642" s="476"/>
      <c r="AB642" s="476"/>
      <c r="AC642" s="476"/>
      <c r="AD642" s="476"/>
      <c r="AE642" s="476"/>
      <c r="AF642" s="476"/>
      <c r="AG642" s="476"/>
      <c r="AH642" s="476"/>
      <c r="AI642" s="476"/>
    </row>
    <row r="643" spans="1:35" s="477" customFormat="1" ht="36">
      <c r="A643" s="449" t="s">
        <v>49</v>
      </c>
      <c r="B643" s="450">
        <v>12</v>
      </c>
      <c r="C643" s="582" t="s">
        <v>21</v>
      </c>
      <c r="D643" s="457">
        <v>3223</v>
      </c>
      <c r="E643" s="556" t="s">
        <v>77</v>
      </c>
      <c r="F643" s="451" t="s">
        <v>690</v>
      </c>
      <c r="G643" s="452"/>
      <c r="H643" s="453"/>
      <c r="I643" s="454">
        <v>8000</v>
      </c>
      <c r="J643" s="476"/>
      <c r="K643" s="476"/>
      <c r="L643" s="476"/>
      <c r="M643" s="476"/>
      <c r="N643" s="476"/>
      <c r="O643" s="476"/>
      <c r="P643" s="476"/>
      <c r="Q643" s="476"/>
      <c r="R643" s="476"/>
      <c r="S643" s="476"/>
      <c r="T643" s="476"/>
      <c r="U643" s="476"/>
      <c r="V643" s="476"/>
      <c r="W643" s="476"/>
      <c r="X643" s="476"/>
      <c r="Y643" s="476"/>
      <c r="Z643" s="476"/>
      <c r="AA643" s="476"/>
      <c r="AB643" s="476"/>
      <c r="AC643" s="476"/>
      <c r="AD643" s="476"/>
      <c r="AE643" s="476"/>
      <c r="AF643" s="476"/>
      <c r="AG643" s="476"/>
      <c r="AH643" s="476"/>
      <c r="AI643" s="476"/>
    </row>
    <row r="644" spans="1:35" s="477" customFormat="1" ht="60">
      <c r="A644" s="449" t="s">
        <v>49</v>
      </c>
      <c r="B644" s="450">
        <v>12</v>
      </c>
      <c r="C644" s="582" t="s">
        <v>21</v>
      </c>
      <c r="D644" s="457">
        <v>3224</v>
      </c>
      <c r="E644" s="556" t="s">
        <v>61</v>
      </c>
      <c r="F644" s="451" t="s">
        <v>690</v>
      </c>
      <c r="G644" s="452"/>
      <c r="H644" s="453"/>
      <c r="I644" s="454"/>
      <c r="J644" s="476"/>
      <c r="K644" s="476"/>
      <c r="L644" s="476"/>
      <c r="M644" s="476"/>
      <c r="N644" s="476"/>
      <c r="O644" s="476"/>
      <c r="P644" s="476"/>
      <c r="Q644" s="476"/>
      <c r="R644" s="476"/>
      <c r="S644" s="476"/>
      <c r="T644" s="476"/>
      <c r="U644" s="476"/>
      <c r="V644" s="476"/>
      <c r="W644" s="476"/>
      <c r="X644" s="476"/>
      <c r="Y644" s="476"/>
      <c r="Z644" s="476"/>
      <c r="AA644" s="476"/>
      <c r="AB644" s="476"/>
      <c r="AC644" s="476"/>
      <c r="AD644" s="476"/>
      <c r="AE644" s="476"/>
      <c r="AF644" s="476"/>
      <c r="AG644" s="476"/>
      <c r="AH644" s="476"/>
      <c r="AI644" s="476"/>
    </row>
    <row r="645" spans="1:35" s="477" customFormat="1" ht="36">
      <c r="A645" s="449" t="s">
        <v>49</v>
      </c>
      <c r="B645" s="450">
        <v>12</v>
      </c>
      <c r="C645" s="582" t="s">
        <v>21</v>
      </c>
      <c r="D645" s="457">
        <v>3225</v>
      </c>
      <c r="E645" s="556" t="s">
        <v>78</v>
      </c>
      <c r="F645" s="451" t="s">
        <v>690</v>
      </c>
      <c r="G645" s="452"/>
      <c r="H645" s="453"/>
      <c r="I645" s="454"/>
      <c r="J645" s="476"/>
      <c r="K645" s="476"/>
      <c r="L645" s="476"/>
      <c r="M645" s="476"/>
      <c r="N645" s="476"/>
      <c r="O645" s="476"/>
      <c r="P645" s="476"/>
      <c r="Q645" s="476"/>
      <c r="R645" s="476"/>
      <c r="S645" s="476"/>
      <c r="T645" s="476"/>
      <c r="U645" s="476"/>
      <c r="V645" s="476"/>
      <c r="W645" s="476"/>
      <c r="X645" s="476"/>
      <c r="Y645" s="476"/>
      <c r="Z645" s="476"/>
      <c r="AA645" s="476"/>
      <c r="AB645" s="476"/>
      <c r="AC645" s="476"/>
      <c r="AD645" s="476"/>
      <c r="AE645" s="476"/>
      <c r="AF645" s="476"/>
      <c r="AG645" s="476"/>
      <c r="AH645" s="476"/>
      <c r="AI645" s="476"/>
    </row>
    <row r="646" spans="1:35" s="477" customFormat="1" ht="60">
      <c r="A646" s="449" t="s">
        <v>49</v>
      </c>
      <c r="B646" s="450">
        <v>12</v>
      </c>
      <c r="C646" s="582" t="s">
        <v>21</v>
      </c>
      <c r="D646" s="457">
        <v>3227</v>
      </c>
      <c r="E646" s="556" t="s">
        <v>89</v>
      </c>
      <c r="F646" s="451" t="s">
        <v>690</v>
      </c>
      <c r="G646" s="452"/>
      <c r="H646" s="453"/>
      <c r="I646" s="454"/>
      <c r="J646" s="476"/>
      <c r="K646" s="476"/>
      <c r="L646" s="476"/>
      <c r="M646" s="476"/>
      <c r="N646" s="476"/>
      <c r="O646" s="476"/>
      <c r="P646" s="476"/>
      <c r="Q646" s="476"/>
      <c r="R646" s="476"/>
      <c r="S646" s="476"/>
      <c r="T646" s="476"/>
      <c r="U646" s="476"/>
      <c r="V646" s="476"/>
      <c r="W646" s="476"/>
      <c r="X646" s="476"/>
      <c r="Y646" s="476"/>
      <c r="Z646" s="476"/>
      <c r="AA646" s="476"/>
      <c r="AB646" s="476"/>
      <c r="AC646" s="476"/>
      <c r="AD646" s="476"/>
      <c r="AE646" s="476"/>
      <c r="AF646" s="476"/>
      <c r="AG646" s="476"/>
      <c r="AH646" s="476"/>
      <c r="AI646" s="476"/>
    </row>
    <row r="647" spans="1:35" s="477" customFormat="1" ht="48">
      <c r="A647" s="449" t="s">
        <v>49</v>
      </c>
      <c r="B647" s="450">
        <v>12</v>
      </c>
      <c r="C647" s="582" t="s">
        <v>21</v>
      </c>
      <c r="D647" s="457">
        <v>3231</v>
      </c>
      <c r="E647" s="556" t="s">
        <v>79</v>
      </c>
      <c r="F647" s="451" t="s">
        <v>690</v>
      </c>
      <c r="G647" s="452"/>
      <c r="H647" s="453"/>
      <c r="I647" s="454">
        <v>4000</v>
      </c>
      <c r="J647" s="476"/>
      <c r="K647" s="476"/>
      <c r="L647" s="476"/>
      <c r="M647" s="476"/>
      <c r="N647" s="476"/>
      <c r="O647" s="476"/>
      <c r="P647" s="476"/>
      <c r="Q647" s="476"/>
      <c r="R647" s="476"/>
      <c r="S647" s="476"/>
      <c r="T647" s="476"/>
      <c r="U647" s="476"/>
      <c r="V647" s="476"/>
      <c r="W647" s="476"/>
      <c r="X647" s="476"/>
      <c r="Y647" s="476"/>
      <c r="Z647" s="476"/>
      <c r="AA647" s="476"/>
      <c r="AB647" s="476"/>
      <c r="AC647" s="476"/>
      <c r="AD647" s="476"/>
      <c r="AE647" s="476"/>
      <c r="AF647" s="476"/>
      <c r="AG647" s="476"/>
      <c r="AH647" s="476"/>
      <c r="AI647" s="476"/>
    </row>
    <row r="648" spans="1:35" s="477" customFormat="1" ht="48">
      <c r="A648" s="449" t="s">
        <v>49</v>
      </c>
      <c r="B648" s="450">
        <v>12</v>
      </c>
      <c r="C648" s="582" t="s">
        <v>21</v>
      </c>
      <c r="D648" s="457">
        <v>3232</v>
      </c>
      <c r="E648" s="556" t="s">
        <v>80</v>
      </c>
      <c r="F648" s="451" t="s">
        <v>690</v>
      </c>
      <c r="G648" s="452"/>
      <c r="H648" s="453"/>
      <c r="I648" s="454"/>
      <c r="J648" s="476"/>
      <c r="K648" s="476"/>
      <c r="L648" s="476"/>
      <c r="M648" s="476"/>
      <c r="N648" s="476"/>
      <c r="O648" s="476"/>
      <c r="P648" s="476"/>
      <c r="Q648" s="476"/>
      <c r="R648" s="476"/>
      <c r="S648" s="476"/>
      <c r="T648" s="476"/>
      <c r="U648" s="476"/>
      <c r="V648" s="476"/>
      <c r="W648" s="476"/>
      <c r="X648" s="476"/>
      <c r="Y648" s="476"/>
      <c r="Z648" s="476"/>
      <c r="AA648" s="476"/>
      <c r="AB648" s="476"/>
      <c r="AC648" s="476"/>
      <c r="AD648" s="476"/>
      <c r="AE648" s="476"/>
      <c r="AF648" s="476"/>
      <c r="AG648" s="476"/>
      <c r="AH648" s="476"/>
      <c r="AI648" s="476"/>
    </row>
    <row r="649" spans="1:35" s="477" customFormat="1" ht="36">
      <c r="A649" s="449" t="s">
        <v>49</v>
      </c>
      <c r="B649" s="450">
        <v>12</v>
      </c>
      <c r="C649" s="582" t="s">
        <v>21</v>
      </c>
      <c r="D649" s="457">
        <v>3233</v>
      </c>
      <c r="E649" s="556" t="s">
        <v>81</v>
      </c>
      <c r="F649" s="451" t="s">
        <v>690</v>
      </c>
      <c r="G649" s="452"/>
      <c r="H649" s="453"/>
      <c r="I649" s="454"/>
      <c r="J649" s="476"/>
      <c r="K649" s="476"/>
      <c r="L649" s="476"/>
      <c r="M649" s="476"/>
      <c r="N649" s="476"/>
      <c r="O649" s="476"/>
      <c r="P649" s="476"/>
      <c r="Q649" s="476"/>
      <c r="R649" s="476"/>
      <c r="S649" s="476"/>
      <c r="T649" s="476"/>
      <c r="U649" s="476"/>
      <c r="V649" s="476"/>
      <c r="W649" s="476"/>
      <c r="X649" s="476"/>
      <c r="Y649" s="476"/>
      <c r="Z649" s="476"/>
      <c r="AA649" s="476"/>
      <c r="AB649" s="476"/>
      <c r="AC649" s="476"/>
      <c r="AD649" s="476"/>
      <c r="AE649" s="476"/>
      <c r="AF649" s="476"/>
      <c r="AG649" s="476"/>
      <c r="AH649" s="476"/>
      <c r="AI649" s="476"/>
    </row>
    <row r="650" spans="1:35" s="477" customFormat="1" ht="36">
      <c r="A650" s="449" t="s">
        <v>49</v>
      </c>
      <c r="B650" s="450">
        <v>12</v>
      </c>
      <c r="C650" s="582" t="s">
        <v>21</v>
      </c>
      <c r="D650" s="457">
        <v>3234</v>
      </c>
      <c r="E650" s="556" t="s">
        <v>87</v>
      </c>
      <c r="F650" s="451" t="s">
        <v>690</v>
      </c>
      <c r="G650" s="452"/>
      <c r="H650" s="453"/>
      <c r="I650" s="454"/>
      <c r="J650" s="476"/>
      <c r="K650" s="476"/>
      <c r="L650" s="476"/>
      <c r="M650" s="476"/>
      <c r="N650" s="476"/>
      <c r="O650" s="476"/>
      <c r="P650" s="476"/>
      <c r="Q650" s="476"/>
      <c r="R650" s="476"/>
      <c r="S650" s="476"/>
      <c r="T650" s="476"/>
      <c r="U650" s="476"/>
      <c r="V650" s="476"/>
      <c r="W650" s="476"/>
      <c r="X650" s="476"/>
      <c r="Y650" s="476"/>
      <c r="Z650" s="476"/>
      <c r="AA650" s="476"/>
      <c r="AB650" s="476"/>
      <c r="AC650" s="476"/>
      <c r="AD650" s="476"/>
      <c r="AE650" s="476"/>
      <c r="AF650" s="476"/>
      <c r="AG650" s="476"/>
      <c r="AH650" s="476"/>
      <c r="AI650" s="476"/>
    </row>
    <row r="651" spans="1:35" s="477" customFormat="1" ht="36">
      <c r="A651" s="449" t="s">
        <v>49</v>
      </c>
      <c r="B651" s="450">
        <v>12</v>
      </c>
      <c r="C651" s="582" t="s">
        <v>21</v>
      </c>
      <c r="D651" s="457">
        <v>3235</v>
      </c>
      <c r="E651" s="556" t="s">
        <v>88</v>
      </c>
      <c r="F651" s="451" t="s">
        <v>690</v>
      </c>
      <c r="G651" s="452"/>
      <c r="H651" s="453"/>
      <c r="I651" s="454"/>
      <c r="J651" s="476"/>
      <c r="K651" s="476"/>
      <c r="L651" s="476"/>
      <c r="M651" s="476"/>
      <c r="N651" s="476"/>
      <c r="O651" s="476"/>
      <c r="P651" s="476"/>
      <c r="Q651" s="476"/>
      <c r="R651" s="476"/>
      <c r="S651" s="476"/>
      <c r="T651" s="476"/>
      <c r="U651" s="476"/>
      <c r="V651" s="476"/>
      <c r="W651" s="476"/>
      <c r="X651" s="476"/>
      <c r="Y651" s="476"/>
      <c r="Z651" s="476"/>
      <c r="AA651" s="476"/>
      <c r="AB651" s="476"/>
      <c r="AC651" s="476"/>
      <c r="AD651" s="476"/>
      <c r="AE651" s="476"/>
      <c r="AF651" s="476"/>
      <c r="AG651" s="476"/>
      <c r="AH651" s="476"/>
      <c r="AI651" s="476"/>
    </row>
    <row r="652" spans="1:35" s="477" customFormat="1" ht="48">
      <c r="A652" s="449" t="s">
        <v>49</v>
      </c>
      <c r="B652" s="450">
        <v>12</v>
      </c>
      <c r="C652" s="582" t="s">
        <v>21</v>
      </c>
      <c r="D652" s="457">
        <v>3236</v>
      </c>
      <c r="E652" s="556" t="s">
        <v>54</v>
      </c>
      <c r="F652" s="451" t="s">
        <v>690</v>
      </c>
      <c r="G652" s="452"/>
      <c r="H652" s="453"/>
      <c r="I652" s="454"/>
      <c r="J652" s="476"/>
      <c r="K652" s="476"/>
      <c r="L652" s="476"/>
      <c r="M652" s="476"/>
      <c r="N652" s="476"/>
      <c r="O652" s="476"/>
      <c r="P652" s="476"/>
      <c r="Q652" s="476"/>
      <c r="R652" s="476"/>
      <c r="S652" s="476"/>
      <c r="T652" s="476"/>
      <c r="U652" s="476"/>
      <c r="V652" s="476"/>
      <c r="W652" s="476"/>
      <c r="X652" s="476"/>
      <c r="Y652" s="476"/>
      <c r="Z652" s="476"/>
      <c r="AA652" s="476"/>
      <c r="AB652" s="476"/>
      <c r="AC652" s="476"/>
      <c r="AD652" s="476"/>
      <c r="AE652" s="476"/>
      <c r="AF652" s="476"/>
      <c r="AG652" s="476"/>
      <c r="AH652" s="476"/>
      <c r="AI652" s="476"/>
    </row>
    <row r="653" spans="1:35" s="477" customFormat="1" ht="36">
      <c r="A653" s="449" t="s">
        <v>49</v>
      </c>
      <c r="B653" s="450">
        <v>12</v>
      </c>
      <c r="C653" s="582" t="s">
        <v>21</v>
      </c>
      <c r="D653" s="457">
        <v>3237</v>
      </c>
      <c r="E653" s="556" t="s">
        <v>62</v>
      </c>
      <c r="F653" s="451" t="s">
        <v>690</v>
      </c>
      <c r="G653" s="452"/>
      <c r="H653" s="453"/>
      <c r="I653" s="454"/>
      <c r="J653" s="476"/>
      <c r="K653" s="476"/>
      <c r="L653" s="476"/>
      <c r="M653" s="476"/>
      <c r="N653" s="476"/>
      <c r="O653" s="476"/>
      <c r="P653" s="476"/>
      <c r="Q653" s="476"/>
      <c r="R653" s="476"/>
      <c r="S653" s="476"/>
      <c r="T653" s="476"/>
      <c r="U653" s="476"/>
      <c r="V653" s="476"/>
      <c r="W653" s="476"/>
      <c r="X653" s="476"/>
      <c r="Y653" s="476"/>
      <c r="Z653" s="476"/>
      <c r="AA653" s="476"/>
      <c r="AB653" s="476"/>
      <c r="AC653" s="476"/>
      <c r="AD653" s="476"/>
      <c r="AE653" s="476"/>
      <c r="AF653" s="476"/>
      <c r="AG653" s="476"/>
      <c r="AH653" s="476"/>
      <c r="AI653" s="476"/>
    </row>
    <row r="654" spans="1:35" s="477" customFormat="1" ht="36">
      <c r="A654" s="449" t="s">
        <v>49</v>
      </c>
      <c r="B654" s="450">
        <v>12</v>
      </c>
      <c r="C654" s="582" t="s">
        <v>21</v>
      </c>
      <c r="D654" s="457">
        <v>3238</v>
      </c>
      <c r="E654" s="556" t="s">
        <v>82</v>
      </c>
      <c r="F654" s="451" t="s">
        <v>690</v>
      </c>
      <c r="G654" s="452"/>
      <c r="H654" s="453"/>
      <c r="I654" s="454"/>
      <c r="J654" s="476"/>
      <c r="K654" s="476"/>
      <c r="L654" s="476"/>
      <c r="M654" s="476"/>
      <c r="N654" s="476"/>
      <c r="O654" s="476"/>
      <c r="P654" s="476"/>
      <c r="Q654" s="476"/>
      <c r="R654" s="476"/>
      <c r="S654" s="476"/>
      <c r="T654" s="476"/>
      <c r="U654" s="476"/>
      <c r="V654" s="476"/>
      <c r="W654" s="476"/>
      <c r="X654" s="476"/>
      <c r="Y654" s="476"/>
      <c r="Z654" s="476"/>
      <c r="AA654" s="476"/>
      <c r="AB654" s="476"/>
      <c r="AC654" s="476"/>
      <c r="AD654" s="476"/>
      <c r="AE654" s="476"/>
      <c r="AF654" s="476"/>
      <c r="AG654" s="476"/>
      <c r="AH654" s="476"/>
      <c r="AI654" s="476"/>
    </row>
    <row r="655" spans="1:35" s="477" customFormat="1" ht="36">
      <c r="A655" s="449" t="s">
        <v>49</v>
      </c>
      <c r="B655" s="450">
        <v>12</v>
      </c>
      <c r="C655" s="582" t="s">
        <v>21</v>
      </c>
      <c r="D655" s="457">
        <v>3239</v>
      </c>
      <c r="E655" s="556" t="s">
        <v>66</v>
      </c>
      <c r="F655" s="451" t="s">
        <v>690</v>
      </c>
      <c r="G655" s="452"/>
      <c r="H655" s="453"/>
      <c r="I655" s="454"/>
      <c r="J655" s="476"/>
      <c r="K655" s="476"/>
      <c r="L655" s="476"/>
      <c r="M655" s="476"/>
      <c r="N655" s="476"/>
      <c r="O655" s="476"/>
      <c r="P655" s="476"/>
      <c r="Q655" s="476"/>
      <c r="R655" s="476"/>
      <c r="S655" s="476"/>
      <c r="T655" s="476"/>
      <c r="U655" s="476"/>
      <c r="V655" s="476"/>
      <c r="W655" s="476"/>
      <c r="X655" s="476"/>
      <c r="Y655" s="476"/>
      <c r="Z655" s="476"/>
      <c r="AA655" s="476"/>
      <c r="AB655" s="476"/>
      <c r="AC655" s="476"/>
      <c r="AD655" s="476"/>
      <c r="AE655" s="476"/>
      <c r="AF655" s="476"/>
      <c r="AG655" s="476"/>
      <c r="AH655" s="476"/>
      <c r="AI655" s="476"/>
    </row>
    <row r="656" spans="1:35" s="477" customFormat="1" ht="60">
      <c r="A656" s="449" t="s">
        <v>49</v>
      </c>
      <c r="B656" s="450">
        <v>12</v>
      </c>
      <c r="C656" s="582" t="s">
        <v>21</v>
      </c>
      <c r="D656" s="457">
        <v>3241</v>
      </c>
      <c r="E656" s="556" t="s">
        <v>67</v>
      </c>
      <c r="F656" s="451" t="s">
        <v>690</v>
      </c>
      <c r="G656" s="452"/>
      <c r="H656" s="453"/>
      <c r="I656" s="454"/>
      <c r="J656" s="476"/>
      <c r="K656" s="476"/>
      <c r="L656" s="476"/>
      <c r="M656" s="476"/>
      <c r="N656" s="476"/>
      <c r="O656" s="476"/>
      <c r="P656" s="476"/>
      <c r="Q656" s="476"/>
      <c r="R656" s="476"/>
      <c r="S656" s="476"/>
      <c r="T656" s="476"/>
      <c r="U656" s="476"/>
      <c r="V656" s="476"/>
      <c r="W656" s="476"/>
      <c r="X656" s="476"/>
      <c r="Y656" s="476"/>
      <c r="Z656" s="476"/>
      <c r="AA656" s="476"/>
      <c r="AB656" s="476"/>
      <c r="AC656" s="476"/>
      <c r="AD656" s="476"/>
      <c r="AE656" s="476"/>
      <c r="AF656" s="476"/>
      <c r="AG656" s="476"/>
      <c r="AH656" s="476"/>
      <c r="AI656" s="476"/>
    </row>
    <row r="657" spans="1:35" s="477" customFormat="1" ht="60">
      <c r="A657" s="449" t="s">
        <v>49</v>
      </c>
      <c r="B657" s="450">
        <v>12</v>
      </c>
      <c r="C657" s="582" t="s">
        <v>21</v>
      </c>
      <c r="D657" s="457">
        <v>3291</v>
      </c>
      <c r="E657" s="556" t="s">
        <v>714</v>
      </c>
      <c r="F657" s="451" t="s">
        <v>690</v>
      </c>
      <c r="G657" s="452"/>
      <c r="H657" s="453"/>
      <c r="I657" s="454"/>
      <c r="J657" s="476"/>
      <c r="K657" s="476"/>
      <c r="L657" s="476"/>
      <c r="M657" s="476"/>
      <c r="N657" s="476"/>
      <c r="O657" s="476"/>
      <c r="P657" s="476"/>
      <c r="Q657" s="476"/>
      <c r="R657" s="476"/>
      <c r="S657" s="476"/>
      <c r="T657" s="476"/>
      <c r="U657" s="476"/>
      <c r="V657" s="476"/>
      <c r="W657" s="476"/>
      <c r="X657" s="476"/>
      <c r="Y657" s="476"/>
      <c r="Z657" s="476"/>
      <c r="AA657" s="476"/>
      <c r="AB657" s="476"/>
      <c r="AC657" s="476"/>
      <c r="AD657" s="476"/>
      <c r="AE657" s="476"/>
      <c r="AF657" s="476"/>
      <c r="AG657" s="476"/>
      <c r="AH657" s="476"/>
      <c r="AI657" s="476"/>
    </row>
    <row r="658" spans="1:35" s="477" customFormat="1" ht="36">
      <c r="A658" s="449" t="s">
        <v>49</v>
      </c>
      <c r="B658" s="450">
        <v>12</v>
      </c>
      <c r="C658" s="582" t="s">
        <v>21</v>
      </c>
      <c r="D658" s="457">
        <v>3292</v>
      </c>
      <c r="E658" s="556" t="s">
        <v>59</v>
      </c>
      <c r="F658" s="451" t="s">
        <v>690</v>
      </c>
      <c r="G658" s="452"/>
      <c r="H658" s="453"/>
      <c r="I658" s="454"/>
      <c r="J658" s="476"/>
      <c r="K658" s="476"/>
      <c r="L658" s="476"/>
      <c r="M658" s="476"/>
      <c r="N658" s="476"/>
      <c r="O658" s="476"/>
      <c r="P658" s="476"/>
      <c r="Q658" s="476"/>
      <c r="R658" s="476"/>
      <c r="S658" s="476"/>
      <c r="T658" s="476"/>
      <c r="U658" s="476"/>
      <c r="V658" s="476"/>
      <c r="W658" s="476"/>
      <c r="X658" s="476"/>
      <c r="Y658" s="476"/>
      <c r="Z658" s="476"/>
      <c r="AA658" s="476"/>
      <c r="AB658" s="476"/>
      <c r="AC658" s="476"/>
      <c r="AD658" s="476"/>
      <c r="AE658" s="476"/>
      <c r="AF658" s="476"/>
      <c r="AG658" s="476"/>
      <c r="AH658" s="476"/>
      <c r="AI658" s="476"/>
    </row>
    <row r="659" spans="1:35" s="477" customFormat="1" ht="36">
      <c r="A659" s="449" t="s">
        <v>49</v>
      </c>
      <c r="B659" s="450">
        <v>12</v>
      </c>
      <c r="C659" s="582" t="s">
        <v>21</v>
      </c>
      <c r="D659" s="457">
        <v>3293</v>
      </c>
      <c r="E659" s="556" t="s">
        <v>68</v>
      </c>
      <c r="F659" s="451" t="s">
        <v>690</v>
      </c>
      <c r="G659" s="452"/>
      <c r="H659" s="453"/>
      <c r="I659" s="454"/>
      <c r="J659" s="476"/>
      <c r="K659" s="476"/>
      <c r="L659" s="476"/>
      <c r="M659" s="476"/>
      <c r="N659" s="476"/>
      <c r="O659" s="476"/>
      <c r="P659" s="476"/>
      <c r="Q659" s="476"/>
      <c r="R659" s="476"/>
      <c r="S659" s="476"/>
      <c r="T659" s="476"/>
      <c r="U659" s="476"/>
      <c r="V659" s="476"/>
      <c r="W659" s="476"/>
      <c r="X659" s="476"/>
      <c r="Y659" s="476"/>
      <c r="Z659" s="476"/>
      <c r="AA659" s="476"/>
      <c r="AB659" s="476"/>
      <c r="AC659" s="476"/>
      <c r="AD659" s="476"/>
      <c r="AE659" s="476"/>
      <c r="AF659" s="476"/>
      <c r="AG659" s="476"/>
      <c r="AH659" s="476"/>
      <c r="AI659" s="476"/>
    </row>
    <row r="660" spans="1:35" s="477" customFormat="1" ht="36">
      <c r="A660" s="449" t="s">
        <v>49</v>
      </c>
      <c r="B660" s="450">
        <v>12</v>
      </c>
      <c r="C660" s="582" t="s">
        <v>21</v>
      </c>
      <c r="D660" s="457">
        <v>3294</v>
      </c>
      <c r="E660" s="556" t="s">
        <v>69</v>
      </c>
      <c r="F660" s="451" t="s">
        <v>690</v>
      </c>
      <c r="G660" s="452"/>
      <c r="H660" s="453"/>
      <c r="I660" s="454"/>
      <c r="J660" s="476"/>
      <c r="K660" s="476"/>
      <c r="L660" s="476"/>
      <c r="M660" s="476"/>
      <c r="N660" s="476"/>
      <c r="O660" s="476"/>
      <c r="P660" s="476"/>
      <c r="Q660" s="476"/>
      <c r="R660" s="476"/>
      <c r="S660" s="476"/>
      <c r="T660" s="476"/>
      <c r="U660" s="476"/>
      <c r="V660" s="476"/>
      <c r="W660" s="476"/>
      <c r="X660" s="476"/>
      <c r="Y660" s="476"/>
      <c r="Z660" s="476"/>
      <c r="AA660" s="476"/>
      <c r="AB660" s="476"/>
      <c r="AC660" s="476"/>
      <c r="AD660" s="476"/>
      <c r="AE660" s="476"/>
      <c r="AF660" s="476"/>
      <c r="AG660" s="476"/>
      <c r="AH660" s="476"/>
      <c r="AI660" s="476"/>
    </row>
    <row r="661" spans="1:35" s="477" customFormat="1" ht="36">
      <c r="A661" s="449" t="s">
        <v>49</v>
      </c>
      <c r="B661" s="450">
        <v>12</v>
      </c>
      <c r="C661" s="582" t="s">
        <v>21</v>
      </c>
      <c r="D661" s="457">
        <v>3295</v>
      </c>
      <c r="E661" s="556" t="s">
        <v>55</v>
      </c>
      <c r="F661" s="451" t="s">
        <v>690</v>
      </c>
      <c r="G661" s="452"/>
      <c r="H661" s="453"/>
      <c r="I661" s="454"/>
      <c r="J661" s="476"/>
      <c r="K661" s="476"/>
      <c r="L661" s="476"/>
      <c r="M661" s="476"/>
      <c r="N661" s="476"/>
      <c r="O661" s="476"/>
      <c r="P661" s="476"/>
      <c r="Q661" s="476"/>
      <c r="R661" s="476"/>
      <c r="S661" s="476"/>
      <c r="T661" s="476"/>
      <c r="U661" s="476"/>
      <c r="V661" s="476"/>
      <c r="W661" s="476"/>
      <c r="X661" s="476"/>
      <c r="Y661" s="476"/>
      <c r="Z661" s="476"/>
      <c r="AA661" s="476"/>
      <c r="AB661" s="476"/>
      <c r="AC661" s="476"/>
      <c r="AD661" s="476"/>
      <c r="AE661" s="476"/>
      <c r="AF661" s="476"/>
      <c r="AG661" s="476"/>
      <c r="AH661" s="476"/>
      <c r="AI661" s="476"/>
    </row>
    <row r="662" spans="1:35" s="477" customFormat="1" ht="36">
      <c r="A662" s="449" t="s">
        <v>49</v>
      </c>
      <c r="B662" s="450">
        <v>12</v>
      </c>
      <c r="C662" s="582" t="s">
        <v>21</v>
      </c>
      <c r="D662" s="457">
        <v>3296</v>
      </c>
      <c r="E662" s="556" t="s">
        <v>97</v>
      </c>
      <c r="F662" s="451" t="s">
        <v>690</v>
      </c>
      <c r="G662" s="452"/>
      <c r="H662" s="453"/>
      <c r="I662" s="454"/>
      <c r="J662" s="476"/>
      <c r="K662" s="476"/>
      <c r="L662" s="476"/>
      <c r="M662" s="476"/>
      <c r="N662" s="476"/>
      <c r="O662" s="476"/>
      <c r="P662" s="476"/>
      <c r="Q662" s="476"/>
      <c r="R662" s="476"/>
      <c r="S662" s="476"/>
      <c r="T662" s="476"/>
      <c r="U662" s="476"/>
      <c r="V662" s="476"/>
      <c r="W662" s="476"/>
      <c r="X662" s="476"/>
      <c r="Y662" s="476"/>
      <c r="Z662" s="476"/>
      <c r="AA662" s="476"/>
      <c r="AB662" s="476"/>
      <c r="AC662" s="476"/>
      <c r="AD662" s="476"/>
      <c r="AE662" s="476"/>
      <c r="AF662" s="476"/>
      <c r="AG662" s="476"/>
      <c r="AH662" s="476"/>
      <c r="AI662" s="476"/>
    </row>
    <row r="663" spans="1:35" s="477" customFormat="1" ht="48">
      <c r="A663" s="449" t="s">
        <v>49</v>
      </c>
      <c r="B663" s="450">
        <v>12</v>
      </c>
      <c r="C663" s="582" t="s">
        <v>21</v>
      </c>
      <c r="D663" s="457">
        <v>3299</v>
      </c>
      <c r="E663" s="556" t="s">
        <v>57</v>
      </c>
      <c r="F663" s="451" t="s">
        <v>690</v>
      </c>
      <c r="G663" s="452"/>
      <c r="H663" s="453"/>
      <c r="I663" s="454">
        <v>2658</v>
      </c>
      <c r="J663" s="476"/>
      <c r="K663" s="476"/>
      <c r="L663" s="476"/>
      <c r="M663" s="476"/>
      <c r="N663" s="476"/>
      <c r="O663" s="476"/>
      <c r="P663" s="476"/>
      <c r="Q663" s="476"/>
      <c r="R663" s="476"/>
      <c r="S663" s="476"/>
      <c r="T663" s="476"/>
      <c r="U663" s="476"/>
      <c r="V663" s="476"/>
      <c r="W663" s="476"/>
      <c r="X663" s="476"/>
      <c r="Y663" s="476"/>
      <c r="Z663" s="476"/>
      <c r="AA663" s="476"/>
      <c r="AB663" s="476"/>
      <c r="AC663" s="476"/>
      <c r="AD663" s="476"/>
      <c r="AE663" s="476"/>
      <c r="AF663" s="476"/>
      <c r="AG663" s="476"/>
      <c r="AH663" s="476"/>
      <c r="AI663" s="476"/>
    </row>
    <row r="664" spans="1:35" s="477" customFormat="1" ht="60">
      <c r="A664" s="449" t="s">
        <v>49</v>
      </c>
      <c r="B664" s="450">
        <v>12</v>
      </c>
      <c r="C664" s="582" t="s">
        <v>21</v>
      </c>
      <c r="D664" s="457">
        <v>3431</v>
      </c>
      <c r="E664" s="556" t="s">
        <v>70</v>
      </c>
      <c r="F664" s="451" t="s">
        <v>690</v>
      </c>
      <c r="G664" s="452"/>
      <c r="H664" s="453"/>
      <c r="I664" s="454"/>
      <c r="J664" s="476"/>
      <c r="K664" s="476"/>
      <c r="L664" s="476"/>
      <c r="M664" s="476"/>
      <c r="N664" s="476"/>
      <c r="O664" s="476"/>
      <c r="P664" s="476"/>
      <c r="Q664" s="476"/>
      <c r="R664" s="476"/>
      <c r="S664" s="476"/>
      <c r="T664" s="476"/>
      <c r="U664" s="476"/>
      <c r="V664" s="476"/>
      <c r="W664" s="476"/>
      <c r="X664" s="476"/>
      <c r="Y664" s="476"/>
      <c r="Z664" s="476"/>
      <c r="AA664" s="476"/>
      <c r="AB664" s="476"/>
      <c r="AC664" s="476"/>
      <c r="AD664" s="476"/>
      <c r="AE664" s="476"/>
      <c r="AF664" s="476"/>
      <c r="AG664" s="476"/>
      <c r="AH664" s="476"/>
      <c r="AI664" s="476"/>
    </row>
    <row r="665" spans="1:35" s="477" customFormat="1" ht="72">
      <c r="A665" s="449" t="s">
        <v>49</v>
      </c>
      <c r="B665" s="450">
        <v>12</v>
      </c>
      <c r="C665" s="582" t="s">
        <v>21</v>
      </c>
      <c r="D665" s="457">
        <v>3432</v>
      </c>
      <c r="E665" s="556" t="s">
        <v>71</v>
      </c>
      <c r="F665" s="451" t="s">
        <v>690</v>
      </c>
      <c r="G665" s="452"/>
      <c r="H665" s="453"/>
      <c r="I665" s="454"/>
      <c r="J665" s="476"/>
      <c r="K665" s="476"/>
      <c r="L665" s="476"/>
      <c r="M665" s="476"/>
      <c r="N665" s="476"/>
      <c r="O665" s="476"/>
      <c r="P665" s="476"/>
      <c r="Q665" s="476"/>
      <c r="R665" s="476"/>
      <c r="S665" s="476"/>
      <c r="T665" s="476"/>
      <c r="U665" s="476"/>
      <c r="V665" s="476"/>
      <c r="W665" s="476"/>
      <c r="X665" s="476"/>
      <c r="Y665" s="476"/>
      <c r="Z665" s="476"/>
      <c r="AA665" s="476"/>
      <c r="AB665" s="476"/>
      <c r="AC665" s="476"/>
      <c r="AD665" s="476"/>
      <c r="AE665" s="476"/>
      <c r="AF665" s="476"/>
      <c r="AG665" s="476"/>
      <c r="AH665" s="476"/>
      <c r="AI665" s="476"/>
    </row>
    <row r="666" spans="1:35" s="477" customFormat="1" ht="48">
      <c r="A666" s="449" t="s">
        <v>49</v>
      </c>
      <c r="B666" s="450">
        <v>12</v>
      </c>
      <c r="C666" s="582" t="s">
        <v>21</v>
      </c>
      <c r="D666" s="457">
        <v>3433</v>
      </c>
      <c r="E666" s="556" t="s">
        <v>726</v>
      </c>
      <c r="F666" s="451" t="s">
        <v>690</v>
      </c>
      <c r="G666" s="452"/>
      <c r="H666" s="453"/>
      <c r="I666" s="454"/>
      <c r="J666" s="476"/>
      <c r="K666" s="476"/>
      <c r="L666" s="476"/>
      <c r="M666" s="476"/>
      <c r="N666" s="476"/>
      <c r="O666" s="476"/>
      <c r="P666" s="476"/>
      <c r="Q666" s="476"/>
      <c r="R666" s="476"/>
      <c r="S666" s="476"/>
      <c r="T666" s="476"/>
      <c r="U666" s="476"/>
      <c r="V666" s="476"/>
      <c r="W666" s="476"/>
      <c r="X666" s="476"/>
      <c r="Y666" s="476"/>
      <c r="Z666" s="476"/>
      <c r="AA666" s="476"/>
      <c r="AB666" s="476"/>
      <c r="AC666" s="476"/>
      <c r="AD666" s="476"/>
      <c r="AE666" s="476"/>
      <c r="AF666" s="476"/>
      <c r="AG666" s="476"/>
      <c r="AH666" s="476"/>
      <c r="AI666" s="476"/>
    </row>
    <row r="667" spans="1:35" s="477" customFormat="1" ht="48">
      <c r="A667" s="449" t="s">
        <v>49</v>
      </c>
      <c r="B667" s="450">
        <v>12</v>
      </c>
      <c r="C667" s="582" t="s">
        <v>21</v>
      </c>
      <c r="D667" s="457">
        <v>3434</v>
      </c>
      <c r="E667" s="556" t="s">
        <v>94</v>
      </c>
      <c r="F667" s="451" t="s">
        <v>690</v>
      </c>
      <c r="G667" s="452"/>
      <c r="H667" s="453"/>
      <c r="I667" s="454"/>
      <c r="J667" s="476"/>
      <c r="K667" s="476"/>
      <c r="L667" s="476"/>
      <c r="M667" s="476"/>
      <c r="N667" s="476"/>
      <c r="O667" s="476"/>
      <c r="P667" s="476"/>
      <c r="Q667" s="476"/>
      <c r="R667" s="476"/>
      <c r="S667" s="476"/>
      <c r="T667" s="476"/>
      <c r="U667" s="476"/>
      <c r="V667" s="476"/>
      <c r="W667" s="476"/>
      <c r="X667" s="476"/>
      <c r="Y667" s="476"/>
      <c r="Z667" s="476"/>
      <c r="AA667" s="476"/>
      <c r="AB667" s="476"/>
      <c r="AC667" s="476"/>
      <c r="AD667" s="476"/>
      <c r="AE667" s="476"/>
      <c r="AF667" s="476"/>
      <c r="AG667" s="476"/>
      <c r="AH667" s="476"/>
      <c r="AI667" s="476"/>
    </row>
    <row r="668" spans="1:35" s="477" customFormat="1" ht="36">
      <c r="A668" s="449" t="s">
        <v>49</v>
      </c>
      <c r="B668" s="450">
        <v>12</v>
      </c>
      <c r="C668" s="582" t="s">
        <v>21</v>
      </c>
      <c r="D668" s="457">
        <v>3522</v>
      </c>
      <c r="E668" s="556" t="s">
        <v>760</v>
      </c>
      <c r="F668" s="451" t="s">
        <v>690</v>
      </c>
      <c r="G668" s="452"/>
      <c r="H668" s="453"/>
      <c r="I668" s="454"/>
      <c r="J668" s="476"/>
      <c r="K668" s="476"/>
      <c r="L668" s="476"/>
      <c r="M668" s="476"/>
      <c r="N668" s="476"/>
      <c r="O668" s="476"/>
      <c r="P668" s="476"/>
      <c r="Q668" s="476"/>
      <c r="R668" s="476"/>
      <c r="S668" s="476"/>
      <c r="T668" s="476"/>
      <c r="U668" s="476"/>
      <c r="V668" s="476"/>
      <c r="W668" s="476"/>
      <c r="X668" s="476"/>
      <c r="Y668" s="476"/>
      <c r="Z668" s="476"/>
      <c r="AA668" s="476"/>
      <c r="AB668" s="476"/>
      <c r="AC668" s="476"/>
      <c r="AD668" s="476"/>
      <c r="AE668" s="476"/>
      <c r="AF668" s="476"/>
      <c r="AG668" s="476"/>
      <c r="AH668" s="476"/>
      <c r="AI668" s="476"/>
    </row>
    <row r="669" spans="1:35" s="477" customFormat="1" ht="84">
      <c r="A669" s="449" t="s">
        <v>49</v>
      </c>
      <c r="B669" s="450">
        <v>12</v>
      </c>
      <c r="C669" s="582" t="s">
        <v>21</v>
      </c>
      <c r="D669" s="457">
        <v>3691</v>
      </c>
      <c r="E669" s="556" t="s">
        <v>36</v>
      </c>
      <c r="F669" s="451" t="s">
        <v>690</v>
      </c>
      <c r="G669" s="452"/>
      <c r="H669" s="453"/>
      <c r="I669" s="454"/>
      <c r="J669" s="476"/>
      <c r="K669" s="476"/>
      <c r="L669" s="476"/>
      <c r="M669" s="476"/>
      <c r="N669" s="476"/>
      <c r="O669" s="476"/>
      <c r="P669" s="476"/>
      <c r="Q669" s="476"/>
      <c r="R669" s="476"/>
      <c r="S669" s="476"/>
      <c r="T669" s="476"/>
      <c r="U669" s="476"/>
      <c r="V669" s="476"/>
      <c r="W669" s="476"/>
      <c r="X669" s="476"/>
      <c r="Y669" s="476"/>
      <c r="Z669" s="476"/>
      <c r="AA669" s="476"/>
      <c r="AB669" s="476"/>
      <c r="AC669" s="476"/>
      <c r="AD669" s="476"/>
      <c r="AE669" s="476"/>
      <c r="AF669" s="476"/>
      <c r="AG669" s="476"/>
      <c r="AH669" s="476"/>
      <c r="AI669" s="476"/>
    </row>
    <row r="670" spans="1:35" s="477" customFormat="1" ht="84">
      <c r="A670" s="449" t="s">
        <v>49</v>
      </c>
      <c r="B670" s="450">
        <v>12</v>
      </c>
      <c r="C670" s="582" t="s">
        <v>21</v>
      </c>
      <c r="D670" s="457">
        <v>3692</v>
      </c>
      <c r="E670" s="556" t="s">
        <v>695</v>
      </c>
      <c r="F670" s="451" t="s">
        <v>690</v>
      </c>
      <c r="G670" s="452"/>
      <c r="H670" s="453"/>
      <c r="I670" s="454"/>
      <c r="J670" s="476"/>
      <c r="K670" s="476"/>
      <c r="L670" s="476"/>
      <c r="M670" s="476"/>
      <c r="N670" s="476"/>
      <c r="O670" s="476"/>
      <c r="P670" s="476"/>
      <c r="Q670" s="476"/>
      <c r="R670" s="476"/>
      <c r="S670" s="476"/>
      <c r="T670" s="476"/>
      <c r="U670" s="476"/>
      <c r="V670" s="476"/>
      <c r="W670" s="476"/>
      <c r="X670" s="476"/>
      <c r="Y670" s="476"/>
      <c r="Z670" s="476"/>
      <c r="AA670" s="476"/>
      <c r="AB670" s="476"/>
      <c r="AC670" s="476"/>
      <c r="AD670" s="476"/>
      <c r="AE670" s="476"/>
      <c r="AF670" s="476"/>
      <c r="AG670" s="476"/>
      <c r="AH670" s="476"/>
      <c r="AI670" s="476"/>
    </row>
    <row r="671" spans="1:35" s="477" customFormat="1" ht="120">
      <c r="A671" s="720" t="s">
        <v>49</v>
      </c>
      <c r="B671" s="721">
        <v>12</v>
      </c>
      <c r="C671" s="722" t="s">
        <v>21</v>
      </c>
      <c r="D671" s="723">
        <v>3693</v>
      </c>
      <c r="E671" s="724" t="s">
        <v>37</v>
      </c>
      <c r="F671" s="730" t="s">
        <v>690</v>
      </c>
      <c r="G671" s="452"/>
      <c r="H671" s="453"/>
      <c r="I671" s="454"/>
      <c r="J671" s="476"/>
      <c r="K671" s="476"/>
      <c r="L671" s="476"/>
      <c r="M671" s="476"/>
      <c r="N671" s="476"/>
      <c r="O671" s="476"/>
      <c r="P671" s="476"/>
      <c r="Q671" s="476"/>
      <c r="R671" s="476"/>
      <c r="S671" s="476"/>
      <c r="T671" s="476"/>
      <c r="U671" s="476"/>
      <c r="V671" s="476"/>
      <c r="W671" s="476"/>
      <c r="X671" s="476"/>
      <c r="Y671" s="476"/>
      <c r="Z671" s="476"/>
      <c r="AA671" s="476"/>
      <c r="AB671" s="476"/>
      <c r="AC671" s="476"/>
      <c r="AD671" s="476"/>
      <c r="AE671" s="476"/>
      <c r="AF671" s="476"/>
      <c r="AG671" s="476"/>
      <c r="AH671" s="476"/>
      <c r="AI671" s="476"/>
    </row>
    <row r="672" spans="1:35" s="477" customFormat="1" ht="48">
      <c r="A672" s="449" t="s">
        <v>49</v>
      </c>
      <c r="B672" s="450">
        <v>12</v>
      </c>
      <c r="C672" s="582" t="s">
        <v>21</v>
      </c>
      <c r="D672" s="457">
        <v>3721</v>
      </c>
      <c r="E672" s="556" t="s">
        <v>84</v>
      </c>
      <c r="F672" s="451" t="s">
        <v>690</v>
      </c>
      <c r="G672" s="452"/>
      <c r="H672" s="453"/>
      <c r="I672" s="454"/>
      <c r="J672" s="476"/>
      <c r="K672" s="476"/>
      <c r="L672" s="476"/>
      <c r="M672" s="476"/>
      <c r="N672" s="476"/>
      <c r="O672" s="476"/>
      <c r="P672" s="476"/>
      <c r="Q672" s="476"/>
      <c r="R672" s="476"/>
      <c r="S672" s="476"/>
      <c r="T672" s="476"/>
      <c r="U672" s="476"/>
      <c r="V672" s="476"/>
      <c r="W672" s="476"/>
      <c r="X672" s="476"/>
      <c r="Y672" s="476"/>
      <c r="Z672" s="476"/>
      <c r="AA672" s="476"/>
      <c r="AB672" s="476"/>
      <c r="AC672" s="476"/>
      <c r="AD672" s="476"/>
      <c r="AE672" s="476"/>
      <c r="AF672" s="476"/>
      <c r="AG672" s="476"/>
      <c r="AH672" s="476"/>
      <c r="AI672" s="476"/>
    </row>
    <row r="673" spans="1:35" s="477" customFormat="1" ht="36">
      <c r="A673" s="449" t="s">
        <v>49</v>
      </c>
      <c r="B673" s="450">
        <v>12</v>
      </c>
      <c r="C673" s="582" t="s">
        <v>21</v>
      </c>
      <c r="D673" s="457">
        <v>3811</v>
      </c>
      <c r="E673" s="556" t="s">
        <v>56</v>
      </c>
      <c r="F673" s="451" t="s">
        <v>690</v>
      </c>
      <c r="G673" s="452"/>
      <c r="H673" s="453"/>
      <c r="I673" s="454"/>
      <c r="J673" s="476"/>
      <c r="K673" s="476"/>
      <c r="L673" s="476"/>
      <c r="M673" s="476"/>
      <c r="N673" s="476"/>
      <c r="O673" s="476"/>
      <c r="P673" s="476"/>
      <c r="Q673" s="476"/>
      <c r="R673" s="476"/>
      <c r="S673" s="476"/>
      <c r="T673" s="476"/>
      <c r="U673" s="476"/>
      <c r="V673" s="476"/>
      <c r="W673" s="476"/>
      <c r="X673" s="476"/>
      <c r="Y673" s="476"/>
      <c r="Z673" s="476"/>
      <c r="AA673" s="476"/>
      <c r="AB673" s="476"/>
      <c r="AC673" s="476"/>
      <c r="AD673" s="476"/>
      <c r="AE673" s="476"/>
      <c r="AF673" s="476"/>
      <c r="AG673" s="476"/>
      <c r="AH673" s="476"/>
      <c r="AI673" s="476"/>
    </row>
    <row r="674" spans="1:35" s="477" customFormat="1" ht="48">
      <c r="A674" s="449" t="s">
        <v>49</v>
      </c>
      <c r="B674" s="450">
        <v>12</v>
      </c>
      <c r="C674" s="582" t="s">
        <v>21</v>
      </c>
      <c r="D674" s="457">
        <v>383</v>
      </c>
      <c r="E674" s="556" t="s">
        <v>761</v>
      </c>
      <c r="F674" s="451" t="s">
        <v>690</v>
      </c>
      <c r="G674" s="452"/>
      <c r="H674" s="453"/>
      <c r="I674" s="454"/>
      <c r="J674" s="476"/>
      <c r="K674" s="476"/>
      <c r="L674" s="476"/>
      <c r="M674" s="476"/>
      <c r="N674" s="476"/>
      <c r="O674" s="476"/>
      <c r="P674" s="476"/>
      <c r="Q674" s="476"/>
      <c r="R674" s="476"/>
      <c r="S674" s="476"/>
      <c r="T674" s="476"/>
      <c r="U674" s="476"/>
      <c r="V674" s="476"/>
      <c r="W674" s="476"/>
      <c r="X674" s="476"/>
      <c r="Y674" s="476"/>
      <c r="Z674" s="476"/>
      <c r="AA674" s="476"/>
      <c r="AB674" s="476"/>
      <c r="AC674" s="476"/>
      <c r="AD674" s="476"/>
      <c r="AE674" s="476"/>
      <c r="AF674" s="476"/>
      <c r="AG674" s="476"/>
      <c r="AH674" s="476"/>
      <c r="AI674" s="476"/>
    </row>
    <row r="675" spans="1:35" s="477" customFormat="1" ht="36">
      <c r="A675" s="449" t="s">
        <v>49</v>
      </c>
      <c r="B675" s="450">
        <v>12</v>
      </c>
      <c r="C675" s="582" t="s">
        <v>21</v>
      </c>
      <c r="D675" s="457">
        <v>4123</v>
      </c>
      <c r="E675" s="556" t="s">
        <v>92</v>
      </c>
      <c r="F675" s="451" t="s">
        <v>690</v>
      </c>
      <c r="G675" s="452"/>
      <c r="H675" s="453"/>
      <c r="I675" s="454"/>
      <c r="J675" s="476"/>
      <c r="K675" s="476"/>
      <c r="L675" s="476"/>
      <c r="M675" s="476"/>
      <c r="N675" s="476"/>
      <c r="O675" s="476"/>
      <c r="P675" s="476"/>
      <c r="Q675" s="476"/>
      <c r="R675" s="476"/>
      <c r="S675" s="476"/>
      <c r="T675" s="476"/>
      <c r="U675" s="476"/>
      <c r="V675" s="476"/>
      <c r="W675" s="476"/>
      <c r="X675" s="476"/>
      <c r="Y675" s="476"/>
      <c r="Z675" s="476"/>
      <c r="AA675" s="476"/>
      <c r="AB675" s="476"/>
      <c r="AC675" s="476"/>
      <c r="AD675" s="476"/>
      <c r="AE675" s="476"/>
      <c r="AF675" s="476"/>
      <c r="AG675" s="476"/>
      <c r="AH675" s="476"/>
      <c r="AI675" s="476"/>
    </row>
    <row r="676" spans="1:35" s="477" customFormat="1" ht="60">
      <c r="A676" s="449" t="s">
        <v>49</v>
      </c>
      <c r="B676" s="450">
        <v>12</v>
      </c>
      <c r="C676" s="582" t="s">
        <v>21</v>
      </c>
      <c r="D676" s="457">
        <v>4124</v>
      </c>
      <c r="E676" s="556" t="s">
        <v>722</v>
      </c>
      <c r="F676" s="451" t="s">
        <v>690</v>
      </c>
      <c r="G676" s="452"/>
      <c r="H676" s="453"/>
      <c r="I676" s="454"/>
      <c r="J676" s="476"/>
      <c r="K676" s="476"/>
      <c r="L676" s="476"/>
      <c r="M676" s="476"/>
      <c r="N676" s="476"/>
      <c r="O676" s="476"/>
      <c r="P676" s="476"/>
      <c r="Q676" s="476"/>
      <c r="R676" s="476"/>
      <c r="S676" s="476"/>
      <c r="T676" s="476"/>
      <c r="U676" s="476"/>
      <c r="V676" s="476"/>
      <c r="W676" s="476"/>
      <c r="X676" s="476"/>
      <c r="Y676" s="476"/>
      <c r="Z676" s="476"/>
      <c r="AA676" s="476"/>
      <c r="AB676" s="476"/>
      <c r="AC676" s="476"/>
      <c r="AD676" s="476"/>
      <c r="AE676" s="476"/>
      <c r="AF676" s="476"/>
      <c r="AG676" s="476"/>
      <c r="AH676" s="476"/>
      <c r="AI676" s="476"/>
    </row>
    <row r="677" spans="1:35" s="477" customFormat="1" ht="36">
      <c r="A677" s="449" t="s">
        <v>49</v>
      </c>
      <c r="B677" s="450">
        <v>12</v>
      </c>
      <c r="C677" s="582" t="s">
        <v>21</v>
      </c>
      <c r="D677" s="457">
        <v>4126</v>
      </c>
      <c r="E677" s="556" t="s">
        <v>762</v>
      </c>
      <c r="F677" s="451" t="s">
        <v>690</v>
      </c>
      <c r="G677" s="452"/>
      <c r="H677" s="453"/>
      <c r="I677" s="454"/>
      <c r="J677" s="476"/>
      <c r="K677" s="476"/>
      <c r="L677" s="476"/>
      <c r="M677" s="476"/>
      <c r="N677" s="476"/>
      <c r="O677" s="476"/>
      <c r="P677" s="476"/>
      <c r="Q677" s="476"/>
      <c r="R677" s="476"/>
      <c r="S677" s="476"/>
      <c r="T677" s="476"/>
      <c r="U677" s="476"/>
      <c r="V677" s="476"/>
      <c r="W677" s="476"/>
      <c r="X677" s="476"/>
      <c r="Y677" s="476"/>
      <c r="Z677" s="476"/>
      <c r="AA677" s="476"/>
      <c r="AB677" s="476"/>
      <c r="AC677" s="476"/>
      <c r="AD677" s="476"/>
      <c r="AE677" s="476"/>
      <c r="AF677" s="476"/>
      <c r="AG677" s="476"/>
      <c r="AH677" s="476"/>
      <c r="AI677" s="476"/>
    </row>
    <row r="678" spans="1:35" s="477" customFormat="1" ht="36">
      <c r="A678" s="449" t="s">
        <v>49</v>
      </c>
      <c r="B678" s="450">
        <v>12</v>
      </c>
      <c r="C678" s="582" t="s">
        <v>21</v>
      </c>
      <c r="D678" s="457">
        <v>4212</v>
      </c>
      <c r="E678" s="556" t="s">
        <v>58</v>
      </c>
      <c r="F678" s="451" t="s">
        <v>690</v>
      </c>
      <c r="G678" s="452"/>
      <c r="H678" s="453"/>
      <c r="I678" s="454"/>
      <c r="J678" s="476"/>
      <c r="K678" s="476"/>
      <c r="L678" s="476"/>
      <c r="M678" s="476"/>
      <c r="N678" s="476"/>
      <c r="O678" s="476"/>
      <c r="P678" s="476"/>
      <c r="Q678" s="476"/>
      <c r="R678" s="476"/>
      <c r="S678" s="476"/>
      <c r="T678" s="476"/>
      <c r="U678" s="476"/>
      <c r="V678" s="476"/>
      <c r="W678" s="476"/>
      <c r="X678" s="476"/>
      <c r="Y678" s="476"/>
      <c r="Z678" s="476"/>
      <c r="AA678" s="476"/>
      <c r="AB678" s="476"/>
      <c r="AC678" s="476"/>
      <c r="AD678" s="476"/>
      <c r="AE678" s="476"/>
      <c r="AF678" s="476"/>
      <c r="AG678" s="476"/>
      <c r="AH678" s="476"/>
      <c r="AI678" s="476"/>
    </row>
    <row r="679" spans="1:35" s="477" customFormat="1" ht="60">
      <c r="A679" s="449" t="s">
        <v>49</v>
      </c>
      <c r="B679" s="450">
        <v>12</v>
      </c>
      <c r="C679" s="582" t="s">
        <v>21</v>
      </c>
      <c r="D679" s="457">
        <v>4213</v>
      </c>
      <c r="E679" s="556" t="s">
        <v>763</v>
      </c>
      <c r="F679" s="451" t="s">
        <v>690</v>
      </c>
      <c r="G679" s="452"/>
      <c r="H679" s="453"/>
      <c r="I679" s="454"/>
      <c r="J679" s="476"/>
      <c r="K679" s="476"/>
      <c r="L679" s="476"/>
      <c r="M679" s="476"/>
      <c r="N679" s="476"/>
      <c r="O679" s="476"/>
      <c r="P679" s="476"/>
      <c r="Q679" s="476"/>
      <c r="R679" s="476"/>
      <c r="S679" s="476"/>
      <c r="T679" s="476"/>
      <c r="U679" s="476"/>
      <c r="V679" s="476"/>
      <c r="W679" s="476"/>
      <c r="X679" s="476"/>
      <c r="Y679" s="476"/>
      <c r="Z679" s="476"/>
      <c r="AA679" s="476"/>
      <c r="AB679" s="476"/>
      <c r="AC679" s="476"/>
      <c r="AD679" s="476"/>
      <c r="AE679" s="476"/>
      <c r="AF679" s="476"/>
      <c r="AG679" s="476"/>
      <c r="AH679" s="476"/>
      <c r="AI679" s="476"/>
    </row>
    <row r="680" spans="1:35" s="477" customFormat="1" ht="36">
      <c r="A680" s="449" t="s">
        <v>49</v>
      </c>
      <c r="B680" s="450">
        <v>12</v>
      </c>
      <c r="C680" s="582" t="s">
        <v>21</v>
      </c>
      <c r="D680" s="457">
        <v>4214</v>
      </c>
      <c r="E680" s="556" t="s">
        <v>720</v>
      </c>
      <c r="F680" s="451" t="s">
        <v>690</v>
      </c>
      <c r="G680" s="452"/>
      <c r="H680" s="453"/>
      <c r="I680" s="454"/>
      <c r="J680" s="476"/>
      <c r="K680" s="476"/>
      <c r="L680" s="476"/>
      <c r="M680" s="476"/>
      <c r="N680" s="476"/>
      <c r="O680" s="476"/>
      <c r="P680" s="476"/>
      <c r="Q680" s="476"/>
      <c r="R680" s="476"/>
      <c r="S680" s="476"/>
      <c r="T680" s="476"/>
      <c r="U680" s="476"/>
      <c r="V680" s="476"/>
      <c r="W680" s="476"/>
      <c r="X680" s="476"/>
      <c r="Y680" s="476"/>
      <c r="Z680" s="476"/>
      <c r="AA680" s="476"/>
      <c r="AB680" s="476"/>
      <c r="AC680" s="476"/>
      <c r="AD680" s="476"/>
      <c r="AE680" s="476"/>
      <c r="AF680" s="476"/>
      <c r="AG680" s="476"/>
      <c r="AH680" s="476"/>
      <c r="AI680" s="476"/>
    </row>
    <row r="681" spans="1:35" s="477" customFormat="1" ht="36">
      <c r="A681" s="449" t="s">
        <v>49</v>
      </c>
      <c r="B681" s="450">
        <v>12</v>
      </c>
      <c r="C681" s="582" t="s">
        <v>21</v>
      </c>
      <c r="D681" s="457">
        <v>4221</v>
      </c>
      <c r="E681" s="556" t="s">
        <v>63</v>
      </c>
      <c r="F681" s="451" t="s">
        <v>690</v>
      </c>
      <c r="G681" s="452"/>
      <c r="H681" s="453"/>
      <c r="I681" s="454"/>
      <c r="J681" s="476"/>
      <c r="K681" s="476"/>
      <c r="L681" s="476"/>
      <c r="M681" s="476"/>
      <c r="N681" s="476"/>
      <c r="O681" s="476"/>
      <c r="P681" s="476"/>
      <c r="Q681" s="476"/>
      <c r="R681" s="476"/>
      <c r="S681" s="476"/>
      <c r="T681" s="476"/>
      <c r="U681" s="476"/>
      <c r="V681" s="476"/>
      <c r="W681" s="476"/>
      <c r="X681" s="476"/>
      <c r="Y681" s="476"/>
      <c r="Z681" s="476"/>
      <c r="AA681" s="476"/>
      <c r="AB681" s="476"/>
      <c r="AC681" s="476"/>
      <c r="AD681" s="476"/>
      <c r="AE681" s="476"/>
      <c r="AF681" s="476"/>
      <c r="AG681" s="476"/>
      <c r="AH681" s="476"/>
      <c r="AI681" s="476"/>
    </row>
    <row r="682" spans="1:35" s="477" customFormat="1" ht="36">
      <c r="A682" s="449" t="s">
        <v>49</v>
      </c>
      <c r="B682" s="450">
        <v>12</v>
      </c>
      <c r="C682" s="582" t="s">
        <v>21</v>
      </c>
      <c r="D682" s="457">
        <v>4222</v>
      </c>
      <c r="E682" s="556" t="s">
        <v>72</v>
      </c>
      <c r="F682" s="451" t="s">
        <v>690</v>
      </c>
      <c r="G682" s="452"/>
      <c r="H682" s="453"/>
      <c r="I682" s="454"/>
      <c r="J682" s="476"/>
      <c r="K682" s="476"/>
      <c r="L682" s="476"/>
      <c r="M682" s="476"/>
      <c r="N682" s="476"/>
      <c r="O682" s="476"/>
      <c r="P682" s="476"/>
      <c r="Q682" s="476"/>
      <c r="R682" s="476"/>
      <c r="S682" s="476"/>
      <c r="T682" s="476"/>
      <c r="U682" s="476"/>
      <c r="V682" s="476"/>
      <c r="W682" s="476"/>
      <c r="X682" s="476"/>
      <c r="Y682" s="476"/>
      <c r="Z682" s="476"/>
      <c r="AA682" s="476"/>
      <c r="AB682" s="476"/>
      <c r="AC682" s="476"/>
      <c r="AD682" s="476"/>
      <c r="AE682" s="476"/>
      <c r="AF682" s="476"/>
      <c r="AG682" s="476"/>
      <c r="AH682" s="476"/>
      <c r="AI682" s="476"/>
    </row>
    <row r="683" spans="1:35" s="477" customFormat="1" ht="36">
      <c r="A683" s="456" t="s">
        <v>49</v>
      </c>
      <c r="B683" s="457">
        <v>12</v>
      </c>
      <c r="C683" s="583" t="s">
        <v>21</v>
      </c>
      <c r="D683" s="457">
        <v>4223</v>
      </c>
      <c r="E683" s="556" t="s">
        <v>90</v>
      </c>
      <c r="F683" s="459" t="s">
        <v>690</v>
      </c>
      <c r="G683" s="452"/>
      <c r="H683" s="453"/>
      <c r="I683" s="454"/>
      <c r="J683" s="476"/>
      <c r="K683" s="476"/>
      <c r="L683" s="476"/>
      <c r="M683" s="476"/>
      <c r="N683" s="476"/>
      <c r="O683" s="476"/>
      <c r="P683" s="476"/>
      <c r="Q683" s="476"/>
      <c r="R683" s="476"/>
      <c r="S683" s="476"/>
      <c r="T683" s="476"/>
      <c r="U683" s="476"/>
      <c r="V683" s="476"/>
      <c r="W683" s="476"/>
      <c r="X683" s="476"/>
      <c r="Y683" s="476"/>
      <c r="Z683" s="476"/>
      <c r="AA683" s="476"/>
      <c r="AB683" s="476"/>
      <c r="AC683" s="476"/>
      <c r="AD683" s="476"/>
      <c r="AE683" s="476"/>
      <c r="AF683" s="476"/>
      <c r="AG683" s="476"/>
      <c r="AH683" s="476"/>
      <c r="AI683" s="476"/>
    </row>
    <row r="684" spans="1:35" ht="36">
      <c r="A684" s="456" t="s">
        <v>49</v>
      </c>
      <c r="B684" s="457">
        <v>12</v>
      </c>
      <c r="C684" s="583" t="s">
        <v>21</v>
      </c>
      <c r="D684" s="457">
        <v>4224</v>
      </c>
      <c r="E684" s="556" t="s">
        <v>73</v>
      </c>
      <c r="F684" s="459" t="s">
        <v>690</v>
      </c>
      <c r="G684" s="452"/>
      <c r="H684" s="453"/>
      <c r="I684" s="454"/>
      <c r="J684" s="455"/>
      <c r="K684" s="455"/>
      <c r="L684" s="455"/>
      <c r="M684" s="455"/>
      <c r="N684" s="455"/>
      <c r="O684" s="455"/>
      <c r="P684" s="455"/>
      <c r="Q684" s="455"/>
      <c r="R684" s="455"/>
      <c r="S684" s="455"/>
      <c r="T684" s="455"/>
      <c r="U684" s="455"/>
      <c r="V684" s="455"/>
      <c r="W684" s="455"/>
      <c r="X684" s="455"/>
      <c r="Y684" s="455"/>
      <c r="Z684" s="455"/>
      <c r="AA684" s="455"/>
      <c r="AB684" s="455"/>
      <c r="AC684" s="455"/>
      <c r="AD684" s="455"/>
      <c r="AE684" s="455"/>
      <c r="AF684" s="455"/>
      <c r="AG684" s="455"/>
      <c r="AH684" s="455"/>
      <c r="AI684" s="455"/>
    </row>
    <row r="685" spans="1:35" ht="36">
      <c r="A685" s="456" t="s">
        <v>49</v>
      </c>
      <c r="B685" s="457">
        <v>12</v>
      </c>
      <c r="C685" s="583" t="s">
        <v>21</v>
      </c>
      <c r="D685" s="457">
        <v>4225</v>
      </c>
      <c r="E685" s="556" t="s">
        <v>85</v>
      </c>
      <c r="F685" s="459" t="s">
        <v>690</v>
      </c>
      <c r="G685" s="452"/>
      <c r="H685" s="453"/>
      <c r="I685" s="454"/>
      <c r="J685" s="455"/>
      <c r="K685" s="455"/>
      <c r="L685" s="455"/>
      <c r="M685" s="455"/>
      <c r="N685" s="455"/>
      <c r="O685" s="455"/>
      <c r="P685" s="455"/>
      <c r="Q685" s="455"/>
      <c r="R685" s="455"/>
      <c r="S685" s="455"/>
      <c r="T685" s="455"/>
      <c r="U685" s="455"/>
      <c r="V685" s="455"/>
      <c r="W685" s="455"/>
      <c r="X685" s="455"/>
      <c r="Y685" s="455"/>
      <c r="Z685" s="455"/>
      <c r="AA685" s="455"/>
      <c r="AB685" s="455"/>
      <c r="AC685" s="455"/>
      <c r="AD685" s="455"/>
      <c r="AE685" s="455"/>
      <c r="AF685" s="455"/>
      <c r="AG685" s="455"/>
      <c r="AH685" s="455"/>
      <c r="AI685" s="455"/>
    </row>
    <row r="686" spans="1:35" ht="36">
      <c r="A686" s="456" t="s">
        <v>49</v>
      </c>
      <c r="B686" s="457">
        <v>12</v>
      </c>
      <c r="C686" s="583" t="s">
        <v>21</v>
      </c>
      <c r="D686" s="457">
        <v>4226</v>
      </c>
      <c r="E686" s="556" t="s">
        <v>717</v>
      </c>
      <c r="F686" s="459" t="s">
        <v>690</v>
      </c>
      <c r="G686" s="452"/>
      <c r="H686" s="453"/>
      <c r="I686" s="454"/>
      <c r="J686" s="455"/>
      <c r="K686" s="455"/>
      <c r="L686" s="455"/>
      <c r="M686" s="455"/>
      <c r="N686" s="455"/>
      <c r="O686" s="455"/>
      <c r="P686" s="455"/>
      <c r="Q686" s="455"/>
      <c r="R686" s="455"/>
      <c r="S686" s="455"/>
      <c r="T686" s="455"/>
      <c r="U686" s="455"/>
      <c r="V686" s="455"/>
      <c r="W686" s="455"/>
      <c r="X686" s="455"/>
      <c r="Y686" s="455"/>
      <c r="Z686" s="455"/>
      <c r="AA686" s="455"/>
      <c r="AB686" s="455"/>
      <c r="AC686" s="455"/>
      <c r="AD686" s="455"/>
      <c r="AE686" s="455"/>
      <c r="AF686" s="455"/>
      <c r="AG686" s="455"/>
      <c r="AH686" s="455"/>
      <c r="AI686" s="455"/>
    </row>
    <row r="687" spans="1:35" ht="60">
      <c r="A687" s="456" t="s">
        <v>49</v>
      </c>
      <c r="B687" s="457">
        <v>12</v>
      </c>
      <c r="C687" s="583" t="s">
        <v>21</v>
      </c>
      <c r="D687" s="457">
        <v>4227</v>
      </c>
      <c r="E687" s="556" t="s">
        <v>93</v>
      </c>
      <c r="F687" s="459" t="s">
        <v>690</v>
      </c>
      <c r="G687" s="452"/>
      <c r="H687" s="453"/>
      <c r="I687" s="454"/>
      <c r="J687" s="455"/>
      <c r="K687" s="455"/>
      <c r="L687" s="455"/>
      <c r="M687" s="455"/>
      <c r="N687" s="455"/>
      <c r="O687" s="455"/>
      <c r="P687" s="455"/>
      <c r="Q687" s="455"/>
      <c r="R687" s="455"/>
      <c r="S687" s="455"/>
      <c r="T687" s="455"/>
      <c r="U687" s="455"/>
      <c r="V687" s="455"/>
      <c r="W687" s="455"/>
      <c r="X687" s="455"/>
      <c r="Y687" s="455"/>
      <c r="Z687" s="455"/>
      <c r="AA687" s="455"/>
      <c r="AB687" s="455"/>
      <c r="AC687" s="455"/>
      <c r="AD687" s="455"/>
      <c r="AE687" s="455"/>
      <c r="AF687" s="455"/>
      <c r="AG687" s="455"/>
      <c r="AH687" s="455"/>
      <c r="AI687" s="455"/>
    </row>
    <row r="688" spans="1:35" ht="48">
      <c r="A688" s="456" t="s">
        <v>49</v>
      </c>
      <c r="B688" s="457">
        <v>12</v>
      </c>
      <c r="C688" s="583" t="s">
        <v>21</v>
      </c>
      <c r="D688" s="457">
        <v>4231</v>
      </c>
      <c r="E688" s="556" t="s">
        <v>98</v>
      </c>
      <c r="F688" s="459" t="s">
        <v>690</v>
      </c>
      <c r="G688" s="452"/>
      <c r="H688" s="453"/>
      <c r="I688" s="454"/>
      <c r="J688" s="455"/>
      <c r="K688" s="455"/>
      <c r="L688" s="455"/>
      <c r="M688" s="455"/>
      <c r="N688" s="455"/>
      <c r="O688" s="455"/>
      <c r="P688" s="455"/>
      <c r="Q688" s="455"/>
      <c r="R688" s="455"/>
      <c r="S688" s="455"/>
      <c r="T688" s="455"/>
      <c r="U688" s="455"/>
      <c r="V688" s="455"/>
      <c r="W688" s="455"/>
      <c r="X688" s="455"/>
      <c r="Y688" s="455"/>
      <c r="Z688" s="455"/>
      <c r="AA688" s="455"/>
      <c r="AB688" s="455"/>
      <c r="AC688" s="455"/>
      <c r="AD688" s="455"/>
      <c r="AE688" s="455"/>
      <c r="AF688" s="455"/>
      <c r="AG688" s="455"/>
      <c r="AH688" s="455"/>
      <c r="AI688" s="455"/>
    </row>
    <row r="689" spans="1:35" ht="60">
      <c r="A689" s="456" t="s">
        <v>49</v>
      </c>
      <c r="B689" s="457">
        <v>12</v>
      </c>
      <c r="C689" s="583" t="s">
        <v>21</v>
      </c>
      <c r="D689" s="457">
        <v>4233</v>
      </c>
      <c r="E689" s="556" t="s">
        <v>764</v>
      </c>
      <c r="F689" s="459" t="s">
        <v>690</v>
      </c>
      <c r="G689" s="452"/>
      <c r="H689" s="453"/>
      <c r="I689" s="454"/>
      <c r="J689" s="455"/>
      <c r="K689" s="455"/>
      <c r="L689" s="455"/>
      <c r="M689" s="455"/>
      <c r="N689" s="455"/>
      <c r="O689" s="455"/>
      <c r="P689" s="455"/>
      <c r="Q689" s="455"/>
      <c r="R689" s="455"/>
      <c r="S689" s="455"/>
      <c r="T689" s="455"/>
      <c r="U689" s="455"/>
      <c r="V689" s="455"/>
      <c r="W689" s="455"/>
      <c r="X689" s="455"/>
      <c r="Y689" s="455"/>
      <c r="Z689" s="455"/>
      <c r="AA689" s="455"/>
      <c r="AB689" s="455"/>
      <c r="AC689" s="455"/>
      <c r="AD689" s="455"/>
      <c r="AE689" s="455"/>
      <c r="AF689" s="455"/>
      <c r="AG689" s="455"/>
      <c r="AH689" s="455"/>
      <c r="AI689" s="455"/>
    </row>
    <row r="690" spans="1:35" ht="36">
      <c r="A690" s="456" t="s">
        <v>49</v>
      </c>
      <c r="B690" s="457">
        <v>12</v>
      </c>
      <c r="C690" s="583" t="s">
        <v>21</v>
      </c>
      <c r="D690" s="457">
        <v>4241</v>
      </c>
      <c r="E690" s="556" t="s">
        <v>74</v>
      </c>
      <c r="F690" s="459" t="s">
        <v>690</v>
      </c>
      <c r="G690" s="452"/>
      <c r="H690" s="453"/>
      <c r="I690" s="454"/>
      <c r="J690" s="455"/>
      <c r="K690" s="455"/>
      <c r="L690" s="455"/>
      <c r="M690" s="455"/>
      <c r="N690" s="455"/>
      <c r="O690" s="455"/>
      <c r="P690" s="455"/>
      <c r="Q690" s="455"/>
      <c r="R690" s="455"/>
      <c r="S690" s="455"/>
      <c r="T690" s="455"/>
      <c r="U690" s="455"/>
      <c r="V690" s="455"/>
      <c r="W690" s="455"/>
      <c r="X690" s="455"/>
      <c r="Y690" s="455"/>
      <c r="Z690" s="455"/>
      <c r="AA690" s="455"/>
      <c r="AB690" s="455"/>
      <c r="AC690" s="455"/>
      <c r="AD690" s="455"/>
      <c r="AE690" s="455"/>
      <c r="AF690" s="455"/>
      <c r="AG690" s="455"/>
      <c r="AH690" s="455"/>
      <c r="AI690" s="455"/>
    </row>
    <row r="691" spans="1:35" ht="48">
      <c r="A691" s="456" t="s">
        <v>49</v>
      </c>
      <c r="B691" s="457">
        <v>12</v>
      </c>
      <c r="C691" s="583" t="s">
        <v>21</v>
      </c>
      <c r="D691" s="457">
        <v>4244</v>
      </c>
      <c r="E691" s="556" t="s">
        <v>765</v>
      </c>
      <c r="F691" s="459" t="s">
        <v>690</v>
      </c>
      <c r="G691" s="452"/>
      <c r="H691" s="453"/>
      <c r="I691" s="454"/>
      <c r="J691" s="455"/>
      <c r="K691" s="455"/>
      <c r="L691" s="455"/>
      <c r="M691" s="455"/>
      <c r="N691" s="455"/>
      <c r="O691" s="455"/>
      <c r="P691" s="455"/>
      <c r="Q691" s="455"/>
      <c r="R691" s="455"/>
      <c r="S691" s="455"/>
      <c r="T691" s="455"/>
      <c r="U691" s="455"/>
      <c r="V691" s="455"/>
      <c r="W691" s="455"/>
      <c r="X691" s="455"/>
      <c r="Y691" s="455"/>
      <c r="Z691" s="455"/>
      <c r="AA691" s="455"/>
      <c r="AB691" s="455"/>
      <c r="AC691" s="455"/>
      <c r="AD691" s="455"/>
      <c r="AE691" s="455"/>
      <c r="AF691" s="455"/>
      <c r="AG691" s="455"/>
      <c r="AH691" s="455"/>
      <c r="AI691" s="455"/>
    </row>
    <row r="692" spans="1:35" ht="36">
      <c r="A692" s="456" t="s">
        <v>49</v>
      </c>
      <c r="B692" s="457">
        <v>12</v>
      </c>
      <c r="C692" s="583" t="s">
        <v>21</v>
      </c>
      <c r="D692" s="457">
        <v>4262</v>
      </c>
      <c r="E692" s="556" t="s">
        <v>86</v>
      </c>
      <c r="F692" s="459" t="s">
        <v>690</v>
      </c>
      <c r="G692" s="452"/>
      <c r="H692" s="453"/>
      <c r="I692" s="454"/>
      <c r="J692" s="455"/>
      <c r="K692" s="455"/>
      <c r="L692" s="455"/>
      <c r="M692" s="455"/>
      <c r="N692" s="455"/>
      <c r="O692" s="455"/>
      <c r="P692" s="455"/>
      <c r="Q692" s="455"/>
      <c r="R692" s="455"/>
      <c r="S692" s="455"/>
      <c r="T692" s="455"/>
      <c r="U692" s="455"/>
      <c r="V692" s="455"/>
      <c r="W692" s="455"/>
      <c r="X692" s="455"/>
      <c r="Y692" s="455"/>
      <c r="Z692" s="455"/>
      <c r="AA692" s="455"/>
      <c r="AB692" s="455"/>
      <c r="AC692" s="455"/>
      <c r="AD692" s="455"/>
      <c r="AE692" s="455"/>
      <c r="AF692" s="455"/>
      <c r="AG692" s="455"/>
      <c r="AH692" s="455"/>
      <c r="AI692" s="455"/>
    </row>
    <row r="693" spans="1:35" ht="60">
      <c r="A693" s="456" t="s">
        <v>49</v>
      </c>
      <c r="B693" s="457">
        <v>12</v>
      </c>
      <c r="C693" s="583" t="s">
        <v>21</v>
      </c>
      <c r="D693" s="457">
        <v>4264</v>
      </c>
      <c r="E693" s="556" t="s">
        <v>766</v>
      </c>
      <c r="F693" s="459" t="s">
        <v>690</v>
      </c>
      <c r="G693" s="452"/>
      <c r="H693" s="453"/>
      <c r="I693" s="454"/>
      <c r="J693" s="455"/>
      <c r="K693" s="455"/>
      <c r="L693" s="455"/>
      <c r="M693" s="455"/>
      <c r="N693" s="455"/>
      <c r="O693" s="455"/>
      <c r="P693" s="455"/>
      <c r="Q693" s="455"/>
      <c r="R693" s="455"/>
      <c r="S693" s="455"/>
      <c r="T693" s="455"/>
      <c r="U693" s="455"/>
      <c r="V693" s="455"/>
      <c r="W693" s="455"/>
      <c r="X693" s="455"/>
      <c r="Y693" s="455"/>
      <c r="Z693" s="455"/>
      <c r="AA693" s="455"/>
      <c r="AB693" s="455"/>
      <c r="AC693" s="455"/>
      <c r="AD693" s="455"/>
      <c r="AE693" s="455"/>
      <c r="AF693" s="455"/>
      <c r="AG693" s="455"/>
      <c r="AH693" s="455"/>
      <c r="AI693" s="455"/>
    </row>
    <row r="694" spans="1:35" ht="60">
      <c r="A694" s="456" t="s">
        <v>49</v>
      </c>
      <c r="B694" s="457">
        <v>12</v>
      </c>
      <c r="C694" s="583" t="s">
        <v>21</v>
      </c>
      <c r="D694" s="457">
        <v>4312</v>
      </c>
      <c r="E694" s="556" t="s">
        <v>684</v>
      </c>
      <c r="F694" s="459" t="s">
        <v>690</v>
      </c>
      <c r="G694" s="452"/>
      <c r="H694" s="453"/>
      <c r="I694" s="454"/>
      <c r="J694" s="455"/>
      <c r="K694" s="455"/>
      <c r="L694" s="455"/>
      <c r="M694" s="455"/>
      <c r="N694" s="455"/>
      <c r="O694" s="455"/>
      <c r="P694" s="455"/>
      <c r="Q694" s="455"/>
      <c r="R694" s="455"/>
      <c r="S694" s="455"/>
      <c r="T694" s="455"/>
      <c r="U694" s="455"/>
      <c r="V694" s="455"/>
      <c r="W694" s="455"/>
      <c r="X694" s="455"/>
      <c r="Y694" s="455"/>
      <c r="Z694" s="455"/>
      <c r="AA694" s="455"/>
      <c r="AB694" s="455"/>
      <c r="AC694" s="455"/>
      <c r="AD694" s="455"/>
      <c r="AE694" s="455"/>
      <c r="AF694" s="455"/>
      <c r="AG694" s="455"/>
      <c r="AH694" s="455"/>
      <c r="AI694" s="455"/>
    </row>
    <row r="695" spans="1:35" ht="48">
      <c r="A695" s="456" t="s">
        <v>49</v>
      </c>
      <c r="B695" s="457">
        <v>12</v>
      </c>
      <c r="C695" s="583" t="s">
        <v>21</v>
      </c>
      <c r="D695" s="461">
        <v>4511</v>
      </c>
      <c r="E695" s="557" t="s">
        <v>91</v>
      </c>
      <c r="F695" s="459" t="s">
        <v>690</v>
      </c>
      <c r="G695" s="452"/>
      <c r="H695" s="453"/>
      <c r="I695" s="454"/>
      <c r="J695" s="455"/>
      <c r="K695" s="455"/>
      <c r="L695" s="455"/>
      <c r="M695" s="455"/>
      <c r="N695" s="455"/>
      <c r="O695" s="455"/>
      <c r="P695" s="455"/>
      <c r="Q695" s="455"/>
      <c r="R695" s="455"/>
      <c r="S695" s="455"/>
      <c r="T695" s="455"/>
      <c r="U695" s="455"/>
      <c r="V695" s="455"/>
      <c r="W695" s="455"/>
      <c r="X695" s="455"/>
      <c r="Y695" s="455"/>
      <c r="Z695" s="455"/>
      <c r="AA695" s="455"/>
      <c r="AB695" s="455"/>
      <c r="AC695" s="455"/>
      <c r="AD695" s="455"/>
      <c r="AE695" s="455"/>
      <c r="AF695" s="455"/>
      <c r="AG695" s="455"/>
      <c r="AH695" s="455"/>
      <c r="AI695" s="455"/>
    </row>
    <row r="696" spans="1:35" ht="48.75" thickBot="1">
      <c r="A696" s="460" t="s">
        <v>49</v>
      </c>
      <c r="B696" s="461">
        <v>12</v>
      </c>
      <c r="C696" s="584" t="s">
        <v>21</v>
      </c>
      <c r="D696" s="461">
        <v>4521</v>
      </c>
      <c r="E696" s="557" t="s">
        <v>95</v>
      </c>
      <c r="F696" s="462" t="s">
        <v>690</v>
      </c>
      <c r="G696" s="452"/>
      <c r="H696" s="453"/>
      <c r="I696" s="454"/>
      <c r="J696" s="455"/>
      <c r="K696" s="455"/>
      <c r="L696" s="455"/>
      <c r="M696" s="455"/>
      <c r="N696" s="455"/>
      <c r="O696" s="455"/>
      <c r="P696" s="455"/>
      <c r="Q696" s="455"/>
      <c r="R696" s="455"/>
      <c r="S696" s="455"/>
      <c r="T696" s="455"/>
      <c r="U696" s="455"/>
      <c r="V696" s="455"/>
      <c r="W696" s="455"/>
      <c r="X696" s="455"/>
      <c r="Y696" s="455"/>
      <c r="Z696" s="455"/>
      <c r="AA696" s="455"/>
      <c r="AB696" s="455"/>
      <c r="AC696" s="455"/>
      <c r="AD696" s="455"/>
      <c r="AE696" s="455"/>
      <c r="AF696" s="455"/>
      <c r="AG696" s="455"/>
      <c r="AH696" s="455"/>
      <c r="AI696" s="455"/>
    </row>
    <row r="697" spans="1:35" ht="36.75" thickBot="1">
      <c r="A697" s="463" t="s">
        <v>49</v>
      </c>
      <c r="B697" s="464">
        <v>12</v>
      </c>
      <c r="C697" s="585" t="s">
        <v>21</v>
      </c>
      <c r="D697" s="464"/>
      <c r="E697" s="558" t="s">
        <v>161</v>
      </c>
      <c r="F697" s="534" t="s">
        <v>690</v>
      </c>
      <c r="G697" s="533">
        <f>SUM(G629:G696)</f>
        <v>0</v>
      </c>
      <c r="H697" s="467">
        <f>SUM(H629:H696)</f>
        <v>0</v>
      </c>
      <c r="I697" s="468">
        <f>SUM(I629:I696)</f>
        <v>27658</v>
      </c>
      <c r="J697" s="455"/>
      <c r="K697" s="455"/>
      <c r="L697" s="455"/>
      <c r="M697" s="455"/>
      <c r="N697" s="455"/>
      <c r="O697" s="455"/>
      <c r="P697" s="455"/>
      <c r="Q697" s="455"/>
      <c r="R697" s="455"/>
      <c r="S697" s="455"/>
      <c r="T697" s="455"/>
      <c r="U697" s="455"/>
      <c r="V697" s="455"/>
      <c r="W697" s="455"/>
      <c r="X697" s="455"/>
      <c r="Y697" s="455"/>
      <c r="Z697" s="455"/>
      <c r="AA697" s="455"/>
      <c r="AB697" s="455"/>
      <c r="AC697" s="455"/>
      <c r="AD697" s="455"/>
      <c r="AE697" s="455"/>
      <c r="AF697" s="455"/>
      <c r="AG697" s="455"/>
      <c r="AH697" s="455"/>
      <c r="AI697" s="455"/>
    </row>
    <row r="698" spans="1:35" ht="36">
      <c r="A698" s="527" t="s">
        <v>49</v>
      </c>
      <c r="B698" s="528">
        <v>12</v>
      </c>
      <c r="C698" s="567" t="s">
        <v>21</v>
      </c>
      <c r="D698" s="528">
        <v>3233</v>
      </c>
      <c r="E698" s="567" t="s">
        <v>81</v>
      </c>
      <c r="F698" s="535" t="s">
        <v>815</v>
      </c>
      <c r="G698" s="452"/>
      <c r="H698" s="453"/>
      <c r="I698" s="454"/>
      <c r="J698" s="455"/>
      <c r="K698" s="455"/>
      <c r="L698" s="455"/>
      <c r="M698" s="455"/>
      <c r="N698" s="455"/>
      <c r="O698" s="455"/>
      <c r="P698" s="455"/>
      <c r="Q698" s="455"/>
      <c r="R698" s="455"/>
      <c r="S698" s="455"/>
      <c r="T698" s="455"/>
      <c r="U698" s="455"/>
      <c r="V698" s="455"/>
      <c r="W698" s="455"/>
      <c r="X698" s="455"/>
      <c r="Y698" s="455"/>
      <c r="Z698" s="455"/>
      <c r="AA698" s="455"/>
      <c r="AB698" s="455"/>
      <c r="AC698" s="455"/>
      <c r="AD698" s="455"/>
      <c r="AE698" s="455"/>
      <c r="AF698" s="455"/>
      <c r="AG698" s="455"/>
      <c r="AH698" s="455"/>
      <c r="AI698" s="455"/>
    </row>
    <row r="699" spans="1:35" ht="36">
      <c r="A699" s="527" t="s">
        <v>49</v>
      </c>
      <c r="B699" s="528">
        <v>12</v>
      </c>
      <c r="C699" s="568" t="s">
        <v>21</v>
      </c>
      <c r="D699" s="529">
        <v>3237</v>
      </c>
      <c r="E699" s="568" t="s">
        <v>62</v>
      </c>
      <c r="F699" s="536" t="s">
        <v>815</v>
      </c>
      <c r="G699" s="452"/>
      <c r="H699" s="453"/>
      <c r="I699" s="454"/>
      <c r="J699" s="455"/>
      <c r="K699" s="455"/>
      <c r="L699" s="455"/>
      <c r="M699" s="455"/>
      <c r="N699" s="455"/>
      <c r="O699" s="455"/>
      <c r="P699" s="455"/>
      <c r="Q699" s="455"/>
      <c r="R699" s="455"/>
      <c r="S699" s="455"/>
      <c r="T699" s="455"/>
      <c r="U699" s="455"/>
      <c r="V699" s="455"/>
      <c r="W699" s="455"/>
      <c r="X699" s="455"/>
      <c r="Y699" s="455"/>
      <c r="Z699" s="455"/>
      <c r="AA699" s="455"/>
      <c r="AB699" s="455"/>
      <c r="AC699" s="455"/>
      <c r="AD699" s="455"/>
      <c r="AE699" s="455"/>
      <c r="AF699" s="455"/>
      <c r="AG699" s="455"/>
      <c r="AH699" s="455"/>
      <c r="AI699" s="455"/>
    </row>
    <row r="700" spans="1:35" ht="36">
      <c r="A700" s="527" t="s">
        <v>49</v>
      </c>
      <c r="B700" s="528">
        <v>12</v>
      </c>
      <c r="C700" s="568" t="s">
        <v>21</v>
      </c>
      <c r="D700" s="529">
        <v>3239</v>
      </c>
      <c r="E700" s="568" t="s">
        <v>66</v>
      </c>
      <c r="F700" s="536" t="s">
        <v>815</v>
      </c>
      <c r="G700" s="452"/>
      <c r="H700" s="453"/>
      <c r="I700" s="454"/>
      <c r="J700" s="455"/>
      <c r="K700" s="455"/>
      <c r="L700" s="455"/>
      <c r="M700" s="455"/>
      <c r="N700" s="455"/>
      <c r="O700" s="455"/>
      <c r="P700" s="455"/>
      <c r="Q700" s="455"/>
      <c r="R700" s="455"/>
      <c r="S700" s="455"/>
      <c r="T700" s="455"/>
      <c r="U700" s="455"/>
      <c r="V700" s="455"/>
      <c r="W700" s="455"/>
      <c r="X700" s="455"/>
      <c r="Y700" s="455"/>
      <c r="Z700" s="455"/>
      <c r="AA700" s="455"/>
      <c r="AB700" s="455"/>
      <c r="AC700" s="455"/>
      <c r="AD700" s="455"/>
      <c r="AE700" s="455"/>
      <c r="AF700" s="455"/>
      <c r="AG700" s="455"/>
      <c r="AH700" s="455"/>
      <c r="AI700" s="455"/>
    </row>
    <row r="701" spans="1:35" ht="36">
      <c r="A701" s="527" t="s">
        <v>49</v>
      </c>
      <c r="B701" s="528">
        <v>12</v>
      </c>
      <c r="C701" s="568" t="s">
        <v>21</v>
      </c>
      <c r="D701" s="529">
        <v>3293</v>
      </c>
      <c r="E701" s="568" t="s">
        <v>68</v>
      </c>
      <c r="F701" s="536" t="s">
        <v>815</v>
      </c>
      <c r="G701" s="452"/>
      <c r="H701" s="453"/>
      <c r="I701" s="454"/>
      <c r="J701" s="455"/>
      <c r="K701" s="455"/>
      <c r="L701" s="455"/>
      <c r="M701" s="455"/>
      <c r="N701" s="455"/>
      <c r="O701" s="455"/>
      <c r="P701" s="455"/>
      <c r="Q701" s="455"/>
      <c r="R701" s="455"/>
      <c r="S701" s="455"/>
      <c r="T701" s="455"/>
      <c r="U701" s="455"/>
      <c r="V701" s="455"/>
      <c r="W701" s="455"/>
      <c r="X701" s="455"/>
      <c r="Y701" s="455"/>
      <c r="Z701" s="455"/>
      <c r="AA701" s="455"/>
      <c r="AB701" s="455"/>
      <c r="AC701" s="455"/>
      <c r="AD701" s="455"/>
      <c r="AE701" s="455"/>
      <c r="AF701" s="455"/>
      <c r="AG701" s="455"/>
      <c r="AH701" s="455"/>
      <c r="AI701" s="455"/>
    </row>
    <row r="702" spans="1:35" ht="36.75" thickBot="1">
      <c r="A702" s="530" t="s">
        <v>49</v>
      </c>
      <c r="B702" s="531">
        <v>12</v>
      </c>
      <c r="C702" s="569" t="s">
        <v>21</v>
      </c>
      <c r="D702" s="532">
        <v>4212</v>
      </c>
      <c r="E702" s="569" t="s">
        <v>58</v>
      </c>
      <c r="F702" s="537" t="s">
        <v>815</v>
      </c>
      <c r="G702" s="452"/>
      <c r="H702" s="453"/>
      <c r="I702" s="454"/>
      <c r="J702" s="455"/>
      <c r="K702" s="455"/>
      <c r="L702" s="455"/>
      <c r="M702" s="455"/>
      <c r="N702" s="455"/>
      <c r="O702" s="455"/>
      <c r="P702" s="455"/>
      <c r="Q702" s="455"/>
      <c r="R702" s="455"/>
      <c r="S702" s="455"/>
      <c r="T702" s="455"/>
      <c r="U702" s="455"/>
      <c r="V702" s="455"/>
      <c r="W702" s="455"/>
      <c r="X702" s="455"/>
      <c r="Y702" s="455"/>
      <c r="Z702" s="455"/>
      <c r="AA702" s="455"/>
      <c r="AB702" s="455"/>
      <c r="AC702" s="455"/>
      <c r="AD702" s="455"/>
      <c r="AE702" s="455"/>
      <c r="AF702" s="455"/>
      <c r="AG702" s="455"/>
      <c r="AH702" s="455"/>
      <c r="AI702" s="455"/>
    </row>
    <row r="703" spans="1:35" ht="36.75" thickBot="1">
      <c r="A703" s="463" t="s">
        <v>49</v>
      </c>
      <c r="B703" s="464">
        <v>12</v>
      </c>
      <c r="C703" s="585" t="s">
        <v>21</v>
      </c>
      <c r="D703" s="464"/>
      <c r="E703" s="558" t="s">
        <v>161</v>
      </c>
      <c r="F703" s="538" t="s">
        <v>815</v>
      </c>
      <c r="G703" s="533">
        <f>G698+G699+G700+G701+G702</f>
        <v>0</v>
      </c>
      <c r="H703" s="533">
        <f t="shared" ref="H703:I703" si="14">H698+H699+H700+H701+H702</f>
        <v>0</v>
      </c>
      <c r="I703" s="539">
        <f t="shared" si="14"/>
        <v>0</v>
      </c>
      <c r="J703" s="455"/>
      <c r="K703" s="455"/>
      <c r="L703" s="455"/>
      <c r="M703" s="455"/>
      <c r="N703" s="455"/>
      <c r="O703" s="455"/>
      <c r="P703" s="455"/>
      <c r="Q703" s="455"/>
      <c r="R703" s="455"/>
      <c r="S703" s="455"/>
      <c r="T703" s="455"/>
      <c r="U703" s="455"/>
      <c r="V703" s="455"/>
      <c r="W703" s="455"/>
      <c r="X703" s="455"/>
      <c r="Y703" s="455"/>
      <c r="Z703" s="455"/>
      <c r="AA703" s="455"/>
      <c r="AB703" s="455"/>
      <c r="AC703" s="455"/>
      <c r="AD703" s="455"/>
      <c r="AE703" s="455"/>
      <c r="AF703" s="455"/>
      <c r="AG703" s="455"/>
      <c r="AH703" s="455"/>
      <c r="AI703" s="455"/>
    </row>
    <row r="704" spans="1:35" ht="36.75" thickBot="1">
      <c r="A704" s="486" t="s">
        <v>49</v>
      </c>
      <c r="B704" s="487">
        <v>12</v>
      </c>
      <c r="C704" s="587" t="s">
        <v>21</v>
      </c>
      <c r="D704" s="487"/>
      <c r="E704" s="564" t="s">
        <v>741</v>
      </c>
      <c r="F704" s="488"/>
      <c r="G704" s="489">
        <f>G628+G697+G703</f>
        <v>0</v>
      </c>
      <c r="H704" s="489">
        <f t="shared" ref="H704:I704" si="15">H628+H697+H703</f>
        <v>0</v>
      </c>
      <c r="I704" s="489">
        <f t="shared" si="15"/>
        <v>27658</v>
      </c>
      <c r="J704" s="455"/>
      <c r="K704" s="455"/>
      <c r="L704" s="455"/>
      <c r="M704" s="455"/>
      <c r="N704" s="455"/>
      <c r="O704" s="455"/>
      <c r="P704" s="455"/>
      <c r="Q704" s="455"/>
      <c r="R704" s="455"/>
      <c r="S704" s="455"/>
      <c r="T704" s="455"/>
      <c r="U704" s="455"/>
      <c r="V704" s="455"/>
      <c r="W704" s="455"/>
      <c r="X704" s="455"/>
      <c r="Y704" s="455"/>
      <c r="Z704" s="455"/>
      <c r="AA704" s="455"/>
      <c r="AB704" s="455"/>
      <c r="AC704" s="455"/>
      <c r="AD704" s="455"/>
      <c r="AE704" s="455"/>
      <c r="AF704" s="455"/>
      <c r="AG704" s="455"/>
      <c r="AH704" s="455"/>
      <c r="AI704" s="455"/>
    </row>
    <row r="705" spans="1:35" ht="36">
      <c r="A705" s="449" t="s">
        <v>49</v>
      </c>
      <c r="B705" s="450">
        <v>561</v>
      </c>
      <c r="C705" s="582" t="s">
        <v>38</v>
      </c>
      <c r="D705" s="450">
        <v>3111</v>
      </c>
      <c r="E705" s="555" t="s">
        <v>50</v>
      </c>
      <c r="F705" s="451" t="s">
        <v>690</v>
      </c>
      <c r="G705" s="452"/>
      <c r="H705" s="453"/>
      <c r="I705" s="454"/>
      <c r="J705" s="455"/>
      <c r="K705" s="455"/>
      <c r="L705" s="455"/>
      <c r="M705" s="455"/>
      <c r="N705" s="455"/>
      <c r="O705" s="455"/>
      <c r="P705" s="455"/>
      <c r="Q705" s="455"/>
      <c r="R705" s="455"/>
      <c r="S705" s="455"/>
      <c r="T705" s="455"/>
      <c r="U705" s="455"/>
      <c r="V705" s="455"/>
      <c r="W705" s="455"/>
      <c r="X705" s="455"/>
      <c r="Y705" s="455"/>
      <c r="Z705" s="455"/>
      <c r="AA705" s="455"/>
      <c r="AB705" s="455"/>
      <c r="AC705" s="455"/>
      <c r="AD705" s="455"/>
      <c r="AE705" s="455"/>
      <c r="AF705" s="455"/>
      <c r="AG705" s="455"/>
      <c r="AH705" s="455"/>
      <c r="AI705" s="455"/>
    </row>
    <row r="706" spans="1:35" ht="36">
      <c r="A706" s="449" t="s">
        <v>49</v>
      </c>
      <c r="B706" s="450">
        <v>561</v>
      </c>
      <c r="C706" s="582" t="s">
        <v>38</v>
      </c>
      <c r="D706" s="450">
        <v>3112</v>
      </c>
      <c r="E706" s="555" t="s">
        <v>96</v>
      </c>
      <c r="F706" s="459" t="s">
        <v>690</v>
      </c>
      <c r="G706" s="452"/>
      <c r="H706" s="453"/>
      <c r="I706" s="454"/>
      <c r="J706" s="455"/>
      <c r="K706" s="455"/>
      <c r="L706" s="731"/>
      <c r="M706" s="455"/>
      <c r="N706" s="455"/>
      <c r="O706" s="455"/>
      <c r="P706" s="455"/>
      <c r="Q706" s="455"/>
      <c r="R706" s="455"/>
      <c r="S706" s="455"/>
      <c r="T706" s="455"/>
      <c r="U706" s="455"/>
      <c r="V706" s="455"/>
      <c r="W706" s="455"/>
      <c r="X706" s="455"/>
      <c r="Y706" s="455"/>
      <c r="Z706" s="455"/>
      <c r="AA706" s="455"/>
      <c r="AB706" s="455"/>
      <c r="AC706" s="455"/>
      <c r="AD706" s="455"/>
      <c r="AE706" s="455"/>
      <c r="AF706" s="455"/>
      <c r="AG706" s="455"/>
      <c r="AH706" s="455"/>
      <c r="AI706" s="455"/>
    </row>
    <row r="707" spans="1:35" ht="36">
      <c r="A707" s="449" t="s">
        <v>49</v>
      </c>
      <c r="B707" s="450">
        <v>561</v>
      </c>
      <c r="C707" s="582" t="s">
        <v>38</v>
      </c>
      <c r="D707" s="450">
        <v>3113</v>
      </c>
      <c r="E707" s="555" t="s">
        <v>756</v>
      </c>
      <c r="F707" s="459" t="s">
        <v>690</v>
      </c>
      <c r="G707" s="452"/>
      <c r="H707" s="453"/>
      <c r="I707" s="454"/>
      <c r="J707" s="455"/>
      <c r="K707" s="455"/>
      <c r="L707" s="455"/>
      <c r="M707" s="455"/>
      <c r="N707" s="455"/>
      <c r="O707" s="455"/>
      <c r="P707" s="455"/>
      <c r="Q707" s="455"/>
      <c r="R707" s="455"/>
      <c r="S707" s="455"/>
      <c r="T707" s="455"/>
      <c r="U707" s="455"/>
      <c r="V707" s="455"/>
      <c r="W707" s="455"/>
      <c r="X707" s="455"/>
      <c r="Y707" s="455"/>
      <c r="Z707" s="455"/>
      <c r="AA707" s="455"/>
      <c r="AB707" s="455"/>
      <c r="AC707" s="455"/>
      <c r="AD707" s="455"/>
      <c r="AE707" s="455"/>
      <c r="AF707" s="455"/>
      <c r="AG707" s="455"/>
      <c r="AH707" s="455"/>
      <c r="AI707" s="455"/>
    </row>
    <row r="708" spans="1:35" ht="36">
      <c r="A708" s="449" t="s">
        <v>49</v>
      </c>
      <c r="B708" s="450">
        <v>561</v>
      </c>
      <c r="C708" s="582" t="s">
        <v>38</v>
      </c>
      <c r="D708" s="450">
        <v>3114</v>
      </c>
      <c r="E708" s="555" t="s">
        <v>754</v>
      </c>
      <c r="F708" s="459" t="s">
        <v>690</v>
      </c>
      <c r="G708" s="452"/>
      <c r="H708" s="453"/>
      <c r="I708" s="454"/>
      <c r="J708" s="455"/>
      <c r="K708" s="455"/>
      <c r="L708" s="455"/>
      <c r="M708" s="455"/>
      <c r="N708" s="455"/>
      <c r="O708" s="455"/>
      <c r="P708" s="455"/>
      <c r="Q708" s="455"/>
      <c r="R708" s="455"/>
      <c r="S708" s="455"/>
      <c r="T708" s="455"/>
      <c r="U708" s="455"/>
      <c r="V708" s="455"/>
      <c r="W708" s="455"/>
      <c r="X708" s="455"/>
      <c r="Y708" s="455"/>
      <c r="Z708" s="455"/>
      <c r="AA708" s="455"/>
      <c r="AB708" s="455"/>
      <c r="AC708" s="455"/>
      <c r="AD708" s="455"/>
      <c r="AE708" s="455"/>
      <c r="AF708" s="455"/>
      <c r="AG708" s="455"/>
      <c r="AH708" s="455"/>
      <c r="AI708" s="455"/>
    </row>
    <row r="709" spans="1:35" ht="36">
      <c r="A709" s="449" t="s">
        <v>49</v>
      </c>
      <c r="B709" s="450">
        <v>561</v>
      </c>
      <c r="C709" s="582" t="s">
        <v>38</v>
      </c>
      <c r="D709" s="457">
        <v>3121</v>
      </c>
      <c r="E709" s="556" t="s">
        <v>51</v>
      </c>
      <c r="F709" s="459" t="s">
        <v>690</v>
      </c>
      <c r="G709" s="452"/>
      <c r="H709" s="453"/>
      <c r="I709" s="454"/>
      <c r="J709" s="455"/>
      <c r="K709" s="455"/>
      <c r="L709" s="455"/>
      <c r="M709" s="455"/>
      <c r="N709" s="455"/>
      <c r="O709" s="455"/>
      <c r="P709" s="455"/>
      <c r="Q709" s="455"/>
      <c r="R709" s="455"/>
      <c r="S709" s="455"/>
      <c r="T709" s="455"/>
      <c r="U709" s="455"/>
      <c r="V709" s="455"/>
      <c r="W709" s="455"/>
      <c r="X709" s="455"/>
      <c r="Y709" s="455"/>
      <c r="Z709" s="455"/>
      <c r="AA709" s="455"/>
      <c r="AB709" s="455"/>
      <c r="AC709" s="455"/>
      <c r="AD709" s="455"/>
      <c r="AE709" s="455"/>
      <c r="AF709" s="455"/>
      <c r="AG709" s="455"/>
      <c r="AH709" s="455"/>
      <c r="AI709" s="455"/>
    </row>
    <row r="710" spans="1:35" ht="36">
      <c r="A710" s="449" t="s">
        <v>49</v>
      </c>
      <c r="B710" s="450">
        <v>561</v>
      </c>
      <c r="C710" s="582" t="s">
        <v>38</v>
      </c>
      <c r="D710" s="457">
        <v>3131</v>
      </c>
      <c r="E710" s="556" t="s">
        <v>757</v>
      </c>
      <c r="F710" s="459" t="s">
        <v>690</v>
      </c>
      <c r="G710" s="452"/>
      <c r="H710" s="453"/>
      <c r="I710" s="454"/>
      <c r="J710" s="455"/>
      <c r="K710" s="455"/>
      <c r="L710" s="455"/>
      <c r="M710" s="455"/>
      <c r="N710" s="455"/>
      <c r="O710" s="455"/>
      <c r="P710" s="455"/>
      <c r="Q710" s="455"/>
      <c r="R710" s="455"/>
      <c r="S710" s="455"/>
      <c r="T710" s="455"/>
      <c r="U710" s="455"/>
      <c r="V710" s="455"/>
      <c r="W710" s="455"/>
      <c r="X710" s="455"/>
      <c r="Y710" s="455"/>
      <c r="Z710" s="455"/>
      <c r="AA710" s="455"/>
      <c r="AB710" s="455"/>
      <c r="AC710" s="455"/>
      <c r="AD710" s="455"/>
      <c r="AE710" s="455"/>
      <c r="AF710" s="455"/>
      <c r="AG710" s="455"/>
      <c r="AH710" s="455"/>
      <c r="AI710" s="455"/>
    </row>
    <row r="711" spans="1:35" ht="48">
      <c r="A711" s="449" t="s">
        <v>49</v>
      </c>
      <c r="B711" s="450">
        <v>561</v>
      </c>
      <c r="C711" s="582" t="s">
        <v>38</v>
      </c>
      <c r="D711" s="457">
        <v>3132</v>
      </c>
      <c r="E711" s="556" t="s">
        <v>52</v>
      </c>
      <c r="F711" s="459" t="s">
        <v>690</v>
      </c>
      <c r="G711" s="452"/>
      <c r="H711" s="453"/>
      <c r="I711" s="454"/>
      <c r="J711" s="455"/>
      <c r="K711" s="455"/>
      <c r="L711" s="455"/>
      <c r="M711" s="455"/>
      <c r="N711" s="455"/>
      <c r="O711" s="455"/>
      <c r="P711" s="455"/>
      <c r="Q711" s="455"/>
      <c r="R711" s="455"/>
      <c r="S711" s="455"/>
      <c r="T711" s="455"/>
      <c r="U711" s="455"/>
      <c r="V711" s="455"/>
      <c r="W711" s="455"/>
      <c r="X711" s="455"/>
      <c r="Y711" s="455"/>
      <c r="Z711" s="455"/>
      <c r="AA711" s="455"/>
      <c r="AB711" s="455"/>
      <c r="AC711" s="455"/>
      <c r="AD711" s="455"/>
      <c r="AE711" s="455"/>
      <c r="AF711" s="455"/>
      <c r="AG711" s="455"/>
      <c r="AH711" s="455"/>
      <c r="AI711" s="455"/>
    </row>
    <row r="712" spans="1:35" ht="72">
      <c r="A712" s="449" t="s">
        <v>49</v>
      </c>
      <c r="B712" s="450">
        <v>561</v>
      </c>
      <c r="C712" s="582" t="s">
        <v>38</v>
      </c>
      <c r="D712" s="457">
        <v>3133</v>
      </c>
      <c r="E712" s="556" t="s">
        <v>758</v>
      </c>
      <c r="F712" s="459" t="s">
        <v>690</v>
      </c>
      <c r="G712" s="452"/>
      <c r="H712" s="453"/>
      <c r="I712" s="454"/>
      <c r="J712" s="455"/>
      <c r="K712" s="455"/>
      <c r="L712" s="455"/>
      <c r="M712" s="455"/>
      <c r="N712" s="455"/>
      <c r="O712" s="455"/>
      <c r="P712" s="455"/>
      <c r="Q712" s="455"/>
      <c r="R712" s="455"/>
      <c r="S712" s="455"/>
      <c r="T712" s="455"/>
      <c r="U712" s="455"/>
      <c r="V712" s="455"/>
      <c r="W712" s="455"/>
      <c r="X712" s="455"/>
      <c r="Y712" s="455"/>
      <c r="Z712" s="455"/>
      <c r="AA712" s="455"/>
      <c r="AB712" s="455"/>
      <c r="AC712" s="455"/>
      <c r="AD712" s="455"/>
      <c r="AE712" s="455"/>
      <c r="AF712" s="455"/>
      <c r="AG712" s="455"/>
      <c r="AH712" s="455"/>
      <c r="AI712" s="455"/>
    </row>
    <row r="713" spans="1:35" ht="36">
      <c r="A713" s="449" t="s">
        <v>49</v>
      </c>
      <c r="B713" s="450">
        <v>561</v>
      </c>
      <c r="C713" s="582" t="s">
        <v>38</v>
      </c>
      <c r="D713" s="457">
        <v>3211</v>
      </c>
      <c r="E713" s="556" t="s">
        <v>60</v>
      </c>
      <c r="F713" s="459" t="s">
        <v>690</v>
      </c>
      <c r="G713" s="452"/>
      <c r="H713" s="453"/>
      <c r="I713" s="454"/>
      <c r="J713" s="455"/>
      <c r="K713" s="455"/>
      <c r="L713" s="455"/>
      <c r="M713" s="455"/>
      <c r="N713" s="455"/>
      <c r="O713" s="455"/>
      <c r="P713" s="455"/>
      <c r="Q713" s="455"/>
      <c r="R713" s="455"/>
      <c r="S713" s="455"/>
      <c r="T713" s="455"/>
      <c r="U713" s="455"/>
      <c r="V713" s="455"/>
      <c r="W713" s="455"/>
      <c r="X713" s="455"/>
      <c r="Y713" s="455"/>
      <c r="Z713" s="455"/>
      <c r="AA713" s="455"/>
      <c r="AB713" s="455"/>
      <c r="AC713" s="455"/>
      <c r="AD713" s="455"/>
      <c r="AE713" s="455"/>
      <c r="AF713" s="455"/>
      <c r="AG713" s="455"/>
      <c r="AH713" s="455"/>
      <c r="AI713" s="455"/>
    </row>
    <row r="714" spans="1:35" ht="60">
      <c r="A714" s="449" t="s">
        <v>49</v>
      </c>
      <c r="B714" s="450">
        <v>561</v>
      </c>
      <c r="C714" s="582" t="s">
        <v>38</v>
      </c>
      <c r="D714" s="457">
        <v>3212</v>
      </c>
      <c r="E714" s="556" t="s">
        <v>759</v>
      </c>
      <c r="F714" s="459" t="s">
        <v>690</v>
      </c>
      <c r="G714" s="452"/>
      <c r="H714" s="453"/>
      <c r="I714" s="454"/>
      <c r="J714" s="455"/>
      <c r="K714" s="455"/>
      <c r="L714" s="455"/>
      <c r="M714" s="455"/>
      <c r="N714" s="455"/>
      <c r="O714" s="455"/>
      <c r="P714" s="455"/>
      <c r="Q714" s="455"/>
      <c r="R714" s="455"/>
      <c r="S714" s="455"/>
      <c r="T714" s="455"/>
      <c r="U714" s="455"/>
      <c r="V714" s="455"/>
      <c r="W714" s="455"/>
      <c r="X714" s="455"/>
      <c r="Y714" s="455"/>
      <c r="Z714" s="455"/>
      <c r="AA714" s="455"/>
      <c r="AB714" s="455"/>
      <c r="AC714" s="455"/>
      <c r="AD714" s="455"/>
      <c r="AE714" s="455"/>
      <c r="AF714" s="455"/>
      <c r="AG714" s="455"/>
      <c r="AH714" s="455"/>
      <c r="AI714" s="455"/>
    </row>
    <row r="715" spans="1:35" ht="36">
      <c r="A715" s="449" t="s">
        <v>49</v>
      </c>
      <c r="B715" s="450">
        <v>561</v>
      </c>
      <c r="C715" s="582" t="s">
        <v>38</v>
      </c>
      <c r="D715" s="457">
        <v>3213</v>
      </c>
      <c r="E715" s="556" t="s">
        <v>64</v>
      </c>
      <c r="F715" s="459" t="s">
        <v>690</v>
      </c>
      <c r="G715" s="452"/>
      <c r="H715" s="453"/>
      <c r="I715" s="454"/>
      <c r="J715" s="455"/>
      <c r="K715" s="455"/>
      <c r="L715" s="455"/>
      <c r="M715" s="455"/>
      <c r="N715" s="455"/>
      <c r="O715" s="455"/>
      <c r="P715" s="455"/>
      <c r="Q715" s="455"/>
      <c r="R715" s="455"/>
      <c r="S715" s="455"/>
      <c r="T715" s="455"/>
      <c r="U715" s="455"/>
      <c r="V715" s="455"/>
      <c r="W715" s="455"/>
      <c r="X715" s="455"/>
      <c r="Y715" s="455"/>
      <c r="Z715" s="455"/>
      <c r="AA715" s="455"/>
      <c r="AB715" s="455"/>
      <c r="AC715" s="455"/>
      <c r="AD715" s="455"/>
      <c r="AE715" s="455"/>
      <c r="AF715" s="455"/>
      <c r="AG715" s="455"/>
      <c r="AH715" s="455"/>
      <c r="AI715" s="455"/>
    </row>
    <row r="716" spans="1:35" ht="48">
      <c r="A716" s="449" t="s">
        <v>49</v>
      </c>
      <c r="B716" s="450">
        <v>561</v>
      </c>
      <c r="C716" s="582" t="s">
        <v>38</v>
      </c>
      <c r="D716" s="457">
        <v>3214</v>
      </c>
      <c r="E716" s="556" t="s">
        <v>75</v>
      </c>
      <c r="F716" s="459" t="s">
        <v>690</v>
      </c>
      <c r="G716" s="452"/>
      <c r="H716" s="453"/>
      <c r="I716" s="454"/>
      <c r="J716" s="455"/>
      <c r="K716" s="455"/>
      <c r="L716" s="455"/>
      <c r="M716" s="455"/>
      <c r="N716" s="455"/>
      <c r="O716" s="455"/>
      <c r="P716" s="455"/>
      <c r="Q716" s="455"/>
      <c r="R716" s="455"/>
      <c r="S716" s="455"/>
      <c r="T716" s="455"/>
      <c r="U716" s="455"/>
      <c r="V716" s="455"/>
      <c r="W716" s="455"/>
      <c r="X716" s="455"/>
      <c r="Y716" s="455"/>
      <c r="Z716" s="455"/>
      <c r="AA716" s="455"/>
      <c r="AB716" s="455"/>
      <c r="AC716" s="455"/>
      <c r="AD716" s="455"/>
      <c r="AE716" s="455"/>
      <c r="AF716" s="455"/>
      <c r="AG716" s="455"/>
      <c r="AH716" s="455"/>
      <c r="AI716" s="455"/>
    </row>
    <row r="717" spans="1:35" ht="60">
      <c r="A717" s="449" t="s">
        <v>49</v>
      </c>
      <c r="B717" s="450">
        <v>561</v>
      </c>
      <c r="C717" s="582" t="s">
        <v>38</v>
      </c>
      <c r="D717" s="457">
        <v>3221</v>
      </c>
      <c r="E717" s="556" t="s">
        <v>65</v>
      </c>
      <c r="F717" s="459" t="s">
        <v>690</v>
      </c>
      <c r="G717" s="452"/>
      <c r="H717" s="453"/>
      <c r="I717" s="454"/>
      <c r="J717" s="455"/>
      <c r="K717" s="455"/>
      <c r="L717" s="455"/>
      <c r="M717" s="455"/>
      <c r="N717" s="455"/>
      <c r="O717" s="455"/>
      <c r="P717" s="455"/>
      <c r="Q717" s="455"/>
      <c r="R717" s="455"/>
      <c r="S717" s="455"/>
      <c r="T717" s="455"/>
      <c r="U717" s="455"/>
      <c r="V717" s="455"/>
      <c r="W717" s="455"/>
      <c r="X717" s="455"/>
      <c r="Y717" s="455"/>
      <c r="Z717" s="455"/>
      <c r="AA717" s="455"/>
      <c r="AB717" s="455"/>
      <c r="AC717" s="455"/>
      <c r="AD717" s="455"/>
      <c r="AE717" s="455"/>
      <c r="AF717" s="455"/>
      <c r="AG717" s="455"/>
      <c r="AH717" s="455"/>
      <c r="AI717" s="455"/>
    </row>
    <row r="718" spans="1:35" ht="36">
      <c r="A718" s="449" t="s">
        <v>49</v>
      </c>
      <c r="B718" s="450">
        <v>561</v>
      </c>
      <c r="C718" s="582" t="s">
        <v>38</v>
      </c>
      <c r="D718" s="457">
        <v>3222</v>
      </c>
      <c r="E718" s="556" t="s">
        <v>76</v>
      </c>
      <c r="F718" s="459" t="s">
        <v>690</v>
      </c>
      <c r="G718" s="452"/>
      <c r="H718" s="453">
        <v>2424</v>
      </c>
      <c r="I718" s="454">
        <v>2424</v>
      </c>
      <c r="J718" s="455"/>
      <c r="K718" s="455"/>
      <c r="L718" s="455"/>
      <c r="M718" s="455"/>
      <c r="N718" s="455"/>
      <c r="O718" s="455"/>
      <c r="P718" s="455"/>
      <c r="Q718" s="455"/>
      <c r="R718" s="455"/>
      <c r="S718" s="455"/>
      <c r="T718" s="455"/>
      <c r="U718" s="455"/>
      <c r="V718" s="455"/>
      <c r="W718" s="455"/>
      <c r="X718" s="455"/>
      <c r="Y718" s="455"/>
      <c r="Z718" s="455"/>
      <c r="AA718" s="455"/>
      <c r="AB718" s="455"/>
      <c r="AC718" s="455"/>
      <c r="AD718" s="455"/>
      <c r="AE718" s="455"/>
      <c r="AF718" s="455"/>
      <c r="AG718" s="455"/>
      <c r="AH718" s="455"/>
      <c r="AI718" s="455"/>
    </row>
    <row r="719" spans="1:35" ht="36">
      <c r="A719" s="449" t="s">
        <v>49</v>
      </c>
      <c r="B719" s="450">
        <v>561</v>
      </c>
      <c r="C719" s="582" t="s">
        <v>38</v>
      </c>
      <c r="D719" s="457">
        <v>3223</v>
      </c>
      <c r="E719" s="556" t="s">
        <v>77</v>
      </c>
      <c r="F719" s="459" t="s">
        <v>690</v>
      </c>
      <c r="G719" s="452"/>
      <c r="H719" s="453"/>
      <c r="I719" s="454"/>
      <c r="J719" s="455"/>
      <c r="K719" s="455"/>
      <c r="L719" s="455"/>
      <c r="M719" s="455"/>
      <c r="N719" s="455"/>
      <c r="O719" s="455"/>
      <c r="P719" s="455"/>
      <c r="Q719" s="455"/>
      <c r="R719" s="455"/>
      <c r="S719" s="455"/>
      <c r="T719" s="455"/>
      <c r="U719" s="455"/>
      <c r="V719" s="455"/>
      <c r="W719" s="455"/>
      <c r="X719" s="455"/>
      <c r="Y719" s="455"/>
      <c r="Z719" s="455"/>
      <c r="AA719" s="455"/>
      <c r="AB719" s="455"/>
      <c r="AC719" s="455"/>
      <c r="AD719" s="455"/>
      <c r="AE719" s="455"/>
      <c r="AF719" s="455"/>
      <c r="AG719" s="455"/>
      <c r="AH719" s="455"/>
      <c r="AI719" s="455"/>
    </row>
    <row r="720" spans="1:35" ht="60">
      <c r="A720" s="449" t="s">
        <v>49</v>
      </c>
      <c r="B720" s="450">
        <v>561</v>
      </c>
      <c r="C720" s="582" t="s">
        <v>38</v>
      </c>
      <c r="D720" s="457">
        <v>3224</v>
      </c>
      <c r="E720" s="556" t="s">
        <v>61</v>
      </c>
      <c r="F720" s="459" t="s">
        <v>690</v>
      </c>
      <c r="G720" s="452"/>
      <c r="H720" s="453"/>
      <c r="I720" s="454"/>
      <c r="J720" s="455"/>
      <c r="K720" s="455"/>
      <c r="L720" s="455"/>
      <c r="M720" s="455"/>
      <c r="N720" s="455"/>
      <c r="O720" s="455"/>
      <c r="P720" s="455"/>
      <c r="Q720" s="455"/>
      <c r="R720" s="455"/>
      <c r="S720" s="455"/>
      <c r="T720" s="455"/>
      <c r="U720" s="455"/>
      <c r="V720" s="455"/>
      <c r="W720" s="455"/>
      <c r="X720" s="455"/>
      <c r="Y720" s="455"/>
      <c r="Z720" s="455"/>
      <c r="AA720" s="455"/>
      <c r="AB720" s="455"/>
      <c r="AC720" s="455"/>
      <c r="AD720" s="455"/>
      <c r="AE720" s="455"/>
      <c r="AF720" s="455"/>
      <c r="AG720" s="455"/>
      <c r="AH720" s="455"/>
      <c r="AI720" s="455"/>
    </row>
    <row r="721" spans="1:35" ht="36">
      <c r="A721" s="449" t="s">
        <v>49</v>
      </c>
      <c r="B721" s="450">
        <v>561</v>
      </c>
      <c r="C721" s="582" t="s">
        <v>38</v>
      </c>
      <c r="D721" s="457">
        <v>3225</v>
      </c>
      <c r="E721" s="556" t="s">
        <v>78</v>
      </c>
      <c r="F721" s="459" t="s">
        <v>690</v>
      </c>
      <c r="G721" s="452"/>
      <c r="H721" s="453">
        <v>1320</v>
      </c>
      <c r="I721" s="454">
        <v>1320</v>
      </c>
      <c r="J721" s="455"/>
      <c r="K721" s="455"/>
      <c r="L721" s="455"/>
      <c r="M721" s="455"/>
      <c r="N721" s="455"/>
      <c r="O721" s="455"/>
      <c r="P721" s="455"/>
      <c r="Q721" s="455"/>
      <c r="R721" s="455"/>
      <c r="S721" s="455"/>
      <c r="T721" s="455"/>
      <c r="U721" s="455"/>
      <c r="V721" s="455"/>
      <c r="W721" s="455"/>
      <c r="X721" s="455"/>
      <c r="Y721" s="455"/>
      <c r="Z721" s="455"/>
      <c r="AA721" s="455"/>
      <c r="AB721" s="455"/>
      <c r="AC721" s="455"/>
      <c r="AD721" s="455"/>
      <c r="AE721" s="455"/>
      <c r="AF721" s="455"/>
      <c r="AG721" s="455"/>
      <c r="AH721" s="455"/>
      <c r="AI721" s="455"/>
    </row>
    <row r="722" spans="1:35" ht="60">
      <c r="A722" s="449" t="s">
        <v>49</v>
      </c>
      <c r="B722" s="450">
        <v>561</v>
      </c>
      <c r="C722" s="582" t="s">
        <v>38</v>
      </c>
      <c r="D722" s="457">
        <v>3227</v>
      </c>
      <c r="E722" s="556" t="s">
        <v>89</v>
      </c>
      <c r="F722" s="459" t="s">
        <v>690</v>
      </c>
      <c r="G722" s="452"/>
      <c r="H722" s="453"/>
      <c r="I722" s="454"/>
      <c r="J722" s="455"/>
      <c r="K722" s="455"/>
      <c r="L722" s="455"/>
      <c r="M722" s="455"/>
      <c r="N722" s="455"/>
      <c r="O722" s="455"/>
      <c r="P722" s="455"/>
      <c r="Q722" s="455"/>
      <c r="R722" s="455"/>
      <c r="S722" s="455"/>
      <c r="T722" s="455"/>
      <c r="U722" s="455"/>
      <c r="V722" s="455"/>
      <c r="W722" s="455"/>
      <c r="X722" s="455"/>
      <c r="Y722" s="455"/>
      <c r="Z722" s="455"/>
      <c r="AA722" s="455"/>
      <c r="AB722" s="455"/>
      <c r="AC722" s="455"/>
      <c r="AD722" s="455"/>
      <c r="AE722" s="455"/>
      <c r="AF722" s="455"/>
      <c r="AG722" s="455"/>
      <c r="AH722" s="455"/>
      <c r="AI722" s="455"/>
    </row>
    <row r="723" spans="1:35" ht="48">
      <c r="A723" s="449" t="s">
        <v>49</v>
      </c>
      <c r="B723" s="450">
        <v>561</v>
      </c>
      <c r="C723" s="582" t="s">
        <v>38</v>
      </c>
      <c r="D723" s="457">
        <v>3231</v>
      </c>
      <c r="E723" s="556" t="s">
        <v>79</v>
      </c>
      <c r="F723" s="459" t="s">
        <v>690</v>
      </c>
      <c r="G723" s="452"/>
      <c r="H723" s="453"/>
      <c r="I723" s="454"/>
      <c r="J723" s="455"/>
      <c r="K723" s="455"/>
      <c r="L723" s="455"/>
      <c r="M723" s="455"/>
      <c r="N723" s="455"/>
      <c r="O723" s="455"/>
      <c r="P723" s="455"/>
      <c r="Q723" s="455"/>
      <c r="R723" s="455"/>
      <c r="S723" s="455"/>
      <c r="T723" s="455"/>
      <c r="U723" s="455"/>
      <c r="V723" s="455"/>
      <c r="W723" s="455"/>
      <c r="X723" s="455"/>
      <c r="Y723" s="455"/>
      <c r="Z723" s="455"/>
      <c r="AA723" s="455"/>
      <c r="AB723" s="455"/>
      <c r="AC723" s="455"/>
      <c r="AD723" s="455"/>
      <c r="AE723" s="455"/>
      <c r="AF723" s="455"/>
      <c r="AG723" s="455"/>
      <c r="AH723" s="455"/>
      <c r="AI723" s="455"/>
    </row>
    <row r="724" spans="1:35" ht="48">
      <c r="A724" s="449" t="s">
        <v>49</v>
      </c>
      <c r="B724" s="450">
        <v>561</v>
      </c>
      <c r="C724" s="582" t="s">
        <v>38</v>
      </c>
      <c r="D724" s="457">
        <v>3232</v>
      </c>
      <c r="E724" s="556" t="s">
        <v>80</v>
      </c>
      <c r="F724" s="459" t="s">
        <v>690</v>
      </c>
      <c r="G724" s="452"/>
      <c r="H724" s="453"/>
      <c r="I724" s="454"/>
      <c r="J724" s="455"/>
      <c r="K724" s="455"/>
      <c r="L724" s="455"/>
      <c r="M724" s="455"/>
      <c r="N724" s="455"/>
      <c r="O724" s="455"/>
      <c r="P724" s="455"/>
      <c r="Q724" s="455"/>
      <c r="R724" s="455"/>
      <c r="S724" s="455"/>
      <c r="T724" s="455"/>
      <c r="U724" s="455"/>
      <c r="V724" s="455"/>
      <c r="W724" s="455"/>
      <c r="X724" s="455"/>
      <c r="Y724" s="455"/>
      <c r="Z724" s="455"/>
      <c r="AA724" s="455"/>
      <c r="AB724" s="455"/>
      <c r="AC724" s="455"/>
      <c r="AD724" s="455"/>
      <c r="AE724" s="455"/>
      <c r="AF724" s="455"/>
      <c r="AG724" s="455"/>
      <c r="AH724" s="455"/>
      <c r="AI724" s="455"/>
    </row>
    <row r="725" spans="1:35" ht="36">
      <c r="A725" s="449" t="s">
        <v>49</v>
      </c>
      <c r="B725" s="450">
        <v>561</v>
      </c>
      <c r="C725" s="582" t="s">
        <v>38</v>
      </c>
      <c r="D725" s="457">
        <v>3233</v>
      </c>
      <c r="E725" s="556" t="s">
        <v>81</v>
      </c>
      <c r="F725" s="459" t="s">
        <v>690</v>
      </c>
      <c r="G725" s="452"/>
      <c r="H725" s="453"/>
      <c r="I725" s="454">
        <v>54209</v>
      </c>
      <c r="J725" s="455"/>
      <c r="K725" s="455"/>
      <c r="L725" s="455"/>
      <c r="M725" s="455"/>
      <c r="N725" s="455"/>
      <c r="O725" s="455"/>
      <c r="P725" s="455"/>
      <c r="Q725" s="455"/>
      <c r="R725" s="455"/>
      <c r="S725" s="455"/>
      <c r="T725" s="455"/>
      <c r="U725" s="455"/>
      <c r="V725" s="455"/>
      <c r="W725" s="455"/>
      <c r="X725" s="455"/>
      <c r="Y725" s="455"/>
      <c r="Z725" s="455"/>
      <c r="AA725" s="455"/>
      <c r="AB725" s="455"/>
      <c r="AC725" s="455"/>
      <c r="AD725" s="455"/>
      <c r="AE725" s="455"/>
      <c r="AF725" s="455"/>
      <c r="AG725" s="455"/>
      <c r="AH725" s="455"/>
      <c r="AI725" s="455"/>
    </row>
    <row r="726" spans="1:35" ht="36">
      <c r="A726" s="449" t="s">
        <v>49</v>
      </c>
      <c r="B726" s="450">
        <v>561</v>
      </c>
      <c r="C726" s="582" t="s">
        <v>38</v>
      </c>
      <c r="D726" s="457">
        <v>3234</v>
      </c>
      <c r="E726" s="556" t="s">
        <v>87</v>
      </c>
      <c r="F726" s="459" t="s">
        <v>690</v>
      </c>
      <c r="G726" s="452"/>
      <c r="H726" s="453"/>
      <c r="I726" s="454"/>
      <c r="J726" s="455"/>
      <c r="K726" s="455"/>
      <c r="L726" s="455"/>
      <c r="M726" s="455"/>
      <c r="N726" s="455"/>
      <c r="O726" s="455"/>
      <c r="P726" s="455"/>
      <c r="Q726" s="455"/>
      <c r="R726" s="455"/>
      <c r="S726" s="455"/>
      <c r="T726" s="455"/>
      <c r="U726" s="455"/>
      <c r="V726" s="455"/>
      <c r="W726" s="455"/>
      <c r="X726" s="455"/>
      <c r="Y726" s="455"/>
      <c r="Z726" s="455"/>
      <c r="AA726" s="455"/>
      <c r="AB726" s="455"/>
      <c r="AC726" s="455"/>
      <c r="AD726" s="455"/>
      <c r="AE726" s="455"/>
      <c r="AF726" s="455"/>
      <c r="AG726" s="455"/>
      <c r="AH726" s="455"/>
      <c r="AI726" s="455"/>
    </row>
    <row r="727" spans="1:35" ht="36">
      <c r="A727" s="449" t="s">
        <v>49</v>
      </c>
      <c r="B727" s="450">
        <v>561</v>
      </c>
      <c r="C727" s="582" t="s">
        <v>38</v>
      </c>
      <c r="D727" s="457">
        <v>3235</v>
      </c>
      <c r="E727" s="556" t="s">
        <v>88</v>
      </c>
      <c r="F727" s="459" t="s">
        <v>690</v>
      </c>
      <c r="G727" s="452"/>
      <c r="H727" s="453"/>
      <c r="I727" s="454"/>
      <c r="J727" s="455"/>
      <c r="K727" s="455"/>
      <c r="L727" s="455"/>
      <c r="M727" s="455"/>
      <c r="N727" s="455"/>
      <c r="O727" s="455"/>
      <c r="P727" s="455"/>
      <c r="Q727" s="455"/>
      <c r="R727" s="455"/>
      <c r="S727" s="455"/>
      <c r="T727" s="455"/>
      <c r="U727" s="455"/>
      <c r="V727" s="455"/>
      <c r="W727" s="455"/>
      <c r="X727" s="455"/>
      <c r="Y727" s="455"/>
      <c r="Z727" s="455"/>
      <c r="AA727" s="455"/>
      <c r="AB727" s="455"/>
      <c r="AC727" s="455"/>
      <c r="AD727" s="455"/>
      <c r="AE727" s="455"/>
      <c r="AF727" s="455"/>
      <c r="AG727" s="455"/>
      <c r="AH727" s="455"/>
      <c r="AI727" s="455"/>
    </row>
    <row r="728" spans="1:35" ht="48">
      <c r="A728" s="449" t="s">
        <v>49</v>
      </c>
      <c r="B728" s="450">
        <v>561</v>
      </c>
      <c r="C728" s="582" t="s">
        <v>38</v>
      </c>
      <c r="D728" s="457">
        <v>3236</v>
      </c>
      <c r="E728" s="556" t="s">
        <v>54</v>
      </c>
      <c r="F728" s="459" t="s">
        <v>690</v>
      </c>
      <c r="G728" s="452"/>
      <c r="H728" s="453"/>
      <c r="I728" s="454"/>
      <c r="J728" s="455"/>
      <c r="K728" s="455"/>
      <c r="L728" s="455"/>
      <c r="M728" s="455"/>
      <c r="N728" s="455"/>
      <c r="O728" s="455"/>
      <c r="P728" s="455"/>
      <c r="Q728" s="455"/>
      <c r="R728" s="455"/>
      <c r="S728" s="455"/>
      <c r="T728" s="455"/>
      <c r="U728" s="455"/>
      <c r="V728" s="455"/>
      <c r="W728" s="455"/>
      <c r="X728" s="455"/>
      <c r="Y728" s="455"/>
      <c r="Z728" s="455"/>
      <c r="AA728" s="455"/>
      <c r="AB728" s="455"/>
      <c r="AC728" s="455"/>
      <c r="AD728" s="455"/>
      <c r="AE728" s="455"/>
      <c r="AF728" s="455"/>
      <c r="AG728" s="455"/>
      <c r="AH728" s="455"/>
      <c r="AI728" s="455"/>
    </row>
    <row r="729" spans="1:35" ht="36">
      <c r="A729" s="449" t="s">
        <v>49</v>
      </c>
      <c r="B729" s="450">
        <v>561</v>
      </c>
      <c r="C729" s="582" t="s">
        <v>38</v>
      </c>
      <c r="D729" s="457">
        <v>3237</v>
      </c>
      <c r="E729" s="556" t="s">
        <v>62</v>
      </c>
      <c r="F729" s="459" t="s">
        <v>690</v>
      </c>
      <c r="G729" s="452"/>
      <c r="H729" s="453">
        <v>47349</v>
      </c>
      <c r="I729" s="454">
        <v>67349</v>
      </c>
      <c r="J729" s="455"/>
      <c r="K729" s="455"/>
      <c r="L729" s="455"/>
      <c r="M729" s="455"/>
      <c r="N729" s="455"/>
      <c r="O729" s="455"/>
      <c r="P729" s="455"/>
      <c r="Q729" s="455"/>
      <c r="R729" s="455"/>
      <c r="S729" s="455"/>
      <c r="T729" s="455"/>
      <c r="U729" s="455"/>
      <c r="V729" s="455"/>
      <c r="W729" s="455"/>
      <c r="X729" s="455"/>
      <c r="Y729" s="455"/>
      <c r="Z729" s="455"/>
      <c r="AA729" s="455"/>
      <c r="AB729" s="455"/>
      <c r="AC729" s="455"/>
      <c r="AD729" s="455"/>
      <c r="AE729" s="455"/>
      <c r="AF729" s="455"/>
      <c r="AG729" s="455"/>
      <c r="AH729" s="455"/>
      <c r="AI729" s="455"/>
    </row>
    <row r="730" spans="1:35" ht="36">
      <c r="A730" s="449" t="s">
        <v>49</v>
      </c>
      <c r="B730" s="450">
        <v>561</v>
      </c>
      <c r="C730" s="582" t="s">
        <v>38</v>
      </c>
      <c r="D730" s="457">
        <v>3238</v>
      </c>
      <c r="E730" s="556" t="s">
        <v>82</v>
      </c>
      <c r="F730" s="459" t="s">
        <v>690</v>
      </c>
      <c r="G730" s="452"/>
      <c r="H730" s="453"/>
      <c r="I730" s="454"/>
      <c r="J730" s="455"/>
      <c r="K730" s="455"/>
      <c r="L730" s="455"/>
      <c r="M730" s="455"/>
      <c r="N730" s="455"/>
      <c r="O730" s="455"/>
      <c r="P730" s="455"/>
      <c r="Q730" s="455"/>
      <c r="R730" s="455"/>
      <c r="S730" s="455"/>
      <c r="T730" s="455"/>
      <c r="U730" s="455"/>
      <c r="V730" s="455"/>
      <c r="W730" s="455"/>
      <c r="X730" s="455"/>
      <c r="Y730" s="455"/>
      <c r="Z730" s="455"/>
      <c r="AA730" s="455"/>
      <c r="AB730" s="455"/>
      <c r="AC730" s="455"/>
      <c r="AD730" s="455"/>
      <c r="AE730" s="455"/>
      <c r="AF730" s="455"/>
      <c r="AG730" s="455"/>
      <c r="AH730" s="455"/>
      <c r="AI730" s="455"/>
    </row>
    <row r="731" spans="1:35" ht="36">
      <c r="A731" s="449" t="s">
        <v>49</v>
      </c>
      <c r="B731" s="450">
        <v>561</v>
      </c>
      <c r="C731" s="582" t="s">
        <v>38</v>
      </c>
      <c r="D731" s="457">
        <v>3239</v>
      </c>
      <c r="E731" s="556" t="s">
        <v>66</v>
      </c>
      <c r="F731" s="459" t="s">
        <v>690</v>
      </c>
      <c r="G731" s="452"/>
      <c r="H731" s="453"/>
      <c r="I731" s="454">
        <v>27247</v>
      </c>
      <c r="J731" s="455"/>
      <c r="K731" s="455"/>
      <c r="L731" s="455"/>
      <c r="M731" s="455"/>
      <c r="N731" s="455"/>
      <c r="O731" s="455"/>
      <c r="P731" s="455"/>
      <c r="Q731" s="455"/>
      <c r="R731" s="455"/>
      <c r="S731" s="455"/>
      <c r="T731" s="455"/>
      <c r="U731" s="455"/>
      <c r="V731" s="455"/>
      <c r="W731" s="455"/>
      <c r="X731" s="455"/>
      <c r="Y731" s="455"/>
      <c r="Z731" s="455"/>
      <c r="AA731" s="455"/>
      <c r="AB731" s="455"/>
      <c r="AC731" s="455"/>
      <c r="AD731" s="455"/>
      <c r="AE731" s="455"/>
      <c r="AF731" s="455"/>
      <c r="AG731" s="455"/>
      <c r="AH731" s="455"/>
      <c r="AI731" s="455"/>
    </row>
    <row r="732" spans="1:35" ht="60">
      <c r="A732" s="449" t="s">
        <v>49</v>
      </c>
      <c r="B732" s="450">
        <v>561</v>
      </c>
      <c r="C732" s="582" t="s">
        <v>38</v>
      </c>
      <c r="D732" s="457">
        <v>3241</v>
      </c>
      <c r="E732" s="556" t="s">
        <v>67</v>
      </c>
      <c r="F732" s="459" t="s">
        <v>690</v>
      </c>
      <c r="G732" s="452"/>
      <c r="H732" s="453"/>
      <c r="I732" s="454"/>
      <c r="J732" s="455"/>
      <c r="K732" s="455"/>
      <c r="L732" s="455"/>
      <c r="M732" s="455"/>
      <c r="N732" s="455"/>
      <c r="O732" s="455"/>
      <c r="P732" s="455"/>
      <c r="Q732" s="455"/>
      <c r="R732" s="455"/>
      <c r="S732" s="455"/>
      <c r="T732" s="455"/>
      <c r="U732" s="455"/>
      <c r="V732" s="455"/>
      <c r="W732" s="455"/>
      <c r="X732" s="455"/>
      <c r="Y732" s="455"/>
      <c r="Z732" s="455"/>
      <c r="AA732" s="455"/>
      <c r="AB732" s="455"/>
      <c r="AC732" s="455"/>
      <c r="AD732" s="455"/>
      <c r="AE732" s="455"/>
      <c r="AF732" s="455"/>
      <c r="AG732" s="455"/>
      <c r="AH732" s="455"/>
      <c r="AI732" s="455"/>
    </row>
    <row r="733" spans="1:35" ht="60">
      <c r="A733" s="449" t="s">
        <v>49</v>
      </c>
      <c r="B733" s="450">
        <v>561</v>
      </c>
      <c r="C733" s="582" t="s">
        <v>38</v>
      </c>
      <c r="D733" s="457">
        <v>3291</v>
      </c>
      <c r="E733" s="556" t="s">
        <v>714</v>
      </c>
      <c r="F733" s="459" t="s">
        <v>690</v>
      </c>
      <c r="G733" s="452"/>
      <c r="H733" s="453"/>
      <c r="I733" s="454"/>
      <c r="J733" s="455"/>
      <c r="K733" s="455"/>
      <c r="L733" s="455"/>
      <c r="M733" s="455"/>
      <c r="N733" s="455"/>
      <c r="O733" s="455"/>
      <c r="P733" s="455"/>
      <c r="Q733" s="455"/>
      <c r="R733" s="455"/>
      <c r="S733" s="455"/>
      <c r="T733" s="455"/>
      <c r="U733" s="455"/>
      <c r="V733" s="455"/>
      <c r="W733" s="455"/>
      <c r="X733" s="455"/>
      <c r="Y733" s="455"/>
      <c r="Z733" s="455"/>
      <c r="AA733" s="455"/>
      <c r="AB733" s="455"/>
      <c r="AC733" s="455"/>
      <c r="AD733" s="455"/>
      <c r="AE733" s="455"/>
      <c r="AF733" s="455"/>
      <c r="AG733" s="455"/>
      <c r="AH733" s="455"/>
      <c r="AI733" s="455"/>
    </row>
    <row r="734" spans="1:35" ht="36">
      <c r="A734" s="449" t="s">
        <v>49</v>
      </c>
      <c r="B734" s="450">
        <v>561</v>
      </c>
      <c r="C734" s="582" t="s">
        <v>38</v>
      </c>
      <c r="D734" s="457">
        <v>3292</v>
      </c>
      <c r="E734" s="556" t="s">
        <v>59</v>
      </c>
      <c r="F734" s="459" t="s">
        <v>690</v>
      </c>
      <c r="G734" s="452"/>
      <c r="H734" s="453"/>
      <c r="I734" s="454"/>
      <c r="J734" s="455"/>
      <c r="K734" s="455"/>
      <c r="L734" s="455"/>
      <c r="M734" s="455"/>
      <c r="N734" s="455"/>
      <c r="O734" s="455"/>
      <c r="P734" s="455"/>
      <c r="Q734" s="455"/>
      <c r="R734" s="455"/>
      <c r="S734" s="455"/>
      <c r="T734" s="455"/>
      <c r="U734" s="455"/>
      <c r="V734" s="455"/>
      <c r="W734" s="455"/>
      <c r="X734" s="455"/>
      <c r="Y734" s="455"/>
      <c r="Z734" s="455"/>
      <c r="AA734" s="455"/>
      <c r="AB734" s="455"/>
      <c r="AC734" s="455"/>
      <c r="AD734" s="455"/>
      <c r="AE734" s="455"/>
      <c r="AF734" s="455"/>
      <c r="AG734" s="455"/>
      <c r="AH734" s="455"/>
      <c r="AI734" s="455"/>
    </row>
    <row r="735" spans="1:35" ht="36">
      <c r="A735" s="449" t="s">
        <v>49</v>
      </c>
      <c r="B735" s="450">
        <v>561</v>
      </c>
      <c r="C735" s="582" t="s">
        <v>38</v>
      </c>
      <c r="D735" s="457">
        <v>3293</v>
      </c>
      <c r="E735" s="556" t="s">
        <v>68</v>
      </c>
      <c r="F735" s="459" t="s">
        <v>690</v>
      </c>
      <c r="G735" s="452"/>
      <c r="H735" s="453"/>
      <c r="I735" s="454"/>
      <c r="J735" s="455"/>
      <c r="K735" s="455"/>
      <c r="L735" s="455"/>
      <c r="M735" s="455"/>
      <c r="N735" s="455"/>
      <c r="O735" s="455"/>
      <c r="P735" s="455"/>
      <c r="Q735" s="455"/>
      <c r="R735" s="455"/>
      <c r="S735" s="455"/>
      <c r="T735" s="455"/>
      <c r="U735" s="455"/>
      <c r="V735" s="455"/>
      <c r="W735" s="455"/>
      <c r="X735" s="455"/>
      <c r="Y735" s="455"/>
      <c r="Z735" s="455"/>
      <c r="AA735" s="455"/>
      <c r="AB735" s="455"/>
      <c r="AC735" s="455"/>
      <c r="AD735" s="455"/>
      <c r="AE735" s="455"/>
      <c r="AF735" s="455"/>
      <c r="AG735" s="455"/>
      <c r="AH735" s="455"/>
      <c r="AI735" s="455"/>
    </row>
    <row r="736" spans="1:35" ht="36">
      <c r="A736" s="449" t="s">
        <v>49</v>
      </c>
      <c r="B736" s="450">
        <v>561</v>
      </c>
      <c r="C736" s="582" t="s">
        <v>38</v>
      </c>
      <c r="D736" s="457">
        <v>3294</v>
      </c>
      <c r="E736" s="556" t="s">
        <v>69</v>
      </c>
      <c r="F736" s="459" t="s">
        <v>690</v>
      </c>
      <c r="G736" s="452"/>
      <c r="H736" s="453"/>
      <c r="I736" s="454"/>
      <c r="J736" s="455"/>
      <c r="K736" s="455"/>
      <c r="L736" s="455"/>
      <c r="M736" s="455"/>
      <c r="N736" s="455"/>
      <c r="O736" s="455"/>
      <c r="P736" s="455"/>
      <c r="Q736" s="455"/>
      <c r="R736" s="455"/>
      <c r="S736" s="455"/>
      <c r="T736" s="455"/>
      <c r="U736" s="455"/>
      <c r="V736" s="455"/>
      <c r="W736" s="455"/>
      <c r="X736" s="455"/>
      <c r="Y736" s="455"/>
      <c r="Z736" s="455"/>
      <c r="AA736" s="455"/>
      <c r="AB736" s="455"/>
      <c r="AC736" s="455"/>
      <c r="AD736" s="455"/>
      <c r="AE736" s="455"/>
      <c r="AF736" s="455"/>
      <c r="AG736" s="455"/>
      <c r="AH736" s="455"/>
      <c r="AI736" s="455"/>
    </row>
    <row r="737" spans="1:35" ht="36">
      <c r="A737" s="449" t="s">
        <v>49</v>
      </c>
      <c r="B737" s="450">
        <v>561</v>
      </c>
      <c r="C737" s="582" t="s">
        <v>38</v>
      </c>
      <c r="D737" s="457">
        <v>3295</v>
      </c>
      <c r="E737" s="556" t="s">
        <v>55</v>
      </c>
      <c r="F737" s="459" t="s">
        <v>690</v>
      </c>
      <c r="G737" s="452"/>
      <c r="H737" s="453"/>
      <c r="I737" s="454"/>
      <c r="J737" s="455"/>
      <c r="K737" s="455"/>
      <c r="L737" s="455"/>
      <c r="M737" s="455"/>
      <c r="N737" s="455"/>
      <c r="O737" s="455"/>
      <c r="P737" s="455"/>
      <c r="Q737" s="455"/>
      <c r="R737" s="455"/>
      <c r="S737" s="455"/>
      <c r="T737" s="455"/>
      <c r="U737" s="455"/>
      <c r="V737" s="455"/>
      <c r="W737" s="455"/>
      <c r="X737" s="455"/>
      <c r="Y737" s="455"/>
      <c r="Z737" s="455"/>
      <c r="AA737" s="455"/>
      <c r="AB737" s="455"/>
      <c r="AC737" s="455"/>
      <c r="AD737" s="455"/>
      <c r="AE737" s="455"/>
      <c r="AF737" s="455"/>
      <c r="AG737" s="455"/>
      <c r="AH737" s="455"/>
      <c r="AI737" s="455"/>
    </row>
    <row r="738" spans="1:35" ht="36">
      <c r="A738" s="449" t="s">
        <v>49</v>
      </c>
      <c r="B738" s="450">
        <v>561</v>
      </c>
      <c r="C738" s="582" t="s">
        <v>38</v>
      </c>
      <c r="D738" s="457">
        <v>3296</v>
      </c>
      <c r="E738" s="556" t="s">
        <v>97</v>
      </c>
      <c r="F738" s="459" t="s">
        <v>690</v>
      </c>
      <c r="G738" s="452"/>
      <c r="H738" s="453"/>
      <c r="I738" s="454"/>
      <c r="J738" s="455"/>
      <c r="K738" s="455"/>
      <c r="L738" s="455"/>
      <c r="M738" s="455"/>
      <c r="N738" s="455"/>
      <c r="O738" s="455"/>
      <c r="P738" s="455"/>
      <c r="Q738" s="455"/>
      <c r="R738" s="455"/>
      <c r="S738" s="455"/>
      <c r="T738" s="455"/>
      <c r="U738" s="455"/>
      <c r="V738" s="455"/>
      <c r="W738" s="455"/>
      <c r="X738" s="455"/>
      <c r="Y738" s="455"/>
      <c r="Z738" s="455"/>
      <c r="AA738" s="455"/>
      <c r="AB738" s="455"/>
      <c r="AC738" s="455"/>
      <c r="AD738" s="455"/>
      <c r="AE738" s="455"/>
      <c r="AF738" s="455"/>
      <c r="AG738" s="455"/>
      <c r="AH738" s="455"/>
      <c r="AI738" s="455"/>
    </row>
    <row r="739" spans="1:35" ht="48">
      <c r="A739" s="449" t="s">
        <v>49</v>
      </c>
      <c r="B739" s="450">
        <v>561</v>
      </c>
      <c r="C739" s="582" t="s">
        <v>38</v>
      </c>
      <c r="D739" s="457">
        <v>3299</v>
      </c>
      <c r="E739" s="556" t="s">
        <v>57</v>
      </c>
      <c r="F739" s="459" t="s">
        <v>690</v>
      </c>
      <c r="G739" s="452"/>
      <c r="H739" s="453"/>
      <c r="I739" s="454"/>
      <c r="J739" s="455"/>
      <c r="K739" s="455"/>
      <c r="L739" s="455"/>
      <c r="M739" s="455"/>
      <c r="N739" s="455"/>
      <c r="O739" s="455"/>
      <c r="P739" s="455"/>
      <c r="Q739" s="455"/>
      <c r="R739" s="455"/>
      <c r="S739" s="455"/>
      <c r="T739" s="455"/>
      <c r="U739" s="455"/>
      <c r="V739" s="455"/>
      <c r="W739" s="455"/>
      <c r="X739" s="455"/>
      <c r="Y739" s="455"/>
      <c r="Z739" s="455"/>
      <c r="AA739" s="455"/>
      <c r="AB739" s="455"/>
      <c r="AC739" s="455"/>
      <c r="AD739" s="455"/>
      <c r="AE739" s="455"/>
      <c r="AF739" s="455"/>
      <c r="AG739" s="455"/>
      <c r="AH739" s="455"/>
      <c r="AI739" s="455"/>
    </row>
    <row r="740" spans="1:35" ht="60">
      <c r="A740" s="449" t="s">
        <v>49</v>
      </c>
      <c r="B740" s="450">
        <v>561</v>
      </c>
      <c r="C740" s="582" t="s">
        <v>38</v>
      </c>
      <c r="D740" s="457">
        <v>3431</v>
      </c>
      <c r="E740" s="556" t="s">
        <v>70</v>
      </c>
      <c r="F740" s="459" t="s">
        <v>690</v>
      </c>
      <c r="G740" s="452"/>
      <c r="H740" s="453"/>
      <c r="I740" s="454"/>
      <c r="J740" s="455"/>
      <c r="K740" s="455"/>
      <c r="L740" s="455"/>
      <c r="M740" s="455"/>
      <c r="N740" s="455"/>
      <c r="O740" s="455"/>
      <c r="P740" s="455"/>
      <c r="Q740" s="455"/>
      <c r="R740" s="455"/>
      <c r="S740" s="455"/>
      <c r="T740" s="455"/>
      <c r="U740" s="455"/>
      <c r="V740" s="455"/>
      <c r="W740" s="455"/>
      <c r="X740" s="455"/>
      <c r="Y740" s="455"/>
      <c r="Z740" s="455"/>
      <c r="AA740" s="455"/>
      <c r="AB740" s="455"/>
      <c r="AC740" s="455"/>
      <c r="AD740" s="455"/>
      <c r="AE740" s="455"/>
      <c r="AF740" s="455"/>
      <c r="AG740" s="455"/>
      <c r="AH740" s="455"/>
      <c r="AI740" s="455"/>
    </row>
    <row r="741" spans="1:35" ht="72">
      <c r="A741" s="449" t="s">
        <v>49</v>
      </c>
      <c r="B741" s="450">
        <v>561</v>
      </c>
      <c r="C741" s="582" t="s">
        <v>38</v>
      </c>
      <c r="D741" s="457">
        <v>3432</v>
      </c>
      <c r="E741" s="556" t="s">
        <v>71</v>
      </c>
      <c r="F741" s="459" t="s">
        <v>690</v>
      </c>
      <c r="G741" s="452"/>
      <c r="H741" s="453"/>
      <c r="I741" s="454"/>
      <c r="J741" s="455"/>
      <c r="K741" s="455"/>
      <c r="L741" s="455"/>
      <c r="M741" s="455"/>
      <c r="N741" s="455"/>
      <c r="O741" s="455"/>
      <c r="P741" s="455"/>
      <c r="Q741" s="455"/>
      <c r="R741" s="455"/>
      <c r="S741" s="455"/>
      <c r="T741" s="455"/>
      <c r="U741" s="455"/>
      <c r="V741" s="455"/>
      <c r="W741" s="455"/>
      <c r="X741" s="455"/>
      <c r="Y741" s="455"/>
      <c r="Z741" s="455"/>
      <c r="AA741" s="455"/>
      <c r="AB741" s="455"/>
      <c r="AC741" s="455"/>
      <c r="AD741" s="455"/>
      <c r="AE741" s="455"/>
      <c r="AF741" s="455"/>
      <c r="AG741" s="455"/>
      <c r="AH741" s="455"/>
      <c r="AI741" s="455"/>
    </row>
    <row r="742" spans="1:35" ht="48">
      <c r="A742" s="449" t="s">
        <v>49</v>
      </c>
      <c r="B742" s="450">
        <v>561</v>
      </c>
      <c r="C742" s="582" t="s">
        <v>38</v>
      </c>
      <c r="D742" s="457">
        <v>3433</v>
      </c>
      <c r="E742" s="556" t="s">
        <v>726</v>
      </c>
      <c r="F742" s="459" t="s">
        <v>690</v>
      </c>
      <c r="G742" s="452"/>
      <c r="H742" s="453"/>
      <c r="I742" s="454"/>
      <c r="J742" s="455"/>
      <c r="K742" s="455"/>
      <c r="L742" s="455"/>
      <c r="M742" s="455"/>
      <c r="N742" s="455"/>
      <c r="O742" s="455"/>
      <c r="P742" s="455"/>
      <c r="Q742" s="455"/>
      <c r="R742" s="455"/>
      <c r="S742" s="455"/>
      <c r="T742" s="455"/>
      <c r="U742" s="455"/>
      <c r="V742" s="455"/>
      <c r="W742" s="455"/>
      <c r="X742" s="455"/>
      <c r="Y742" s="455"/>
      <c r="Z742" s="455"/>
      <c r="AA742" s="455"/>
      <c r="AB742" s="455"/>
      <c r="AC742" s="455"/>
      <c r="AD742" s="455"/>
      <c r="AE742" s="455"/>
      <c r="AF742" s="455"/>
      <c r="AG742" s="455"/>
      <c r="AH742" s="455"/>
      <c r="AI742" s="455"/>
    </row>
    <row r="743" spans="1:35" ht="48">
      <c r="A743" s="449" t="s">
        <v>49</v>
      </c>
      <c r="B743" s="450">
        <v>561</v>
      </c>
      <c r="C743" s="582" t="s">
        <v>38</v>
      </c>
      <c r="D743" s="457">
        <v>3434</v>
      </c>
      <c r="E743" s="556" t="s">
        <v>94</v>
      </c>
      <c r="F743" s="459" t="s">
        <v>690</v>
      </c>
      <c r="G743" s="452"/>
      <c r="H743" s="453"/>
      <c r="I743" s="454"/>
      <c r="J743" s="455"/>
      <c r="K743" s="455"/>
      <c r="L743" s="455"/>
      <c r="M743" s="455"/>
      <c r="N743" s="455"/>
      <c r="O743" s="455"/>
      <c r="P743" s="455"/>
      <c r="Q743" s="455"/>
      <c r="R743" s="455"/>
      <c r="S743" s="455"/>
      <c r="T743" s="455"/>
      <c r="U743" s="455"/>
      <c r="V743" s="455"/>
      <c r="W743" s="455"/>
      <c r="X743" s="455"/>
      <c r="Y743" s="455"/>
      <c r="Z743" s="455"/>
      <c r="AA743" s="455"/>
      <c r="AB743" s="455"/>
      <c r="AC743" s="455"/>
      <c r="AD743" s="455"/>
      <c r="AE743" s="455"/>
      <c r="AF743" s="455"/>
      <c r="AG743" s="455"/>
      <c r="AH743" s="455"/>
      <c r="AI743" s="455"/>
    </row>
    <row r="744" spans="1:35" ht="36">
      <c r="A744" s="449" t="s">
        <v>49</v>
      </c>
      <c r="B744" s="450">
        <v>561</v>
      </c>
      <c r="C744" s="582" t="s">
        <v>38</v>
      </c>
      <c r="D744" s="457">
        <v>3522</v>
      </c>
      <c r="E744" s="556" t="s">
        <v>760</v>
      </c>
      <c r="F744" s="459" t="s">
        <v>690</v>
      </c>
      <c r="G744" s="452"/>
      <c r="H744" s="453"/>
      <c r="I744" s="454"/>
      <c r="J744" s="455"/>
      <c r="K744" s="455"/>
      <c r="L744" s="455"/>
      <c r="M744" s="455"/>
      <c r="N744" s="455"/>
      <c r="O744" s="455"/>
      <c r="P744" s="455"/>
      <c r="Q744" s="455"/>
      <c r="R744" s="455"/>
      <c r="S744" s="455"/>
      <c r="T744" s="455"/>
      <c r="U744" s="455"/>
      <c r="V744" s="455"/>
      <c r="W744" s="455"/>
      <c r="X744" s="455"/>
      <c r="Y744" s="455"/>
      <c r="Z744" s="455"/>
      <c r="AA744" s="455"/>
      <c r="AB744" s="455"/>
      <c r="AC744" s="455"/>
      <c r="AD744" s="455"/>
      <c r="AE744" s="455"/>
      <c r="AF744" s="455"/>
      <c r="AG744" s="455"/>
      <c r="AH744" s="455"/>
      <c r="AI744" s="455"/>
    </row>
    <row r="745" spans="1:35" ht="84">
      <c r="A745" s="449" t="s">
        <v>49</v>
      </c>
      <c r="B745" s="450">
        <v>561</v>
      </c>
      <c r="C745" s="582" t="s">
        <v>38</v>
      </c>
      <c r="D745" s="457">
        <v>3691</v>
      </c>
      <c r="E745" s="556" t="s">
        <v>36</v>
      </c>
      <c r="F745" s="459" t="s">
        <v>690</v>
      </c>
      <c r="G745" s="452"/>
      <c r="H745" s="453"/>
      <c r="I745" s="454"/>
      <c r="J745" s="455"/>
      <c r="K745" s="455"/>
      <c r="L745" s="455"/>
      <c r="M745" s="455"/>
      <c r="N745" s="455"/>
      <c r="O745" s="455"/>
      <c r="P745" s="455"/>
      <c r="Q745" s="455"/>
      <c r="R745" s="455"/>
      <c r="S745" s="455"/>
      <c r="T745" s="455"/>
      <c r="U745" s="455"/>
      <c r="V745" s="455"/>
      <c r="W745" s="455"/>
      <c r="X745" s="455"/>
      <c r="Y745" s="455"/>
      <c r="Z745" s="455"/>
      <c r="AA745" s="455"/>
      <c r="AB745" s="455"/>
      <c r="AC745" s="455"/>
      <c r="AD745" s="455"/>
      <c r="AE745" s="455"/>
      <c r="AF745" s="455"/>
      <c r="AG745" s="455"/>
      <c r="AH745" s="455"/>
      <c r="AI745" s="455"/>
    </row>
    <row r="746" spans="1:35" ht="84">
      <c r="A746" s="456" t="s">
        <v>49</v>
      </c>
      <c r="B746" s="457">
        <v>561</v>
      </c>
      <c r="C746" s="583" t="s">
        <v>38</v>
      </c>
      <c r="D746" s="457">
        <v>3692</v>
      </c>
      <c r="E746" s="556" t="s">
        <v>695</v>
      </c>
      <c r="F746" s="459" t="s">
        <v>690</v>
      </c>
      <c r="G746" s="452"/>
      <c r="H746" s="453"/>
      <c r="I746" s="454"/>
      <c r="J746" s="455"/>
      <c r="K746" s="455"/>
      <c r="L746" s="455"/>
      <c r="M746" s="455"/>
      <c r="N746" s="455"/>
      <c r="O746" s="455"/>
      <c r="P746" s="455"/>
      <c r="Q746" s="455"/>
      <c r="R746" s="455"/>
      <c r="S746" s="455"/>
      <c r="T746" s="455"/>
      <c r="U746" s="455"/>
      <c r="V746" s="455"/>
      <c r="W746" s="455"/>
      <c r="X746" s="455"/>
      <c r="Y746" s="455"/>
      <c r="Z746" s="455"/>
      <c r="AA746" s="455"/>
      <c r="AB746" s="455"/>
      <c r="AC746" s="455"/>
      <c r="AD746" s="455"/>
      <c r="AE746" s="455"/>
      <c r="AF746" s="455"/>
      <c r="AG746" s="455"/>
      <c r="AH746" s="455"/>
      <c r="AI746" s="455"/>
    </row>
    <row r="747" spans="1:35" ht="120">
      <c r="A747" s="727" t="s">
        <v>49</v>
      </c>
      <c r="B747" s="723">
        <v>561</v>
      </c>
      <c r="C747" s="728" t="s">
        <v>38</v>
      </c>
      <c r="D747" s="723">
        <v>3693</v>
      </c>
      <c r="E747" s="724" t="s">
        <v>37</v>
      </c>
      <c r="F747" s="729" t="s">
        <v>690</v>
      </c>
      <c r="G747" s="452"/>
      <c r="H747" s="453">
        <v>4181</v>
      </c>
      <c r="I747" s="454">
        <v>4181</v>
      </c>
      <c r="J747" s="455"/>
      <c r="K747" s="455"/>
      <c r="L747" s="455"/>
      <c r="M747" s="455"/>
      <c r="N747" s="455"/>
      <c r="O747" s="455"/>
      <c r="P747" s="455"/>
      <c r="Q747" s="455"/>
      <c r="R747" s="455"/>
      <c r="S747" s="455"/>
      <c r="T747" s="455"/>
      <c r="U747" s="455"/>
      <c r="V747" s="455"/>
      <c r="W747" s="455"/>
      <c r="X747" s="455"/>
      <c r="Y747" s="455"/>
      <c r="Z747" s="455"/>
      <c r="AA747" s="455"/>
      <c r="AB747" s="455"/>
      <c r="AC747" s="455"/>
      <c r="AD747" s="455"/>
      <c r="AE747" s="455"/>
      <c r="AF747" s="455"/>
      <c r="AG747" s="455"/>
      <c r="AH747" s="455"/>
      <c r="AI747" s="455"/>
    </row>
    <row r="748" spans="1:35" ht="48">
      <c r="A748" s="456" t="s">
        <v>49</v>
      </c>
      <c r="B748" s="457">
        <v>561</v>
      </c>
      <c r="C748" s="583" t="s">
        <v>38</v>
      </c>
      <c r="D748" s="457">
        <v>3721</v>
      </c>
      <c r="E748" s="556" t="s">
        <v>84</v>
      </c>
      <c r="F748" s="459" t="s">
        <v>690</v>
      </c>
      <c r="G748" s="452"/>
      <c r="H748" s="453"/>
      <c r="I748" s="454"/>
      <c r="J748" s="455"/>
      <c r="K748" s="455"/>
      <c r="L748" s="455"/>
      <c r="M748" s="455"/>
      <c r="N748" s="455"/>
      <c r="O748" s="455"/>
      <c r="P748" s="455"/>
      <c r="Q748" s="455"/>
      <c r="R748" s="455"/>
      <c r="S748" s="455"/>
      <c r="T748" s="455"/>
      <c r="U748" s="455"/>
      <c r="V748" s="455"/>
      <c r="W748" s="455"/>
      <c r="X748" s="455"/>
      <c r="Y748" s="455"/>
      <c r="Z748" s="455"/>
      <c r="AA748" s="455"/>
      <c r="AB748" s="455"/>
      <c r="AC748" s="455"/>
      <c r="AD748" s="455"/>
      <c r="AE748" s="455"/>
      <c r="AF748" s="455"/>
      <c r="AG748" s="455"/>
      <c r="AH748" s="455"/>
      <c r="AI748" s="455"/>
    </row>
    <row r="749" spans="1:35" ht="36">
      <c r="A749" s="456" t="s">
        <v>49</v>
      </c>
      <c r="B749" s="457">
        <v>561</v>
      </c>
      <c r="C749" s="583" t="s">
        <v>38</v>
      </c>
      <c r="D749" s="457">
        <v>3811</v>
      </c>
      <c r="E749" s="556" t="s">
        <v>56</v>
      </c>
      <c r="F749" s="459" t="s">
        <v>690</v>
      </c>
      <c r="G749" s="452"/>
      <c r="H749" s="453"/>
      <c r="I749" s="454"/>
      <c r="J749" s="455"/>
      <c r="K749" s="455"/>
      <c r="L749" s="455"/>
      <c r="M749" s="455"/>
      <c r="N749" s="455"/>
      <c r="O749" s="455"/>
      <c r="P749" s="455"/>
      <c r="Q749" s="455"/>
      <c r="R749" s="455"/>
      <c r="S749" s="455"/>
      <c r="T749" s="455"/>
      <c r="U749" s="455"/>
      <c r="V749" s="455"/>
      <c r="W749" s="455"/>
      <c r="X749" s="455"/>
      <c r="Y749" s="455"/>
      <c r="Z749" s="455"/>
      <c r="AA749" s="455"/>
      <c r="AB749" s="455"/>
      <c r="AC749" s="455"/>
      <c r="AD749" s="455"/>
      <c r="AE749" s="455"/>
      <c r="AF749" s="455"/>
      <c r="AG749" s="455"/>
      <c r="AH749" s="455"/>
      <c r="AI749" s="455"/>
    </row>
    <row r="750" spans="1:35" ht="48">
      <c r="A750" s="456" t="s">
        <v>49</v>
      </c>
      <c r="B750" s="457">
        <v>561</v>
      </c>
      <c r="C750" s="583" t="s">
        <v>38</v>
      </c>
      <c r="D750" s="457">
        <v>383</v>
      </c>
      <c r="E750" s="556" t="s">
        <v>761</v>
      </c>
      <c r="F750" s="459" t="s">
        <v>690</v>
      </c>
      <c r="G750" s="452"/>
      <c r="H750" s="453"/>
      <c r="I750" s="454"/>
      <c r="J750" s="455"/>
      <c r="K750" s="455"/>
      <c r="L750" s="455"/>
      <c r="M750" s="455"/>
      <c r="N750" s="455"/>
      <c r="O750" s="455"/>
      <c r="P750" s="455"/>
      <c r="Q750" s="455"/>
      <c r="R750" s="455"/>
      <c r="S750" s="455"/>
      <c r="T750" s="455"/>
      <c r="U750" s="455"/>
      <c r="V750" s="455"/>
      <c r="W750" s="455"/>
      <c r="X750" s="455"/>
      <c r="Y750" s="455"/>
      <c r="Z750" s="455"/>
      <c r="AA750" s="455"/>
      <c r="AB750" s="455"/>
      <c r="AC750" s="455"/>
      <c r="AD750" s="455"/>
      <c r="AE750" s="455"/>
      <c r="AF750" s="455"/>
      <c r="AG750" s="455"/>
      <c r="AH750" s="455"/>
      <c r="AI750" s="455"/>
    </row>
    <row r="751" spans="1:35" ht="36">
      <c r="A751" s="456" t="s">
        <v>49</v>
      </c>
      <c r="B751" s="457">
        <v>561</v>
      </c>
      <c r="C751" s="583" t="s">
        <v>38</v>
      </c>
      <c r="D751" s="457">
        <v>4123</v>
      </c>
      <c r="E751" s="556" t="s">
        <v>92</v>
      </c>
      <c r="F751" s="459" t="s">
        <v>690</v>
      </c>
      <c r="G751" s="452"/>
      <c r="H751" s="453"/>
      <c r="I751" s="454"/>
      <c r="J751" s="455"/>
      <c r="K751" s="455"/>
      <c r="L751" s="455"/>
      <c r="M751" s="455"/>
      <c r="N751" s="455"/>
      <c r="O751" s="455"/>
      <c r="P751" s="455"/>
      <c r="Q751" s="455"/>
      <c r="R751" s="455"/>
      <c r="S751" s="455"/>
      <c r="T751" s="455"/>
      <c r="U751" s="455"/>
      <c r="V751" s="455"/>
      <c r="W751" s="455"/>
      <c r="X751" s="455"/>
      <c r="Y751" s="455"/>
      <c r="Z751" s="455"/>
      <c r="AA751" s="455"/>
      <c r="AB751" s="455"/>
      <c r="AC751" s="455"/>
      <c r="AD751" s="455"/>
      <c r="AE751" s="455"/>
      <c r="AF751" s="455"/>
      <c r="AG751" s="455"/>
      <c r="AH751" s="455"/>
      <c r="AI751" s="455"/>
    </row>
    <row r="752" spans="1:35" ht="60">
      <c r="A752" s="456" t="s">
        <v>49</v>
      </c>
      <c r="B752" s="457">
        <v>561</v>
      </c>
      <c r="C752" s="583" t="s">
        <v>38</v>
      </c>
      <c r="D752" s="457">
        <v>4124</v>
      </c>
      <c r="E752" s="556" t="s">
        <v>722</v>
      </c>
      <c r="F752" s="459" t="s">
        <v>690</v>
      </c>
      <c r="G752" s="452"/>
      <c r="H752" s="453"/>
      <c r="I752" s="454"/>
      <c r="J752" s="455"/>
      <c r="K752" s="455"/>
      <c r="L752" s="455"/>
      <c r="M752" s="455"/>
      <c r="N752" s="455"/>
      <c r="O752" s="455"/>
      <c r="P752" s="455"/>
      <c r="Q752" s="455"/>
      <c r="R752" s="455"/>
      <c r="S752" s="455"/>
      <c r="T752" s="455"/>
      <c r="U752" s="455"/>
      <c r="V752" s="455"/>
      <c r="W752" s="455"/>
      <c r="X752" s="455"/>
      <c r="Y752" s="455"/>
      <c r="Z752" s="455"/>
      <c r="AA752" s="455"/>
      <c r="AB752" s="455"/>
      <c r="AC752" s="455"/>
      <c r="AD752" s="455"/>
      <c r="AE752" s="455"/>
      <c r="AF752" s="455"/>
      <c r="AG752" s="455"/>
      <c r="AH752" s="455"/>
      <c r="AI752" s="455"/>
    </row>
    <row r="753" spans="1:35" s="477" customFormat="1" ht="36">
      <c r="A753" s="456" t="s">
        <v>49</v>
      </c>
      <c r="B753" s="457">
        <v>561</v>
      </c>
      <c r="C753" s="583" t="s">
        <v>38</v>
      </c>
      <c r="D753" s="457">
        <v>4126</v>
      </c>
      <c r="E753" s="556" t="s">
        <v>762</v>
      </c>
      <c r="F753" s="459" t="s">
        <v>690</v>
      </c>
      <c r="G753" s="452"/>
      <c r="H753" s="453"/>
      <c r="I753" s="454"/>
      <c r="J753" s="476"/>
      <c r="K753" s="476"/>
      <c r="L753" s="476"/>
      <c r="M753" s="476"/>
      <c r="N753" s="476"/>
      <c r="O753" s="476"/>
      <c r="P753" s="476"/>
      <c r="Q753" s="476"/>
      <c r="R753" s="476"/>
      <c r="S753" s="476"/>
      <c r="T753" s="476"/>
      <c r="U753" s="476"/>
      <c r="V753" s="476"/>
      <c r="W753" s="476"/>
      <c r="X753" s="476"/>
      <c r="Y753" s="476"/>
      <c r="Z753" s="476"/>
      <c r="AA753" s="476"/>
      <c r="AB753" s="476"/>
      <c r="AC753" s="476"/>
      <c r="AD753" s="476"/>
      <c r="AE753" s="476"/>
      <c r="AF753" s="476"/>
      <c r="AG753" s="476"/>
      <c r="AH753" s="476"/>
      <c r="AI753" s="476"/>
    </row>
    <row r="754" spans="1:35" ht="36">
      <c r="A754" s="456" t="s">
        <v>49</v>
      </c>
      <c r="B754" s="457">
        <v>561</v>
      </c>
      <c r="C754" s="583" t="s">
        <v>38</v>
      </c>
      <c r="D754" s="457">
        <v>4212</v>
      </c>
      <c r="E754" s="556" t="s">
        <v>58</v>
      </c>
      <c r="F754" s="459" t="s">
        <v>690</v>
      </c>
      <c r="G754" s="452"/>
      <c r="H754" s="453"/>
      <c r="I754" s="454"/>
      <c r="J754" s="455"/>
      <c r="K754" s="455"/>
      <c r="L754" s="455"/>
      <c r="M754" s="455"/>
      <c r="N754" s="455"/>
      <c r="O754" s="455"/>
      <c r="P754" s="455"/>
      <c r="Q754" s="455"/>
      <c r="R754" s="455"/>
      <c r="S754" s="455"/>
      <c r="T754" s="455"/>
      <c r="U754" s="455"/>
      <c r="V754" s="455"/>
      <c r="W754" s="455"/>
      <c r="X754" s="455"/>
      <c r="Y754" s="455"/>
      <c r="Z754" s="455"/>
      <c r="AA754" s="455"/>
      <c r="AB754" s="455"/>
      <c r="AC754" s="455"/>
      <c r="AD754" s="455"/>
      <c r="AE754" s="455"/>
      <c r="AF754" s="455"/>
      <c r="AG754" s="455"/>
      <c r="AH754" s="455"/>
      <c r="AI754" s="455"/>
    </row>
    <row r="755" spans="1:35" ht="60">
      <c r="A755" s="456" t="s">
        <v>49</v>
      </c>
      <c r="B755" s="457">
        <v>561</v>
      </c>
      <c r="C755" s="583" t="s">
        <v>38</v>
      </c>
      <c r="D755" s="457">
        <v>4213</v>
      </c>
      <c r="E755" s="556" t="s">
        <v>763</v>
      </c>
      <c r="F755" s="459" t="s">
        <v>690</v>
      </c>
      <c r="G755" s="452"/>
      <c r="H755" s="453"/>
      <c r="I755" s="454"/>
      <c r="J755" s="455"/>
      <c r="K755" s="455"/>
      <c r="L755" s="455"/>
      <c r="M755" s="455"/>
      <c r="N755" s="455"/>
      <c r="O755" s="455"/>
      <c r="P755" s="455"/>
      <c r="Q755" s="455"/>
      <c r="R755" s="455"/>
      <c r="S755" s="455"/>
      <c r="T755" s="455"/>
      <c r="U755" s="455"/>
      <c r="V755" s="455"/>
      <c r="W755" s="455"/>
      <c r="X755" s="455"/>
      <c r="Y755" s="455"/>
      <c r="Z755" s="455"/>
      <c r="AA755" s="455"/>
      <c r="AB755" s="455"/>
      <c r="AC755" s="455"/>
      <c r="AD755" s="455"/>
      <c r="AE755" s="455"/>
      <c r="AF755" s="455"/>
      <c r="AG755" s="455"/>
      <c r="AH755" s="455"/>
      <c r="AI755" s="455"/>
    </row>
    <row r="756" spans="1:35" ht="36">
      <c r="A756" s="456" t="s">
        <v>49</v>
      </c>
      <c r="B756" s="457">
        <v>561</v>
      </c>
      <c r="C756" s="583" t="s">
        <v>38</v>
      </c>
      <c r="D756" s="457">
        <v>4214</v>
      </c>
      <c r="E756" s="556" t="s">
        <v>720</v>
      </c>
      <c r="F756" s="459" t="s">
        <v>690</v>
      </c>
      <c r="G756" s="452"/>
      <c r="H756" s="453"/>
      <c r="I756" s="454"/>
      <c r="J756" s="455"/>
      <c r="K756" s="455"/>
      <c r="L756" s="455"/>
      <c r="M756" s="455"/>
      <c r="N756" s="455"/>
      <c r="O756" s="455"/>
      <c r="P756" s="455"/>
      <c r="Q756" s="455"/>
      <c r="R756" s="455"/>
      <c r="S756" s="455"/>
      <c r="T756" s="455"/>
      <c r="U756" s="455"/>
      <c r="V756" s="455"/>
      <c r="W756" s="455"/>
      <c r="X756" s="455"/>
      <c r="Y756" s="455"/>
      <c r="Z756" s="455"/>
      <c r="AA756" s="455"/>
      <c r="AB756" s="455"/>
      <c r="AC756" s="455"/>
      <c r="AD756" s="455"/>
      <c r="AE756" s="455"/>
      <c r="AF756" s="455"/>
      <c r="AG756" s="455"/>
      <c r="AH756" s="455"/>
      <c r="AI756" s="455"/>
    </row>
    <row r="757" spans="1:35" ht="36">
      <c r="A757" s="456" t="s">
        <v>49</v>
      </c>
      <c r="B757" s="457">
        <v>561</v>
      </c>
      <c r="C757" s="583" t="s">
        <v>38</v>
      </c>
      <c r="D757" s="457">
        <v>4221</v>
      </c>
      <c r="E757" s="556" t="s">
        <v>63</v>
      </c>
      <c r="F757" s="459" t="s">
        <v>690</v>
      </c>
      <c r="G757" s="452"/>
      <c r="H757" s="453"/>
      <c r="I757" s="454"/>
      <c r="J757" s="455"/>
      <c r="K757" s="455"/>
      <c r="L757" s="455"/>
      <c r="M757" s="455"/>
      <c r="N757" s="455"/>
      <c r="O757" s="455"/>
      <c r="P757" s="455"/>
      <c r="Q757" s="455"/>
      <c r="R757" s="455"/>
      <c r="S757" s="455"/>
      <c r="T757" s="455"/>
      <c r="U757" s="455"/>
      <c r="V757" s="455"/>
      <c r="W757" s="455"/>
      <c r="X757" s="455"/>
      <c r="Y757" s="455"/>
      <c r="Z757" s="455"/>
      <c r="AA757" s="455"/>
      <c r="AB757" s="455"/>
      <c r="AC757" s="455"/>
      <c r="AD757" s="455"/>
      <c r="AE757" s="455"/>
      <c r="AF757" s="455"/>
      <c r="AG757" s="455"/>
      <c r="AH757" s="455"/>
      <c r="AI757" s="455"/>
    </row>
    <row r="758" spans="1:35" ht="36">
      <c r="A758" s="456" t="s">
        <v>49</v>
      </c>
      <c r="B758" s="457">
        <v>561</v>
      </c>
      <c r="C758" s="583" t="s">
        <v>38</v>
      </c>
      <c r="D758" s="457">
        <v>4222</v>
      </c>
      <c r="E758" s="556" t="s">
        <v>72</v>
      </c>
      <c r="F758" s="459" t="s">
        <v>690</v>
      </c>
      <c r="G758" s="452"/>
      <c r="H758" s="453"/>
      <c r="I758" s="454"/>
      <c r="J758" s="455"/>
      <c r="K758" s="455"/>
      <c r="L758" s="455"/>
      <c r="M758" s="455"/>
      <c r="N758" s="455"/>
      <c r="O758" s="455"/>
      <c r="P758" s="455"/>
      <c r="Q758" s="455"/>
      <c r="R758" s="455"/>
      <c r="S758" s="455"/>
      <c r="T758" s="455"/>
      <c r="U758" s="455"/>
      <c r="V758" s="455"/>
      <c r="W758" s="455"/>
      <c r="X758" s="455"/>
      <c r="Y758" s="455"/>
      <c r="Z758" s="455"/>
      <c r="AA758" s="455"/>
      <c r="AB758" s="455"/>
      <c r="AC758" s="455"/>
      <c r="AD758" s="455"/>
      <c r="AE758" s="455"/>
      <c r="AF758" s="455"/>
      <c r="AG758" s="455"/>
      <c r="AH758" s="455"/>
      <c r="AI758" s="455"/>
    </row>
    <row r="759" spans="1:35" ht="36">
      <c r="A759" s="456" t="s">
        <v>49</v>
      </c>
      <c r="B759" s="457">
        <v>561</v>
      </c>
      <c r="C759" s="583" t="s">
        <v>38</v>
      </c>
      <c r="D759" s="457">
        <v>4223</v>
      </c>
      <c r="E759" s="556" t="s">
        <v>90</v>
      </c>
      <c r="F759" s="459" t="s">
        <v>690</v>
      </c>
      <c r="G759" s="452"/>
      <c r="H759" s="453"/>
      <c r="I759" s="454"/>
      <c r="J759" s="455"/>
      <c r="K759" s="455"/>
      <c r="L759" s="455"/>
      <c r="M759" s="455"/>
      <c r="N759" s="455"/>
      <c r="O759" s="455"/>
      <c r="P759" s="455"/>
      <c r="Q759" s="455"/>
      <c r="R759" s="455"/>
      <c r="S759" s="455"/>
      <c r="T759" s="455"/>
      <c r="U759" s="455"/>
      <c r="V759" s="455"/>
      <c r="W759" s="455"/>
      <c r="X759" s="455"/>
      <c r="Y759" s="455"/>
      <c r="Z759" s="455"/>
      <c r="AA759" s="455"/>
      <c r="AB759" s="455"/>
      <c r="AC759" s="455"/>
      <c r="AD759" s="455"/>
      <c r="AE759" s="455"/>
      <c r="AF759" s="455"/>
      <c r="AG759" s="455"/>
      <c r="AH759" s="455"/>
      <c r="AI759" s="455"/>
    </row>
    <row r="760" spans="1:35" ht="36">
      <c r="A760" s="456" t="s">
        <v>49</v>
      </c>
      <c r="B760" s="457">
        <v>561</v>
      </c>
      <c r="C760" s="583" t="s">
        <v>38</v>
      </c>
      <c r="D760" s="457">
        <v>4224</v>
      </c>
      <c r="E760" s="556" t="s">
        <v>73</v>
      </c>
      <c r="F760" s="459" t="s">
        <v>690</v>
      </c>
      <c r="G760" s="452"/>
      <c r="H760" s="453"/>
      <c r="I760" s="454"/>
      <c r="J760" s="455"/>
      <c r="K760" s="455"/>
      <c r="L760" s="455"/>
      <c r="M760" s="455"/>
      <c r="N760" s="455"/>
      <c r="O760" s="455"/>
      <c r="P760" s="455"/>
      <c r="Q760" s="455"/>
      <c r="R760" s="455"/>
      <c r="S760" s="455"/>
      <c r="T760" s="455"/>
      <c r="U760" s="455"/>
      <c r="V760" s="455"/>
      <c r="W760" s="455"/>
      <c r="X760" s="455"/>
      <c r="Y760" s="455"/>
      <c r="Z760" s="455"/>
      <c r="AA760" s="455"/>
      <c r="AB760" s="455"/>
      <c r="AC760" s="455"/>
      <c r="AD760" s="455"/>
      <c r="AE760" s="455"/>
      <c r="AF760" s="455"/>
      <c r="AG760" s="455"/>
      <c r="AH760" s="455"/>
      <c r="AI760" s="455"/>
    </row>
    <row r="761" spans="1:35" ht="36">
      <c r="A761" s="456" t="s">
        <v>49</v>
      </c>
      <c r="B761" s="457">
        <v>561</v>
      </c>
      <c r="C761" s="583" t="s">
        <v>38</v>
      </c>
      <c r="D761" s="457">
        <v>4225</v>
      </c>
      <c r="E761" s="556" t="s">
        <v>85</v>
      </c>
      <c r="F761" s="459" t="s">
        <v>690</v>
      </c>
      <c r="G761" s="452"/>
      <c r="H761" s="453"/>
      <c r="I761" s="454"/>
      <c r="J761" s="455"/>
      <c r="K761" s="455"/>
      <c r="L761" s="455"/>
      <c r="M761" s="455"/>
      <c r="N761" s="455"/>
      <c r="O761" s="455"/>
      <c r="P761" s="455"/>
      <c r="Q761" s="455"/>
      <c r="R761" s="455"/>
      <c r="S761" s="455"/>
      <c r="T761" s="455"/>
      <c r="U761" s="455"/>
      <c r="V761" s="455"/>
      <c r="W761" s="455"/>
      <c r="X761" s="455"/>
      <c r="Y761" s="455"/>
      <c r="Z761" s="455"/>
      <c r="AA761" s="455"/>
      <c r="AB761" s="455"/>
      <c r="AC761" s="455"/>
      <c r="AD761" s="455"/>
      <c r="AE761" s="455"/>
      <c r="AF761" s="455"/>
      <c r="AG761" s="455"/>
      <c r="AH761" s="455"/>
      <c r="AI761" s="455"/>
    </row>
    <row r="762" spans="1:35" ht="36">
      <c r="A762" s="456" t="s">
        <v>49</v>
      </c>
      <c r="B762" s="457">
        <v>561</v>
      </c>
      <c r="C762" s="583" t="s">
        <v>38</v>
      </c>
      <c r="D762" s="457">
        <v>4226</v>
      </c>
      <c r="E762" s="556" t="s">
        <v>717</v>
      </c>
      <c r="F762" s="459" t="s">
        <v>690</v>
      </c>
      <c r="G762" s="452"/>
      <c r="H762" s="453"/>
      <c r="I762" s="454"/>
      <c r="J762" s="455"/>
      <c r="K762" s="455"/>
      <c r="L762" s="455"/>
      <c r="M762" s="455"/>
      <c r="N762" s="455"/>
      <c r="O762" s="455"/>
      <c r="P762" s="455"/>
      <c r="Q762" s="455"/>
      <c r="R762" s="455"/>
      <c r="S762" s="455"/>
      <c r="T762" s="455"/>
      <c r="U762" s="455"/>
      <c r="V762" s="455"/>
      <c r="W762" s="455"/>
      <c r="X762" s="455"/>
      <c r="Y762" s="455"/>
      <c r="Z762" s="455"/>
      <c r="AA762" s="455"/>
      <c r="AB762" s="455"/>
      <c r="AC762" s="455"/>
      <c r="AD762" s="455"/>
      <c r="AE762" s="455"/>
      <c r="AF762" s="455"/>
      <c r="AG762" s="455"/>
      <c r="AH762" s="455"/>
      <c r="AI762" s="455"/>
    </row>
    <row r="763" spans="1:35" ht="60">
      <c r="A763" s="456" t="s">
        <v>49</v>
      </c>
      <c r="B763" s="457">
        <v>561</v>
      </c>
      <c r="C763" s="583" t="s">
        <v>38</v>
      </c>
      <c r="D763" s="457">
        <v>4227</v>
      </c>
      <c r="E763" s="556" t="s">
        <v>93</v>
      </c>
      <c r="F763" s="459" t="s">
        <v>690</v>
      </c>
      <c r="G763" s="452"/>
      <c r="H763" s="453"/>
      <c r="I763" s="454"/>
      <c r="J763" s="455"/>
      <c r="K763" s="455"/>
      <c r="L763" s="455"/>
      <c r="M763" s="455"/>
      <c r="N763" s="455"/>
      <c r="O763" s="455"/>
      <c r="P763" s="455"/>
      <c r="Q763" s="455"/>
      <c r="R763" s="455"/>
      <c r="S763" s="455"/>
      <c r="T763" s="455"/>
      <c r="U763" s="455"/>
      <c r="V763" s="455"/>
      <c r="W763" s="455"/>
      <c r="X763" s="455"/>
      <c r="Y763" s="455"/>
      <c r="Z763" s="455"/>
      <c r="AA763" s="455"/>
      <c r="AB763" s="455"/>
      <c r="AC763" s="455"/>
      <c r="AD763" s="455"/>
      <c r="AE763" s="455"/>
      <c r="AF763" s="455"/>
      <c r="AG763" s="455"/>
      <c r="AH763" s="455"/>
      <c r="AI763" s="455"/>
    </row>
    <row r="764" spans="1:35" ht="48">
      <c r="A764" s="456" t="s">
        <v>49</v>
      </c>
      <c r="B764" s="457">
        <v>561</v>
      </c>
      <c r="C764" s="583" t="s">
        <v>38</v>
      </c>
      <c r="D764" s="457">
        <v>4231</v>
      </c>
      <c r="E764" s="556" t="s">
        <v>98</v>
      </c>
      <c r="F764" s="459" t="s">
        <v>690</v>
      </c>
      <c r="G764" s="452"/>
      <c r="H764" s="453"/>
      <c r="I764" s="454"/>
      <c r="J764" s="455"/>
      <c r="K764" s="455"/>
      <c r="L764" s="455"/>
      <c r="M764" s="455"/>
      <c r="N764" s="455"/>
      <c r="O764" s="455"/>
      <c r="P764" s="455"/>
      <c r="Q764" s="455"/>
      <c r="R764" s="455"/>
      <c r="S764" s="455"/>
      <c r="T764" s="455"/>
      <c r="U764" s="455"/>
      <c r="V764" s="455"/>
      <c r="W764" s="455"/>
      <c r="X764" s="455"/>
      <c r="Y764" s="455"/>
      <c r="Z764" s="455"/>
      <c r="AA764" s="455"/>
      <c r="AB764" s="455"/>
      <c r="AC764" s="455"/>
      <c r="AD764" s="455"/>
      <c r="AE764" s="455"/>
      <c r="AF764" s="455"/>
      <c r="AG764" s="455"/>
      <c r="AH764" s="455"/>
      <c r="AI764" s="455"/>
    </row>
    <row r="765" spans="1:35" ht="60">
      <c r="A765" s="456" t="s">
        <v>49</v>
      </c>
      <c r="B765" s="457">
        <v>561</v>
      </c>
      <c r="C765" s="583" t="s">
        <v>38</v>
      </c>
      <c r="D765" s="457">
        <v>4233</v>
      </c>
      <c r="E765" s="556" t="s">
        <v>764</v>
      </c>
      <c r="F765" s="459" t="s">
        <v>690</v>
      </c>
      <c r="G765" s="452"/>
      <c r="H765" s="453"/>
      <c r="I765" s="454"/>
      <c r="J765" s="455"/>
      <c r="K765" s="455"/>
      <c r="L765" s="455"/>
      <c r="M765" s="455"/>
      <c r="N765" s="455"/>
      <c r="O765" s="455"/>
      <c r="P765" s="455"/>
      <c r="Q765" s="455"/>
      <c r="R765" s="455"/>
      <c r="S765" s="455"/>
      <c r="T765" s="455"/>
      <c r="U765" s="455"/>
      <c r="V765" s="455"/>
      <c r="W765" s="455"/>
      <c r="X765" s="455"/>
      <c r="Y765" s="455"/>
      <c r="Z765" s="455"/>
      <c r="AA765" s="455"/>
      <c r="AB765" s="455"/>
      <c r="AC765" s="455"/>
      <c r="AD765" s="455"/>
      <c r="AE765" s="455"/>
      <c r="AF765" s="455"/>
      <c r="AG765" s="455"/>
      <c r="AH765" s="455"/>
      <c r="AI765" s="455"/>
    </row>
    <row r="766" spans="1:35" ht="36">
      <c r="A766" s="456" t="s">
        <v>49</v>
      </c>
      <c r="B766" s="457">
        <v>561</v>
      </c>
      <c r="C766" s="583" t="s">
        <v>38</v>
      </c>
      <c r="D766" s="457">
        <v>4241</v>
      </c>
      <c r="E766" s="556" t="s">
        <v>74</v>
      </c>
      <c r="F766" s="459" t="s">
        <v>690</v>
      </c>
      <c r="G766" s="452"/>
      <c r="H766" s="453"/>
      <c r="I766" s="454"/>
      <c r="J766" s="455"/>
      <c r="K766" s="455"/>
      <c r="L766" s="455"/>
      <c r="M766" s="455"/>
      <c r="N766" s="455"/>
      <c r="O766" s="455"/>
      <c r="P766" s="455"/>
      <c r="Q766" s="455"/>
      <c r="R766" s="455"/>
      <c r="S766" s="455"/>
      <c r="T766" s="455"/>
      <c r="U766" s="455"/>
      <c r="V766" s="455"/>
      <c r="W766" s="455"/>
      <c r="X766" s="455"/>
      <c r="Y766" s="455"/>
      <c r="Z766" s="455"/>
      <c r="AA766" s="455"/>
      <c r="AB766" s="455"/>
      <c r="AC766" s="455"/>
      <c r="AD766" s="455"/>
      <c r="AE766" s="455"/>
      <c r="AF766" s="455"/>
      <c r="AG766" s="455"/>
      <c r="AH766" s="455"/>
      <c r="AI766" s="455"/>
    </row>
    <row r="767" spans="1:35" ht="48">
      <c r="A767" s="456" t="s">
        <v>49</v>
      </c>
      <c r="B767" s="457">
        <v>561</v>
      </c>
      <c r="C767" s="583" t="s">
        <v>38</v>
      </c>
      <c r="D767" s="457">
        <v>4244</v>
      </c>
      <c r="E767" s="556" t="s">
        <v>765</v>
      </c>
      <c r="F767" s="459" t="s">
        <v>690</v>
      </c>
      <c r="G767" s="452"/>
      <c r="H767" s="453"/>
      <c r="I767" s="454"/>
      <c r="J767" s="455"/>
      <c r="K767" s="455"/>
      <c r="L767" s="455"/>
      <c r="M767" s="455"/>
      <c r="N767" s="455"/>
      <c r="O767" s="455"/>
      <c r="P767" s="455"/>
      <c r="Q767" s="455"/>
      <c r="R767" s="455"/>
      <c r="S767" s="455"/>
      <c r="T767" s="455"/>
      <c r="U767" s="455"/>
      <c r="V767" s="455"/>
      <c r="W767" s="455"/>
      <c r="X767" s="455"/>
      <c r="Y767" s="455"/>
      <c r="Z767" s="455"/>
      <c r="AA767" s="455"/>
      <c r="AB767" s="455"/>
      <c r="AC767" s="455"/>
      <c r="AD767" s="455"/>
      <c r="AE767" s="455"/>
      <c r="AF767" s="455"/>
      <c r="AG767" s="455"/>
      <c r="AH767" s="455"/>
      <c r="AI767" s="455"/>
    </row>
    <row r="768" spans="1:35" ht="36">
      <c r="A768" s="456" t="s">
        <v>49</v>
      </c>
      <c r="B768" s="457">
        <v>561</v>
      </c>
      <c r="C768" s="583" t="s">
        <v>38</v>
      </c>
      <c r="D768" s="457">
        <v>4262</v>
      </c>
      <c r="E768" s="556" t="s">
        <v>86</v>
      </c>
      <c r="F768" s="459" t="s">
        <v>690</v>
      </c>
      <c r="G768" s="452"/>
      <c r="H768" s="453"/>
      <c r="I768" s="454"/>
      <c r="J768" s="455"/>
      <c r="K768" s="455"/>
      <c r="L768" s="455"/>
      <c r="M768" s="455"/>
      <c r="N768" s="455"/>
      <c r="O768" s="455"/>
      <c r="P768" s="455"/>
      <c r="Q768" s="455"/>
      <c r="R768" s="455"/>
      <c r="S768" s="455"/>
      <c r="T768" s="455"/>
      <c r="U768" s="455"/>
      <c r="V768" s="455"/>
      <c r="W768" s="455"/>
      <c r="X768" s="455"/>
      <c r="Y768" s="455"/>
      <c r="Z768" s="455"/>
      <c r="AA768" s="455"/>
      <c r="AB768" s="455"/>
      <c r="AC768" s="455"/>
      <c r="AD768" s="455"/>
      <c r="AE768" s="455"/>
      <c r="AF768" s="455"/>
      <c r="AG768" s="455"/>
      <c r="AH768" s="455"/>
      <c r="AI768" s="455"/>
    </row>
    <row r="769" spans="1:35" ht="60">
      <c r="A769" s="456" t="s">
        <v>49</v>
      </c>
      <c r="B769" s="457">
        <v>561</v>
      </c>
      <c r="C769" s="583" t="s">
        <v>38</v>
      </c>
      <c r="D769" s="457">
        <v>4264</v>
      </c>
      <c r="E769" s="556" t="s">
        <v>766</v>
      </c>
      <c r="F769" s="459" t="s">
        <v>690</v>
      </c>
      <c r="G769" s="452"/>
      <c r="H769" s="453"/>
      <c r="I769" s="454"/>
      <c r="J769" s="455"/>
      <c r="K769" s="455"/>
      <c r="L769" s="455"/>
      <c r="M769" s="455"/>
      <c r="N769" s="455"/>
      <c r="O769" s="455"/>
      <c r="P769" s="455"/>
      <c r="Q769" s="455"/>
      <c r="R769" s="455"/>
      <c r="S769" s="455"/>
      <c r="T769" s="455"/>
      <c r="U769" s="455"/>
      <c r="V769" s="455"/>
      <c r="W769" s="455"/>
      <c r="X769" s="455"/>
      <c r="Y769" s="455"/>
      <c r="Z769" s="455"/>
      <c r="AA769" s="455"/>
      <c r="AB769" s="455"/>
      <c r="AC769" s="455"/>
      <c r="AD769" s="455"/>
      <c r="AE769" s="455"/>
      <c r="AF769" s="455"/>
      <c r="AG769" s="455"/>
      <c r="AH769" s="455"/>
      <c r="AI769" s="455"/>
    </row>
    <row r="770" spans="1:35" ht="60">
      <c r="A770" s="456" t="s">
        <v>49</v>
      </c>
      <c r="B770" s="457">
        <v>561</v>
      </c>
      <c r="C770" s="583" t="s">
        <v>38</v>
      </c>
      <c r="D770" s="457">
        <v>4312</v>
      </c>
      <c r="E770" s="556" t="s">
        <v>684</v>
      </c>
      <c r="F770" s="459" t="s">
        <v>690</v>
      </c>
      <c r="G770" s="452"/>
      <c r="H770" s="453"/>
      <c r="I770" s="454"/>
      <c r="J770" s="455"/>
      <c r="K770" s="455"/>
      <c r="L770" s="455"/>
      <c r="M770" s="455"/>
      <c r="N770" s="455"/>
      <c r="O770" s="455"/>
      <c r="P770" s="455"/>
      <c r="Q770" s="455"/>
      <c r="R770" s="455"/>
      <c r="S770" s="455"/>
      <c r="T770" s="455"/>
      <c r="U770" s="455"/>
      <c r="V770" s="455"/>
      <c r="W770" s="455"/>
      <c r="X770" s="455"/>
      <c r="Y770" s="455"/>
      <c r="Z770" s="455"/>
      <c r="AA770" s="455"/>
      <c r="AB770" s="455"/>
      <c r="AC770" s="455"/>
      <c r="AD770" s="455"/>
      <c r="AE770" s="455"/>
      <c r="AF770" s="455"/>
      <c r="AG770" s="455"/>
      <c r="AH770" s="455"/>
      <c r="AI770" s="455"/>
    </row>
    <row r="771" spans="1:35" ht="48">
      <c r="A771" s="456" t="s">
        <v>49</v>
      </c>
      <c r="B771" s="457">
        <v>561</v>
      </c>
      <c r="C771" s="583" t="s">
        <v>38</v>
      </c>
      <c r="D771" s="461">
        <v>4511</v>
      </c>
      <c r="E771" s="557" t="s">
        <v>91</v>
      </c>
      <c r="F771" s="459" t="s">
        <v>690</v>
      </c>
      <c r="G771" s="452"/>
      <c r="H771" s="453"/>
      <c r="I771" s="454"/>
      <c r="J771" s="455"/>
      <c r="K771" s="455"/>
      <c r="L771" s="455"/>
      <c r="M771" s="455"/>
      <c r="N771" s="455"/>
      <c r="O771" s="455"/>
      <c r="P771" s="455"/>
      <c r="Q771" s="455"/>
      <c r="R771" s="455"/>
      <c r="S771" s="455"/>
      <c r="T771" s="455"/>
      <c r="U771" s="455"/>
      <c r="V771" s="455"/>
      <c r="W771" s="455"/>
      <c r="X771" s="455"/>
      <c r="Y771" s="455"/>
      <c r="Z771" s="455"/>
      <c r="AA771" s="455"/>
      <c r="AB771" s="455"/>
      <c r="AC771" s="455"/>
      <c r="AD771" s="455"/>
      <c r="AE771" s="455"/>
      <c r="AF771" s="455"/>
      <c r="AG771" s="455"/>
      <c r="AH771" s="455"/>
      <c r="AI771" s="455"/>
    </row>
    <row r="772" spans="1:35" ht="48.75" thickBot="1">
      <c r="A772" s="460" t="s">
        <v>49</v>
      </c>
      <c r="B772" s="461">
        <v>561</v>
      </c>
      <c r="C772" s="584" t="s">
        <v>38</v>
      </c>
      <c r="D772" s="461">
        <v>4521</v>
      </c>
      <c r="E772" s="557" t="s">
        <v>95</v>
      </c>
      <c r="F772" s="462" t="s">
        <v>690</v>
      </c>
      <c r="G772" s="452"/>
      <c r="H772" s="453"/>
      <c r="I772" s="454"/>
      <c r="J772" s="455"/>
      <c r="K772" s="455"/>
      <c r="L772" s="455"/>
      <c r="M772" s="455"/>
      <c r="N772" s="455"/>
      <c r="O772" s="455"/>
      <c r="P772" s="455"/>
      <c r="Q772" s="455"/>
      <c r="R772" s="455"/>
      <c r="S772" s="455"/>
      <c r="T772" s="455"/>
      <c r="U772" s="455"/>
      <c r="V772" s="455"/>
      <c r="W772" s="455"/>
      <c r="X772" s="455"/>
      <c r="Y772" s="455"/>
      <c r="Z772" s="455"/>
      <c r="AA772" s="455"/>
      <c r="AB772" s="455"/>
      <c r="AC772" s="455"/>
      <c r="AD772" s="455"/>
      <c r="AE772" s="455"/>
      <c r="AF772" s="455"/>
      <c r="AG772" s="455"/>
      <c r="AH772" s="455"/>
      <c r="AI772" s="455"/>
    </row>
    <row r="773" spans="1:35" ht="36.75" thickBot="1">
      <c r="A773" s="471" t="s">
        <v>49</v>
      </c>
      <c r="B773" s="472">
        <v>561</v>
      </c>
      <c r="C773" s="572" t="s">
        <v>38</v>
      </c>
      <c r="D773" s="472"/>
      <c r="E773" s="559" t="s">
        <v>742</v>
      </c>
      <c r="F773" s="473" t="s">
        <v>690</v>
      </c>
      <c r="G773" s="474">
        <f>SUM(G705:G772)</f>
        <v>0</v>
      </c>
      <c r="H773" s="475">
        <f>SUM(H705:H772)</f>
        <v>55274</v>
      </c>
      <c r="I773" s="490">
        <f>SUM(I705:I772)</f>
        <v>156730</v>
      </c>
      <c r="J773" s="455"/>
      <c r="K773" s="455"/>
      <c r="L773" s="455"/>
      <c r="M773" s="455"/>
      <c r="N773" s="455"/>
      <c r="O773" s="455"/>
      <c r="P773" s="455"/>
      <c r="Q773" s="455"/>
      <c r="R773" s="455"/>
      <c r="S773" s="455"/>
      <c r="T773" s="455"/>
      <c r="U773" s="455"/>
      <c r="V773" s="455"/>
      <c r="W773" s="455"/>
      <c r="X773" s="455"/>
      <c r="Y773" s="455"/>
      <c r="Z773" s="455"/>
      <c r="AA773" s="455"/>
      <c r="AB773" s="455"/>
      <c r="AC773" s="455"/>
      <c r="AD773" s="455"/>
      <c r="AE773" s="455"/>
      <c r="AF773" s="455"/>
      <c r="AG773" s="455"/>
      <c r="AH773" s="455"/>
      <c r="AI773" s="455"/>
    </row>
    <row r="774" spans="1:35" ht="48">
      <c r="A774" s="527" t="s">
        <v>49</v>
      </c>
      <c r="B774" s="450">
        <v>563</v>
      </c>
      <c r="C774" s="582" t="s">
        <v>39</v>
      </c>
      <c r="D774" s="528">
        <v>3233</v>
      </c>
      <c r="E774" s="567" t="s">
        <v>81</v>
      </c>
      <c r="F774" s="535" t="s">
        <v>815</v>
      </c>
      <c r="G774" s="452"/>
      <c r="H774" s="453"/>
      <c r="I774" s="454"/>
      <c r="J774" s="455"/>
      <c r="K774" s="455"/>
      <c r="L774" s="455"/>
      <c r="M774" s="455"/>
      <c r="N774" s="455"/>
      <c r="O774" s="455"/>
      <c r="P774" s="455"/>
      <c r="Q774" s="455"/>
      <c r="R774" s="455"/>
      <c r="S774" s="455"/>
      <c r="T774" s="455"/>
      <c r="U774" s="455"/>
      <c r="V774" s="455"/>
      <c r="W774" s="455"/>
      <c r="X774" s="455"/>
      <c r="Y774" s="455"/>
      <c r="Z774" s="455"/>
      <c r="AA774" s="455"/>
      <c r="AB774" s="455"/>
      <c r="AC774" s="455"/>
      <c r="AD774" s="455"/>
      <c r="AE774" s="455"/>
      <c r="AF774" s="455"/>
      <c r="AG774" s="455"/>
      <c r="AH774" s="455"/>
      <c r="AI774" s="455"/>
    </row>
    <row r="775" spans="1:35" ht="48">
      <c r="A775" s="527" t="s">
        <v>49</v>
      </c>
      <c r="B775" s="450">
        <v>563</v>
      </c>
      <c r="C775" s="582" t="s">
        <v>39</v>
      </c>
      <c r="D775" s="529">
        <v>3237</v>
      </c>
      <c r="E775" s="568" t="s">
        <v>62</v>
      </c>
      <c r="F775" s="536" t="s">
        <v>815</v>
      </c>
      <c r="G775" s="452"/>
      <c r="H775" s="453"/>
      <c r="I775" s="454"/>
      <c r="J775" s="455"/>
      <c r="K775" s="455"/>
      <c r="L775" s="455"/>
      <c r="M775" s="455"/>
      <c r="N775" s="455"/>
      <c r="O775" s="455"/>
      <c r="P775" s="455"/>
      <c r="Q775" s="455"/>
      <c r="R775" s="455"/>
      <c r="S775" s="455"/>
      <c r="T775" s="455"/>
      <c r="U775" s="455"/>
      <c r="V775" s="455"/>
      <c r="W775" s="455"/>
      <c r="X775" s="455"/>
      <c r="Y775" s="455"/>
      <c r="Z775" s="455"/>
      <c r="AA775" s="455"/>
      <c r="AB775" s="455"/>
      <c r="AC775" s="455"/>
      <c r="AD775" s="455"/>
      <c r="AE775" s="455"/>
      <c r="AF775" s="455"/>
      <c r="AG775" s="455"/>
      <c r="AH775" s="455"/>
      <c r="AI775" s="455"/>
    </row>
    <row r="776" spans="1:35" ht="48">
      <c r="A776" s="527" t="s">
        <v>49</v>
      </c>
      <c r="B776" s="450">
        <v>563</v>
      </c>
      <c r="C776" s="582" t="s">
        <v>39</v>
      </c>
      <c r="D776" s="529">
        <v>3239</v>
      </c>
      <c r="E776" s="568" t="s">
        <v>66</v>
      </c>
      <c r="F776" s="536" t="s">
        <v>815</v>
      </c>
      <c r="G776" s="452"/>
      <c r="H776" s="453"/>
      <c r="I776" s="454"/>
      <c r="J776" s="455"/>
      <c r="K776" s="455"/>
      <c r="L776" s="455"/>
      <c r="M776" s="455"/>
      <c r="N776" s="455"/>
      <c r="O776" s="455"/>
      <c r="P776" s="455"/>
      <c r="Q776" s="455"/>
      <c r="R776" s="455"/>
      <c r="S776" s="455"/>
      <c r="T776" s="455"/>
      <c r="U776" s="455"/>
      <c r="V776" s="455"/>
      <c r="W776" s="455"/>
      <c r="X776" s="455"/>
      <c r="Y776" s="455"/>
      <c r="Z776" s="455"/>
      <c r="AA776" s="455"/>
      <c r="AB776" s="455"/>
      <c r="AC776" s="455"/>
      <c r="AD776" s="455"/>
      <c r="AE776" s="455"/>
      <c r="AF776" s="455"/>
      <c r="AG776" s="455"/>
      <c r="AH776" s="455"/>
      <c r="AI776" s="455"/>
    </row>
    <row r="777" spans="1:35" ht="48">
      <c r="A777" s="527" t="s">
        <v>49</v>
      </c>
      <c r="B777" s="450">
        <v>563</v>
      </c>
      <c r="C777" s="582" t="s">
        <v>39</v>
      </c>
      <c r="D777" s="529">
        <v>3293</v>
      </c>
      <c r="E777" s="568" t="s">
        <v>68</v>
      </c>
      <c r="F777" s="536" t="s">
        <v>815</v>
      </c>
      <c r="G777" s="452"/>
      <c r="H777" s="453"/>
      <c r="I777" s="454"/>
      <c r="J777" s="455"/>
      <c r="K777" s="455"/>
      <c r="L777" s="455"/>
      <c r="M777" s="455"/>
      <c r="N777" s="455"/>
      <c r="O777" s="455"/>
      <c r="P777" s="455"/>
      <c r="Q777" s="455"/>
      <c r="R777" s="455"/>
      <c r="S777" s="455"/>
      <c r="T777" s="455"/>
      <c r="U777" s="455"/>
      <c r="V777" s="455"/>
      <c r="W777" s="455"/>
      <c r="X777" s="455"/>
      <c r="Y777" s="455"/>
      <c r="Z777" s="455"/>
      <c r="AA777" s="455"/>
      <c r="AB777" s="455"/>
      <c r="AC777" s="455"/>
      <c r="AD777" s="455"/>
      <c r="AE777" s="455"/>
      <c r="AF777" s="455"/>
      <c r="AG777" s="455"/>
      <c r="AH777" s="455"/>
      <c r="AI777" s="455"/>
    </row>
    <row r="778" spans="1:35" ht="48.75" thickBot="1">
      <c r="A778" s="530" t="s">
        <v>49</v>
      </c>
      <c r="B778" s="662">
        <v>563</v>
      </c>
      <c r="C778" s="663" t="s">
        <v>39</v>
      </c>
      <c r="D778" s="532">
        <v>4212</v>
      </c>
      <c r="E778" s="569" t="s">
        <v>58</v>
      </c>
      <c r="F778" s="537" t="s">
        <v>815</v>
      </c>
      <c r="G778" s="452"/>
      <c r="H778" s="453"/>
      <c r="I778" s="454"/>
      <c r="J778" s="455"/>
      <c r="K778" s="455"/>
      <c r="L778" s="455"/>
      <c r="M778" s="455"/>
      <c r="N778" s="455"/>
      <c r="O778" s="455"/>
      <c r="P778" s="455"/>
      <c r="Q778" s="455"/>
      <c r="R778" s="455"/>
      <c r="S778" s="455"/>
      <c r="T778" s="455"/>
      <c r="U778" s="455"/>
      <c r="V778" s="455"/>
      <c r="W778" s="455"/>
      <c r="X778" s="455"/>
      <c r="Y778" s="455"/>
      <c r="Z778" s="455"/>
      <c r="AA778" s="455"/>
      <c r="AB778" s="455"/>
      <c r="AC778" s="455"/>
      <c r="AD778" s="455"/>
      <c r="AE778" s="455"/>
      <c r="AF778" s="455"/>
      <c r="AG778" s="455"/>
      <c r="AH778" s="455"/>
      <c r="AI778" s="455"/>
    </row>
    <row r="779" spans="1:35" ht="48.75" thickBot="1">
      <c r="A779" s="463" t="s">
        <v>49</v>
      </c>
      <c r="B779" s="664">
        <v>563</v>
      </c>
      <c r="C779" s="665" t="s">
        <v>39</v>
      </c>
      <c r="D779" s="464"/>
      <c r="E779" s="558" t="s">
        <v>161</v>
      </c>
      <c r="F779" s="538" t="s">
        <v>815</v>
      </c>
      <c r="G779" s="466">
        <f>G774+G775+G776+G777+G778</f>
        <v>0</v>
      </c>
      <c r="H779" s="466">
        <f t="shared" ref="H779:I779" si="16">H774+H775+H776+H777+H778</f>
        <v>0</v>
      </c>
      <c r="I779" s="666">
        <f t="shared" si="16"/>
        <v>0</v>
      </c>
      <c r="J779" s="455"/>
      <c r="K779" s="455"/>
      <c r="L779" s="455"/>
      <c r="M779" s="455"/>
      <c r="N779" s="455"/>
      <c r="O779" s="455"/>
      <c r="P779" s="455"/>
      <c r="Q779" s="455"/>
      <c r="R779" s="455"/>
      <c r="S779" s="455"/>
      <c r="T779" s="455"/>
      <c r="U779" s="455"/>
      <c r="V779" s="455"/>
      <c r="W779" s="455"/>
      <c r="X779" s="455"/>
      <c r="Y779" s="455"/>
      <c r="Z779" s="455"/>
      <c r="AA779" s="455"/>
      <c r="AB779" s="455"/>
      <c r="AC779" s="455"/>
      <c r="AD779" s="455"/>
      <c r="AE779" s="455"/>
      <c r="AF779" s="455"/>
      <c r="AG779" s="455"/>
      <c r="AH779" s="455"/>
      <c r="AI779" s="455"/>
    </row>
    <row r="780" spans="1:35" ht="48">
      <c r="A780" s="449" t="s">
        <v>49</v>
      </c>
      <c r="B780" s="450">
        <v>563</v>
      </c>
      <c r="C780" s="582" t="s">
        <v>39</v>
      </c>
      <c r="D780" s="450">
        <v>3111</v>
      </c>
      <c r="E780" s="555" t="s">
        <v>50</v>
      </c>
      <c r="F780" s="451" t="s">
        <v>689</v>
      </c>
      <c r="G780" s="452"/>
      <c r="H780" s="453"/>
      <c r="I780" s="454"/>
      <c r="J780" s="455"/>
      <c r="K780" s="455"/>
      <c r="L780" s="455"/>
      <c r="M780" s="455"/>
      <c r="N780" s="455"/>
      <c r="O780" s="455"/>
      <c r="P780" s="455"/>
      <c r="Q780" s="455"/>
      <c r="R780" s="455"/>
      <c r="S780" s="455"/>
      <c r="T780" s="455"/>
      <c r="U780" s="455"/>
      <c r="V780" s="455"/>
      <c r="W780" s="455"/>
      <c r="X780" s="455"/>
      <c r="Y780" s="455"/>
      <c r="Z780" s="455"/>
      <c r="AA780" s="455"/>
      <c r="AB780" s="455"/>
      <c r="AC780" s="455"/>
      <c r="AD780" s="455"/>
      <c r="AE780" s="455"/>
      <c r="AF780" s="455"/>
      <c r="AG780" s="455"/>
      <c r="AH780" s="455"/>
      <c r="AI780" s="455"/>
    </row>
    <row r="781" spans="1:35" ht="48">
      <c r="A781" s="449" t="s">
        <v>49</v>
      </c>
      <c r="B781" s="450">
        <v>563</v>
      </c>
      <c r="C781" s="582" t="s">
        <v>39</v>
      </c>
      <c r="D781" s="450">
        <v>3112</v>
      </c>
      <c r="E781" s="555" t="s">
        <v>96</v>
      </c>
      <c r="F781" s="451" t="s">
        <v>689</v>
      </c>
      <c r="G781" s="452"/>
      <c r="H781" s="453"/>
      <c r="I781" s="454"/>
      <c r="J781" s="455"/>
      <c r="K781" s="455"/>
      <c r="L781" s="455"/>
      <c r="M781" s="455"/>
      <c r="N781" s="455"/>
      <c r="O781" s="455"/>
      <c r="P781" s="455"/>
      <c r="Q781" s="455"/>
      <c r="R781" s="455"/>
      <c r="S781" s="455"/>
      <c r="T781" s="455"/>
      <c r="U781" s="455"/>
      <c r="V781" s="455"/>
      <c r="W781" s="455"/>
      <c r="X781" s="455"/>
      <c r="Y781" s="455"/>
      <c r="Z781" s="455"/>
      <c r="AA781" s="455"/>
      <c r="AB781" s="455"/>
      <c r="AC781" s="455"/>
      <c r="AD781" s="455"/>
      <c r="AE781" s="455"/>
      <c r="AF781" s="455"/>
      <c r="AG781" s="455"/>
      <c r="AH781" s="455"/>
      <c r="AI781" s="455"/>
    </row>
    <row r="782" spans="1:35" ht="48">
      <c r="A782" s="449" t="s">
        <v>49</v>
      </c>
      <c r="B782" s="450">
        <v>563</v>
      </c>
      <c r="C782" s="582" t="s">
        <v>39</v>
      </c>
      <c r="D782" s="450">
        <v>3113</v>
      </c>
      <c r="E782" s="555" t="s">
        <v>756</v>
      </c>
      <c r="F782" s="451" t="s">
        <v>689</v>
      </c>
      <c r="G782" s="452"/>
      <c r="H782" s="453"/>
      <c r="I782" s="454"/>
      <c r="J782" s="455"/>
      <c r="K782" s="455"/>
      <c r="L782" s="455"/>
      <c r="M782" s="455"/>
      <c r="N782" s="455"/>
      <c r="O782" s="455"/>
      <c r="P782" s="455"/>
      <c r="Q782" s="455"/>
      <c r="R782" s="455"/>
      <c r="S782" s="455"/>
      <c r="T782" s="455"/>
      <c r="U782" s="455"/>
      <c r="V782" s="455"/>
      <c r="W782" s="455"/>
      <c r="X782" s="455"/>
      <c r="Y782" s="455"/>
      <c r="Z782" s="455"/>
      <c r="AA782" s="455"/>
      <c r="AB782" s="455"/>
      <c r="AC782" s="455"/>
      <c r="AD782" s="455"/>
      <c r="AE782" s="455"/>
      <c r="AF782" s="455"/>
      <c r="AG782" s="455"/>
      <c r="AH782" s="455"/>
      <c r="AI782" s="455"/>
    </row>
    <row r="783" spans="1:35" ht="48">
      <c r="A783" s="449" t="s">
        <v>49</v>
      </c>
      <c r="B783" s="450">
        <v>563</v>
      </c>
      <c r="C783" s="582" t="s">
        <v>39</v>
      </c>
      <c r="D783" s="450">
        <v>3114</v>
      </c>
      <c r="E783" s="555" t="s">
        <v>754</v>
      </c>
      <c r="F783" s="451" t="s">
        <v>689</v>
      </c>
      <c r="G783" s="452"/>
      <c r="H783" s="453"/>
      <c r="I783" s="454"/>
      <c r="J783" s="455"/>
      <c r="K783" s="455"/>
      <c r="L783" s="455"/>
      <c r="M783" s="455"/>
      <c r="N783" s="455"/>
      <c r="O783" s="455"/>
      <c r="P783" s="455"/>
      <c r="Q783" s="455"/>
      <c r="R783" s="455"/>
      <c r="S783" s="455"/>
      <c r="T783" s="455"/>
      <c r="U783" s="455"/>
      <c r="V783" s="455"/>
      <c r="W783" s="455"/>
      <c r="X783" s="455"/>
      <c r="Y783" s="455"/>
      <c r="Z783" s="455"/>
      <c r="AA783" s="455"/>
      <c r="AB783" s="455"/>
      <c r="AC783" s="455"/>
      <c r="AD783" s="455"/>
      <c r="AE783" s="455"/>
      <c r="AF783" s="455"/>
      <c r="AG783" s="455"/>
      <c r="AH783" s="455"/>
      <c r="AI783" s="455"/>
    </row>
    <row r="784" spans="1:35" ht="48">
      <c r="A784" s="449" t="s">
        <v>49</v>
      </c>
      <c r="B784" s="450">
        <v>563</v>
      </c>
      <c r="C784" s="582" t="s">
        <v>39</v>
      </c>
      <c r="D784" s="457">
        <v>3121</v>
      </c>
      <c r="E784" s="556" t="s">
        <v>51</v>
      </c>
      <c r="F784" s="451" t="s">
        <v>689</v>
      </c>
      <c r="G784" s="452"/>
      <c r="H784" s="453"/>
      <c r="I784" s="454"/>
      <c r="J784" s="455"/>
      <c r="K784" s="455"/>
      <c r="L784" s="455"/>
      <c r="M784" s="455"/>
      <c r="N784" s="455"/>
      <c r="O784" s="455"/>
      <c r="P784" s="455"/>
      <c r="Q784" s="455"/>
      <c r="R784" s="455"/>
      <c r="S784" s="455"/>
      <c r="T784" s="455"/>
      <c r="U784" s="455"/>
      <c r="V784" s="455"/>
      <c r="W784" s="455"/>
      <c r="X784" s="455"/>
      <c r="Y784" s="455"/>
      <c r="Z784" s="455"/>
      <c r="AA784" s="455"/>
      <c r="AB784" s="455"/>
      <c r="AC784" s="455"/>
      <c r="AD784" s="455"/>
      <c r="AE784" s="455"/>
      <c r="AF784" s="455"/>
      <c r="AG784" s="455"/>
      <c r="AH784" s="455"/>
      <c r="AI784" s="455"/>
    </row>
    <row r="785" spans="1:35" ht="48">
      <c r="A785" s="449" t="s">
        <v>49</v>
      </c>
      <c r="B785" s="450">
        <v>563</v>
      </c>
      <c r="C785" s="582" t="s">
        <v>39</v>
      </c>
      <c r="D785" s="457">
        <v>3131</v>
      </c>
      <c r="E785" s="556" t="s">
        <v>757</v>
      </c>
      <c r="F785" s="451" t="s">
        <v>689</v>
      </c>
      <c r="G785" s="452"/>
      <c r="H785" s="453"/>
      <c r="I785" s="454"/>
      <c r="J785" s="455"/>
      <c r="K785" s="455"/>
      <c r="L785" s="455"/>
      <c r="M785" s="455"/>
      <c r="N785" s="455"/>
      <c r="O785" s="455"/>
      <c r="P785" s="455"/>
      <c r="Q785" s="455"/>
      <c r="R785" s="455"/>
      <c r="S785" s="455"/>
      <c r="T785" s="455"/>
      <c r="U785" s="455"/>
      <c r="V785" s="455"/>
      <c r="W785" s="455"/>
      <c r="X785" s="455"/>
      <c r="Y785" s="455"/>
      <c r="Z785" s="455"/>
      <c r="AA785" s="455"/>
      <c r="AB785" s="455"/>
      <c r="AC785" s="455"/>
      <c r="AD785" s="455"/>
      <c r="AE785" s="455"/>
      <c r="AF785" s="455"/>
      <c r="AG785" s="455"/>
      <c r="AH785" s="455"/>
      <c r="AI785" s="455"/>
    </row>
    <row r="786" spans="1:35" ht="48">
      <c r="A786" s="449" t="s">
        <v>49</v>
      </c>
      <c r="B786" s="450">
        <v>563</v>
      </c>
      <c r="C786" s="582" t="s">
        <v>39</v>
      </c>
      <c r="D786" s="457">
        <v>3132</v>
      </c>
      <c r="E786" s="556" t="s">
        <v>52</v>
      </c>
      <c r="F786" s="451" t="s">
        <v>689</v>
      </c>
      <c r="G786" s="452"/>
      <c r="H786" s="453"/>
      <c r="I786" s="454"/>
      <c r="J786" s="455"/>
      <c r="K786" s="455"/>
      <c r="L786" s="455"/>
      <c r="M786" s="455"/>
      <c r="N786" s="455"/>
      <c r="O786" s="455"/>
      <c r="P786" s="455"/>
      <c r="Q786" s="455"/>
      <c r="R786" s="455"/>
      <c r="S786" s="455"/>
      <c r="T786" s="455"/>
      <c r="U786" s="455"/>
      <c r="V786" s="455"/>
      <c r="W786" s="455"/>
      <c r="X786" s="455"/>
      <c r="Y786" s="455"/>
      <c r="Z786" s="455"/>
      <c r="AA786" s="455"/>
      <c r="AB786" s="455"/>
      <c r="AC786" s="455"/>
      <c r="AD786" s="455"/>
      <c r="AE786" s="455"/>
      <c r="AF786" s="455"/>
      <c r="AG786" s="455"/>
      <c r="AH786" s="455"/>
      <c r="AI786" s="455"/>
    </row>
    <row r="787" spans="1:35" ht="72">
      <c r="A787" s="449" t="s">
        <v>49</v>
      </c>
      <c r="B787" s="450">
        <v>563</v>
      </c>
      <c r="C787" s="582" t="s">
        <v>39</v>
      </c>
      <c r="D787" s="457">
        <v>3133</v>
      </c>
      <c r="E787" s="556" t="s">
        <v>758</v>
      </c>
      <c r="F787" s="451" t="s">
        <v>689</v>
      </c>
      <c r="G787" s="452"/>
      <c r="H787" s="453"/>
      <c r="I787" s="454"/>
      <c r="J787" s="455"/>
      <c r="K787" s="455"/>
      <c r="L787" s="455"/>
      <c r="M787" s="455"/>
      <c r="N787" s="455"/>
      <c r="O787" s="455"/>
      <c r="P787" s="455"/>
      <c r="Q787" s="455"/>
      <c r="R787" s="455"/>
      <c r="S787" s="455"/>
      <c r="T787" s="455"/>
      <c r="U787" s="455"/>
      <c r="V787" s="455"/>
      <c r="W787" s="455"/>
      <c r="X787" s="455"/>
      <c r="Y787" s="455"/>
      <c r="Z787" s="455"/>
      <c r="AA787" s="455"/>
      <c r="AB787" s="455"/>
      <c r="AC787" s="455"/>
      <c r="AD787" s="455"/>
      <c r="AE787" s="455"/>
      <c r="AF787" s="455"/>
      <c r="AG787" s="455"/>
      <c r="AH787" s="455"/>
      <c r="AI787" s="455"/>
    </row>
    <row r="788" spans="1:35" ht="48">
      <c r="A788" s="449" t="s">
        <v>49</v>
      </c>
      <c r="B788" s="450">
        <v>563</v>
      </c>
      <c r="C788" s="582" t="s">
        <v>39</v>
      </c>
      <c r="D788" s="457">
        <v>3211</v>
      </c>
      <c r="E788" s="556" t="s">
        <v>60</v>
      </c>
      <c r="F788" s="451" t="s">
        <v>689</v>
      </c>
      <c r="G788" s="452"/>
      <c r="H788" s="453"/>
      <c r="I788" s="454"/>
      <c r="J788" s="455"/>
      <c r="K788" s="455"/>
      <c r="L788" s="455"/>
      <c r="M788" s="455"/>
      <c r="N788" s="455"/>
      <c r="O788" s="455"/>
      <c r="P788" s="455"/>
      <c r="Q788" s="455"/>
      <c r="R788" s="455"/>
      <c r="S788" s="455"/>
      <c r="T788" s="455"/>
      <c r="U788" s="455"/>
      <c r="V788" s="455"/>
      <c r="W788" s="455"/>
      <c r="X788" s="455"/>
      <c r="Y788" s="455"/>
      <c r="Z788" s="455"/>
      <c r="AA788" s="455"/>
      <c r="AB788" s="455"/>
      <c r="AC788" s="455"/>
      <c r="AD788" s="455"/>
      <c r="AE788" s="455"/>
      <c r="AF788" s="455"/>
      <c r="AG788" s="455"/>
      <c r="AH788" s="455"/>
      <c r="AI788" s="455"/>
    </row>
    <row r="789" spans="1:35" ht="60">
      <c r="A789" s="449" t="s">
        <v>49</v>
      </c>
      <c r="B789" s="450">
        <v>563</v>
      </c>
      <c r="C789" s="582" t="s">
        <v>39</v>
      </c>
      <c r="D789" s="457">
        <v>3212</v>
      </c>
      <c r="E789" s="556" t="s">
        <v>759</v>
      </c>
      <c r="F789" s="451" t="s">
        <v>689</v>
      </c>
      <c r="G789" s="452"/>
      <c r="H789" s="453"/>
      <c r="I789" s="454"/>
      <c r="J789" s="455"/>
      <c r="K789" s="455"/>
      <c r="L789" s="455"/>
      <c r="M789" s="455"/>
      <c r="N789" s="455"/>
      <c r="O789" s="455"/>
      <c r="P789" s="455"/>
      <c r="Q789" s="455"/>
      <c r="R789" s="455"/>
      <c r="S789" s="455"/>
      <c r="T789" s="455"/>
      <c r="U789" s="455"/>
      <c r="V789" s="455"/>
      <c r="W789" s="455"/>
      <c r="X789" s="455"/>
      <c r="Y789" s="455"/>
      <c r="Z789" s="455"/>
      <c r="AA789" s="455"/>
      <c r="AB789" s="455"/>
      <c r="AC789" s="455"/>
      <c r="AD789" s="455"/>
      <c r="AE789" s="455"/>
      <c r="AF789" s="455"/>
      <c r="AG789" s="455"/>
      <c r="AH789" s="455"/>
      <c r="AI789" s="455"/>
    </row>
    <row r="790" spans="1:35" ht="48">
      <c r="A790" s="449" t="s">
        <v>49</v>
      </c>
      <c r="B790" s="450">
        <v>563</v>
      </c>
      <c r="C790" s="582" t="s">
        <v>39</v>
      </c>
      <c r="D790" s="457">
        <v>3213</v>
      </c>
      <c r="E790" s="556" t="s">
        <v>64</v>
      </c>
      <c r="F790" s="451" t="s">
        <v>689</v>
      </c>
      <c r="G790" s="452"/>
      <c r="H790" s="453"/>
      <c r="I790" s="454"/>
      <c r="J790" s="455"/>
      <c r="K790" s="455"/>
      <c r="L790" s="455"/>
      <c r="M790" s="455"/>
      <c r="N790" s="455"/>
      <c r="O790" s="455"/>
      <c r="P790" s="455"/>
      <c r="Q790" s="455"/>
      <c r="R790" s="455"/>
      <c r="S790" s="455"/>
      <c r="T790" s="455"/>
      <c r="U790" s="455"/>
      <c r="V790" s="455"/>
      <c r="W790" s="455"/>
      <c r="X790" s="455"/>
      <c r="Y790" s="455"/>
      <c r="Z790" s="455"/>
      <c r="AA790" s="455"/>
      <c r="AB790" s="455"/>
      <c r="AC790" s="455"/>
      <c r="AD790" s="455"/>
      <c r="AE790" s="455"/>
      <c r="AF790" s="455"/>
      <c r="AG790" s="455"/>
      <c r="AH790" s="455"/>
      <c r="AI790" s="455"/>
    </row>
    <row r="791" spans="1:35" ht="48">
      <c r="A791" s="449" t="s">
        <v>49</v>
      </c>
      <c r="B791" s="450">
        <v>563</v>
      </c>
      <c r="C791" s="582" t="s">
        <v>39</v>
      </c>
      <c r="D791" s="457">
        <v>3214</v>
      </c>
      <c r="E791" s="556" t="s">
        <v>75</v>
      </c>
      <c r="F791" s="451" t="s">
        <v>689</v>
      </c>
      <c r="G791" s="452"/>
      <c r="H791" s="453"/>
      <c r="I791" s="454"/>
      <c r="J791" s="455"/>
      <c r="K791" s="455"/>
      <c r="L791" s="455"/>
      <c r="M791" s="455"/>
      <c r="N791" s="455"/>
      <c r="O791" s="455"/>
      <c r="P791" s="455"/>
      <c r="Q791" s="455"/>
      <c r="R791" s="455"/>
      <c r="S791" s="455"/>
      <c r="T791" s="455"/>
      <c r="U791" s="455"/>
      <c r="V791" s="455"/>
      <c r="W791" s="455"/>
      <c r="X791" s="455"/>
      <c r="Y791" s="455"/>
      <c r="Z791" s="455"/>
      <c r="AA791" s="455"/>
      <c r="AB791" s="455"/>
      <c r="AC791" s="455"/>
      <c r="AD791" s="455"/>
      <c r="AE791" s="455"/>
      <c r="AF791" s="455"/>
      <c r="AG791" s="455"/>
      <c r="AH791" s="455"/>
      <c r="AI791" s="455"/>
    </row>
    <row r="792" spans="1:35" ht="60">
      <c r="A792" s="449" t="s">
        <v>49</v>
      </c>
      <c r="B792" s="450">
        <v>563</v>
      </c>
      <c r="C792" s="582" t="s">
        <v>39</v>
      </c>
      <c r="D792" s="457">
        <v>3221</v>
      </c>
      <c r="E792" s="556" t="s">
        <v>65</v>
      </c>
      <c r="F792" s="451" t="s">
        <v>689</v>
      </c>
      <c r="G792" s="452"/>
      <c r="H792" s="453"/>
      <c r="I792" s="454"/>
      <c r="J792" s="455"/>
      <c r="K792" s="455"/>
      <c r="L792" s="455"/>
      <c r="M792" s="455"/>
      <c r="N792" s="455"/>
      <c r="O792" s="455"/>
      <c r="P792" s="455"/>
      <c r="Q792" s="455"/>
      <c r="R792" s="455"/>
      <c r="S792" s="455"/>
      <c r="T792" s="455"/>
      <c r="U792" s="455"/>
      <c r="V792" s="455"/>
      <c r="W792" s="455"/>
      <c r="X792" s="455"/>
      <c r="Y792" s="455"/>
      <c r="Z792" s="455"/>
      <c r="AA792" s="455"/>
      <c r="AB792" s="455"/>
      <c r="AC792" s="455"/>
      <c r="AD792" s="455"/>
      <c r="AE792" s="455"/>
      <c r="AF792" s="455"/>
      <c r="AG792" s="455"/>
      <c r="AH792" s="455"/>
      <c r="AI792" s="455"/>
    </row>
    <row r="793" spans="1:35" ht="48">
      <c r="A793" s="449" t="s">
        <v>49</v>
      </c>
      <c r="B793" s="450">
        <v>563</v>
      </c>
      <c r="C793" s="582" t="s">
        <v>39</v>
      </c>
      <c r="D793" s="457">
        <v>3222</v>
      </c>
      <c r="E793" s="556" t="s">
        <v>76</v>
      </c>
      <c r="F793" s="451" t="s">
        <v>689</v>
      </c>
      <c r="G793" s="452"/>
      <c r="H793" s="453"/>
      <c r="I793" s="454"/>
      <c r="J793" s="455"/>
      <c r="K793" s="455"/>
      <c r="L793" s="455"/>
      <c r="M793" s="455"/>
      <c r="N793" s="455"/>
      <c r="O793" s="455"/>
      <c r="P793" s="455"/>
      <c r="Q793" s="455"/>
      <c r="R793" s="455"/>
      <c r="S793" s="455"/>
      <c r="T793" s="455"/>
      <c r="U793" s="455"/>
      <c r="V793" s="455"/>
      <c r="W793" s="455"/>
      <c r="X793" s="455"/>
      <c r="Y793" s="455"/>
      <c r="Z793" s="455"/>
      <c r="AA793" s="455"/>
      <c r="AB793" s="455"/>
      <c r="AC793" s="455"/>
      <c r="AD793" s="455"/>
      <c r="AE793" s="455"/>
      <c r="AF793" s="455"/>
      <c r="AG793" s="455"/>
      <c r="AH793" s="455"/>
      <c r="AI793" s="455"/>
    </row>
    <row r="794" spans="1:35" ht="48">
      <c r="A794" s="449" t="s">
        <v>49</v>
      </c>
      <c r="B794" s="450">
        <v>563</v>
      </c>
      <c r="C794" s="582" t="s">
        <v>39</v>
      </c>
      <c r="D794" s="457">
        <v>3223</v>
      </c>
      <c r="E794" s="556" t="s">
        <v>77</v>
      </c>
      <c r="F794" s="451" t="s">
        <v>689</v>
      </c>
      <c r="G794" s="452"/>
      <c r="H794" s="453"/>
      <c r="I794" s="454"/>
      <c r="J794" s="455"/>
      <c r="K794" s="455"/>
      <c r="L794" s="455"/>
      <c r="M794" s="455"/>
      <c r="N794" s="455"/>
      <c r="O794" s="455"/>
      <c r="P794" s="455"/>
      <c r="Q794" s="455"/>
      <c r="R794" s="455"/>
      <c r="S794" s="455"/>
      <c r="T794" s="455"/>
      <c r="U794" s="455"/>
      <c r="V794" s="455"/>
      <c r="W794" s="455"/>
      <c r="X794" s="455"/>
      <c r="Y794" s="455"/>
      <c r="Z794" s="455"/>
      <c r="AA794" s="455"/>
      <c r="AB794" s="455"/>
      <c r="AC794" s="455"/>
      <c r="AD794" s="455"/>
      <c r="AE794" s="455"/>
      <c r="AF794" s="455"/>
      <c r="AG794" s="455"/>
      <c r="AH794" s="455"/>
      <c r="AI794" s="455"/>
    </row>
    <row r="795" spans="1:35" ht="60">
      <c r="A795" s="449" t="s">
        <v>49</v>
      </c>
      <c r="B795" s="450">
        <v>563</v>
      </c>
      <c r="C795" s="582" t="s">
        <v>39</v>
      </c>
      <c r="D795" s="457">
        <v>3224</v>
      </c>
      <c r="E795" s="556" t="s">
        <v>61</v>
      </c>
      <c r="F795" s="451" t="s">
        <v>689</v>
      </c>
      <c r="G795" s="452"/>
      <c r="H795" s="453"/>
      <c r="I795" s="454"/>
      <c r="J795" s="455"/>
      <c r="K795" s="455"/>
      <c r="L795" s="455"/>
      <c r="M795" s="455"/>
      <c r="N795" s="455"/>
      <c r="O795" s="455"/>
      <c r="P795" s="455"/>
      <c r="Q795" s="455"/>
      <c r="R795" s="455"/>
      <c r="S795" s="455"/>
      <c r="T795" s="455"/>
      <c r="U795" s="455"/>
      <c r="V795" s="455"/>
      <c r="W795" s="455"/>
      <c r="X795" s="455"/>
      <c r="Y795" s="455"/>
      <c r="Z795" s="455"/>
      <c r="AA795" s="455"/>
      <c r="AB795" s="455"/>
      <c r="AC795" s="455"/>
      <c r="AD795" s="455"/>
      <c r="AE795" s="455"/>
      <c r="AF795" s="455"/>
      <c r="AG795" s="455"/>
      <c r="AH795" s="455"/>
      <c r="AI795" s="455"/>
    </row>
    <row r="796" spans="1:35" ht="48">
      <c r="A796" s="449" t="s">
        <v>49</v>
      </c>
      <c r="B796" s="450">
        <v>563</v>
      </c>
      <c r="C796" s="582" t="s">
        <v>39</v>
      </c>
      <c r="D796" s="457">
        <v>3225</v>
      </c>
      <c r="E796" s="556" t="s">
        <v>78</v>
      </c>
      <c r="F796" s="451" t="s">
        <v>689</v>
      </c>
      <c r="G796" s="452"/>
      <c r="H796" s="453"/>
      <c r="I796" s="454"/>
      <c r="J796" s="455"/>
      <c r="K796" s="455"/>
      <c r="L796" s="455"/>
      <c r="M796" s="455"/>
      <c r="N796" s="455"/>
      <c r="O796" s="455"/>
      <c r="P796" s="455"/>
      <c r="Q796" s="455"/>
      <c r="R796" s="455"/>
      <c r="S796" s="455"/>
      <c r="T796" s="455"/>
      <c r="U796" s="455"/>
      <c r="V796" s="455"/>
      <c r="W796" s="455"/>
      <c r="X796" s="455"/>
      <c r="Y796" s="455"/>
      <c r="Z796" s="455"/>
      <c r="AA796" s="455"/>
      <c r="AB796" s="455"/>
      <c r="AC796" s="455"/>
      <c r="AD796" s="455"/>
      <c r="AE796" s="455"/>
      <c r="AF796" s="455"/>
      <c r="AG796" s="455"/>
      <c r="AH796" s="455"/>
      <c r="AI796" s="455"/>
    </row>
    <row r="797" spans="1:35" ht="60">
      <c r="A797" s="449" t="s">
        <v>49</v>
      </c>
      <c r="B797" s="450">
        <v>563</v>
      </c>
      <c r="C797" s="582" t="s">
        <v>39</v>
      </c>
      <c r="D797" s="457">
        <v>3227</v>
      </c>
      <c r="E797" s="556" t="s">
        <v>89</v>
      </c>
      <c r="F797" s="451" t="s">
        <v>689</v>
      </c>
      <c r="G797" s="452"/>
      <c r="H797" s="453"/>
      <c r="I797" s="454"/>
      <c r="J797" s="455"/>
      <c r="K797" s="455"/>
      <c r="L797" s="455"/>
      <c r="M797" s="455"/>
      <c r="N797" s="455"/>
      <c r="O797" s="455"/>
      <c r="P797" s="455"/>
      <c r="Q797" s="455"/>
      <c r="R797" s="455"/>
      <c r="S797" s="455"/>
      <c r="T797" s="455"/>
      <c r="U797" s="455"/>
      <c r="V797" s="455"/>
      <c r="W797" s="455"/>
      <c r="X797" s="455"/>
      <c r="Y797" s="455"/>
      <c r="Z797" s="455"/>
      <c r="AA797" s="455"/>
      <c r="AB797" s="455"/>
      <c r="AC797" s="455"/>
      <c r="AD797" s="455"/>
      <c r="AE797" s="455"/>
      <c r="AF797" s="455"/>
      <c r="AG797" s="455"/>
      <c r="AH797" s="455"/>
      <c r="AI797" s="455"/>
    </row>
    <row r="798" spans="1:35" ht="48">
      <c r="A798" s="449" t="s">
        <v>49</v>
      </c>
      <c r="B798" s="450">
        <v>563</v>
      </c>
      <c r="C798" s="582" t="s">
        <v>39</v>
      </c>
      <c r="D798" s="457">
        <v>3231</v>
      </c>
      <c r="E798" s="556" t="s">
        <v>79</v>
      </c>
      <c r="F798" s="451" t="s">
        <v>689</v>
      </c>
      <c r="G798" s="452"/>
      <c r="H798" s="453"/>
      <c r="I798" s="454"/>
      <c r="J798" s="455"/>
      <c r="K798" s="455"/>
      <c r="L798" s="455"/>
      <c r="M798" s="455"/>
      <c r="N798" s="455"/>
      <c r="O798" s="455"/>
      <c r="P798" s="455"/>
      <c r="Q798" s="455"/>
      <c r="R798" s="455"/>
      <c r="S798" s="455"/>
      <c r="T798" s="455"/>
      <c r="U798" s="455"/>
      <c r="V798" s="455"/>
      <c r="W798" s="455"/>
      <c r="X798" s="455"/>
      <c r="Y798" s="455"/>
      <c r="Z798" s="455"/>
      <c r="AA798" s="455"/>
      <c r="AB798" s="455"/>
      <c r="AC798" s="455"/>
      <c r="AD798" s="455"/>
      <c r="AE798" s="455"/>
      <c r="AF798" s="455"/>
      <c r="AG798" s="455"/>
      <c r="AH798" s="455"/>
      <c r="AI798" s="455"/>
    </row>
    <row r="799" spans="1:35" ht="48">
      <c r="A799" s="449" t="s">
        <v>49</v>
      </c>
      <c r="B799" s="450">
        <v>563</v>
      </c>
      <c r="C799" s="582" t="s">
        <v>39</v>
      </c>
      <c r="D799" s="457">
        <v>3232</v>
      </c>
      <c r="E799" s="556" t="s">
        <v>80</v>
      </c>
      <c r="F799" s="451" t="s">
        <v>689</v>
      </c>
      <c r="G799" s="452"/>
      <c r="H799" s="453"/>
      <c r="I799" s="454"/>
      <c r="J799" s="455"/>
      <c r="K799" s="455"/>
      <c r="L799" s="455"/>
      <c r="M799" s="455"/>
      <c r="N799" s="455"/>
      <c r="O799" s="455"/>
      <c r="P799" s="455"/>
      <c r="Q799" s="455"/>
      <c r="R799" s="455"/>
      <c r="S799" s="455"/>
      <c r="T799" s="455"/>
      <c r="U799" s="455"/>
      <c r="V799" s="455"/>
      <c r="W799" s="455"/>
      <c r="X799" s="455"/>
      <c r="Y799" s="455"/>
      <c r="Z799" s="455"/>
      <c r="AA799" s="455"/>
      <c r="AB799" s="455"/>
      <c r="AC799" s="455"/>
      <c r="AD799" s="455"/>
      <c r="AE799" s="455"/>
      <c r="AF799" s="455"/>
      <c r="AG799" s="455"/>
      <c r="AH799" s="455"/>
      <c r="AI799" s="455"/>
    </row>
    <row r="800" spans="1:35" ht="48">
      <c r="A800" s="449" t="s">
        <v>49</v>
      </c>
      <c r="B800" s="450">
        <v>563</v>
      </c>
      <c r="C800" s="582" t="s">
        <v>39</v>
      </c>
      <c r="D800" s="457">
        <v>3233</v>
      </c>
      <c r="E800" s="556" t="s">
        <v>81</v>
      </c>
      <c r="F800" s="451" t="s">
        <v>689</v>
      </c>
      <c r="G800" s="452"/>
      <c r="H800" s="453"/>
      <c r="I800" s="454"/>
      <c r="J800" s="455"/>
      <c r="K800" s="455"/>
      <c r="L800" s="455"/>
      <c r="M800" s="455"/>
      <c r="N800" s="455"/>
      <c r="O800" s="455"/>
      <c r="P800" s="455"/>
      <c r="Q800" s="455"/>
      <c r="R800" s="455"/>
      <c r="S800" s="455"/>
      <c r="T800" s="455"/>
      <c r="U800" s="455"/>
      <c r="V800" s="455"/>
      <c r="W800" s="455"/>
      <c r="X800" s="455"/>
      <c r="Y800" s="455"/>
      <c r="Z800" s="455"/>
      <c r="AA800" s="455"/>
      <c r="AB800" s="455"/>
      <c r="AC800" s="455"/>
      <c r="AD800" s="455"/>
      <c r="AE800" s="455"/>
      <c r="AF800" s="455"/>
      <c r="AG800" s="455"/>
      <c r="AH800" s="455"/>
      <c r="AI800" s="455"/>
    </row>
    <row r="801" spans="1:35" ht="48">
      <c r="A801" s="449" t="s">
        <v>49</v>
      </c>
      <c r="B801" s="450">
        <v>563</v>
      </c>
      <c r="C801" s="582" t="s">
        <v>39</v>
      </c>
      <c r="D801" s="457">
        <v>3234</v>
      </c>
      <c r="E801" s="556" t="s">
        <v>87</v>
      </c>
      <c r="F801" s="451" t="s">
        <v>689</v>
      </c>
      <c r="G801" s="452"/>
      <c r="H801" s="453"/>
      <c r="I801" s="454"/>
      <c r="J801" s="455"/>
      <c r="K801" s="455"/>
      <c r="L801" s="455"/>
      <c r="M801" s="455"/>
      <c r="N801" s="455"/>
      <c r="O801" s="455"/>
      <c r="P801" s="455"/>
      <c r="Q801" s="455"/>
      <c r="R801" s="455"/>
      <c r="S801" s="455"/>
      <c r="T801" s="455"/>
      <c r="U801" s="455"/>
      <c r="V801" s="455"/>
      <c r="W801" s="455"/>
      <c r="X801" s="455"/>
      <c r="Y801" s="455"/>
      <c r="Z801" s="455"/>
      <c r="AA801" s="455"/>
      <c r="AB801" s="455"/>
      <c r="AC801" s="455"/>
      <c r="AD801" s="455"/>
      <c r="AE801" s="455"/>
      <c r="AF801" s="455"/>
      <c r="AG801" s="455"/>
      <c r="AH801" s="455"/>
      <c r="AI801" s="455"/>
    </row>
    <row r="802" spans="1:35" ht="48">
      <c r="A802" s="449" t="s">
        <v>49</v>
      </c>
      <c r="B802" s="450">
        <v>563</v>
      </c>
      <c r="C802" s="582" t="s">
        <v>39</v>
      </c>
      <c r="D802" s="457">
        <v>3235</v>
      </c>
      <c r="E802" s="556" t="s">
        <v>88</v>
      </c>
      <c r="F802" s="451" t="s">
        <v>689</v>
      </c>
      <c r="G802" s="452"/>
      <c r="H802" s="453"/>
      <c r="I802" s="454"/>
      <c r="J802" s="455"/>
      <c r="K802" s="455"/>
      <c r="L802" s="455"/>
      <c r="M802" s="455"/>
      <c r="N802" s="455"/>
      <c r="O802" s="455"/>
      <c r="P802" s="455"/>
      <c r="Q802" s="455"/>
      <c r="R802" s="455"/>
      <c r="S802" s="455"/>
      <c r="T802" s="455"/>
      <c r="U802" s="455"/>
      <c r="V802" s="455"/>
      <c r="W802" s="455"/>
      <c r="X802" s="455"/>
      <c r="Y802" s="455"/>
      <c r="Z802" s="455"/>
      <c r="AA802" s="455"/>
      <c r="AB802" s="455"/>
      <c r="AC802" s="455"/>
      <c r="AD802" s="455"/>
      <c r="AE802" s="455"/>
      <c r="AF802" s="455"/>
      <c r="AG802" s="455"/>
      <c r="AH802" s="455"/>
      <c r="AI802" s="455"/>
    </row>
    <row r="803" spans="1:35" ht="48">
      <c r="A803" s="449" t="s">
        <v>49</v>
      </c>
      <c r="B803" s="450">
        <v>563</v>
      </c>
      <c r="C803" s="582" t="s">
        <v>39</v>
      </c>
      <c r="D803" s="457">
        <v>3236</v>
      </c>
      <c r="E803" s="556" t="s">
        <v>54</v>
      </c>
      <c r="F803" s="451" t="s">
        <v>689</v>
      </c>
      <c r="G803" s="452"/>
      <c r="H803" s="453"/>
      <c r="I803" s="454"/>
      <c r="J803" s="455"/>
      <c r="K803" s="455"/>
      <c r="L803" s="455"/>
      <c r="M803" s="455"/>
      <c r="N803" s="455"/>
      <c r="O803" s="455"/>
      <c r="P803" s="455"/>
      <c r="Q803" s="455"/>
      <c r="R803" s="455"/>
      <c r="S803" s="455"/>
      <c r="T803" s="455"/>
      <c r="U803" s="455"/>
      <c r="V803" s="455"/>
      <c r="W803" s="455"/>
      <c r="X803" s="455"/>
      <c r="Y803" s="455"/>
      <c r="Z803" s="455"/>
      <c r="AA803" s="455"/>
      <c r="AB803" s="455"/>
      <c r="AC803" s="455"/>
      <c r="AD803" s="455"/>
      <c r="AE803" s="455"/>
      <c r="AF803" s="455"/>
      <c r="AG803" s="455"/>
      <c r="AH803" s="455"/>
      <c r="AI803" s="455"/>
    </row>
    <row r="804" spans="1:35" ht="48">
      <c r="A804" s="449" t="s">
        <v>49</v>
      </c>
      <c r="B804" s="450">
        <v>563</v>
      </c>
      <c r="C804" s="582" t="s">
        <v>39</v>
      </c>
      <c r="D804" s="457">
        <v>3237</v>
      </c>
      <c r="E804" s="556" t="s">
        <v>62</v>
      </c>
      <c r="F804" s="451" t="s">
        <v>689</v>
      </c>
      <c r="G804" s="452"/>
      <c r="H804" s="453"/>
      <c r="I804" s="454"/>
      <c r="J804" s="455"/>
      <c r="K804" s="455"/>
      <c r="L804" s="455"/>
      <c r="M804" s="455"/>
      <c r="N804" s="455"/>
      <c r="O804" s="455"/>
      <c r="P804" s="455"/>
      <c r="Q804" s="455"/>
      <c r="R804" s="455"/>
      <c r="S804" s="455"/>
      <c r="T804" s="455"/>
      <c r="U804" s="455"/>
      <c r="V804" s="455"/>
      <c r="W804" s="455"/>
      <c r="X804" s="455"/>
      <c r="Y804" s="455"/>
      <c r="Z804" s="455"/>
      <c r="AA804" s="455"/>
      <c r="AB804" s="455"/>
      <c r="AC804" s="455"/>
      <c r="AD804" s="455"/>
      <c r="AE804" s="455"/>
      <c r="AF804" s="455"/>
      <c r="AG804" s="455"/>
      <c r="AH804" s="455"/>
      <c r="AI804" s="455"/>
    </row>
    <row r="805" spans="1:35" ht="48">
      <c r="A805" s="449" t="s">
        <v>49</v>
      </c>
      <c r="B805" s="450">
        <v>563</v>
      </c>
      <c r="C805" s="582" t="s">
        <v>39</v>
      </c>
      <c r="D805" s="457">
        <v>3238</v>
      </c>
      <c r="E805" s="556" t="s">
        <v>82</v>
      </c>
      <c r="F805" s="451" t="s">
        <v>689</v>
      </c>
      <c r="G805" s="452"/>
      <c r="H805" s="453"/>
      <c r="I805" s="454"/>
      <c r="J805" s="455"/>
      <c r="K805" s="455"/>
      <c r="L805" s="455"/>
      <c r="M805" s="455"/>
      <c r="N805" s="455"/>
      <c r="O805" s="455"/>
      <c r="P805" s="455"/>
      <c r="Q805" s="455"/>
      <c r="R805" s="455"/>
      <c r="S805" s="455"/>
      <c r="T805" s="455"/>
      <c r="U805" s="455"/>
      <c r="V805" s="455"/>
      <c r="W805" s="455"/>
      <c r="X805" s="455"/>
      <c r="Y805" s="455"/>
      <c r="Z805" s="455"/>
      <c r="AA805" s="455"/>
      <c r="AB805" s="455"/>
      <c r="AC805" s="455"/>
      <c r="AD805" s="455"/>
      <c r="AE805" s="455"/>
      <c r="AF805" s="455"/>
      <c r="AG805" s="455"/>
      <c r="AH805" s="455"/>
      <c r="AI805" s="455"/>
    </row>
    <row r="806" spans="1:35" ht="48">
      <c r="A806" s="449" t="s">
        <v>49</v>
      </c>
      <c r="B806" s="450">
        <v>563</v>
      </c>
      <c r="C806" s="582" t="s">
        <v>39</v>
      </c>
      <c r="D806" s="457">
        <v>3239</v>
      </c>
      <c r="E806" s="556" t="s">
        <v>66</v>
      </c>
      <c r="F806" s="451" t="s">
        <v>689</v>
      </c>
      <c r="G806" s="452"/>
      <c r="H806" s="453"/>
      <c r="I806" s="454"/>
      <c r="J806" s="455"/>
      <c r="K806" s="455"/>
      <c r="L806" s="455"/>
      <c r="M806" s="455"/>
      <c r="N806" s="455"/>
      <c r="O806" s="455"/>
      <c r="P806" s="455"/>
      <c r="Q806" s="455"/>
      <c r="R806" s="455"/>
      <c r="S806" s="455"/>
      <c r="T806" s="455"/>
      <c r="U806" s="455"/>
      <c r="V806" s="455"/>
      <c r="W806" s="455"/>
      <c r="X806" s="455"/>
      <c r="Y806" s="455"/>
      <c r="Z806" s="455"/>
      <c r="AA806" s="455"/>
      <c r="AB806" s="455"/>
      <c r="AC806" s="455"/>
      <c r="AD806" s="455"/>
      <c r="AE806" s="455"/>
      <c r="AF806" s="455"/>
      <c r="AG806" s="455"/>
      <c r="AH806" s="455"/>
      <c r="AI806" s="455"/>
    </row>
    <row r="807" spans="1:35" ht="60">
      <c r="A807" s="449" t="s">
        <v>49</v>
      </c>
      <c r="B807" s="450">
        <v>563</v>
      </c>
      <c r="C807" s="582" t="s">
        <v>39</v>
      </c>
      <c r="D807" s="457">
        <v>3241</v>
      </c>
      <c r="E807" s="556" t="s">
        <v>67</v>
      </c>
      <c r="F807" s="451" t="s">
        <v>689</v>
      </c>
      <c r="G807" s="452"/>
      <c r="H807" s="453"/>
      <c r="I807" s="454"/>
      <c r="J807" s="455"/>
      <c r="K807" s="455"/>
      <c r="L807" s="455"/>
      <c r="M807" s="455"/>
      <c r="N807" s="455"/>
      <c r="O807" s="455"/>
      <c r="P807" s="455"/>
      <c r="Q807" s="455"/>
      <c r="R807" s="455"/>
      <c r="S807" s="455"/>
      <c r="T807" s="455"/>
      <c r="U807" s="455"/>
      <c r="V807" s="455"/>
      <c r="W807" s="455"/>
      <c r="X807" s="455"/>
      <c r="Y807" s="455"/>
      <c r="Z807" s="455"/>
      <c r="AA807" s="455"/>
      <c r="AB807" s="455"/>
      <c r="AC807" s="455"/>
      <c r="AD807" s="455"/>
      <c r="AE807" s="455"/>
      <c r="AF807" s="455"/>
      <c r="AG807" s="455"/>
      <c r="AH807" s="455"/>
      <c r="AI807" s="455"/>
    </row>
    <row r="808" spans="1:35" ht="60">
      <c r="A808" s="449" t="s">
        <v>49</v>
      </c>
      <c r="B808" s="450">
        <v>563</v>
      </c>
      <c r="C808" s="582" t="s">
        <v>39</v>
      </c>
      <c r="D808" s="457">
        <v>3291</v>
      </c>
      <c r="E808" s="556" t="s">
        <v>714</v>
      </c>
      <c r="F808" s="451" t="s">
        <v>689</v>
      </c>
      <c r="G808" s="452"/>
      <c r="H808" s="453"/>
      <c r="I808" s="454"/>
      <c r="J808" s="455"/>
      <c r="K808" s="455"/>
      <c r="L808" s="455"/>
      <c r="M808" s="455"/>
      <c r="N808" s="455"/>
      <c r="O808" s="455"/>
      <c r="P808" s="455"/>
      <c r="Q808" s="455"/>
      <c r="R808" s="455"/>
      <c r="S808" s="455"/>
      <c r="T808" s="455"/>
      <c r="U808" s="455"/>
      <c r="V808" s="455"/>
      <c r="W808" s="455"/>
      <c r="X808" s="455"/>
      <c r="Y808" s="455"/>
      <c r="Z808" s="455"/>
      <c r="AA808" s="455"/>
      <c r="AB808" s="455"/>
      <c r="AC808" s="455"/>
      <c r="AD808" s="455"/>
      <c r="AE808" s="455"/>
      <c r="AF808" s="455"/>
      <c r="AG808" s="455"/>
      <c r="AH808" s="455"/>
      <c r="AI808" s="455"/>
    </row>
    <row r="809" spans="1:35" ht="48">
      <c r="A809" s="449" t="s">
        <v>49</v>
      </c>
      <c r="B809" s="450">
        <v>563</v>
      </c>
      <c r="C809" s="582" t="s">
        <v>39</v>
      </c>
      <c r="D809" s="457">
        <v>3292</v>
      </c>
      <c r="E809" s="556" t="s">
        <v>59</v>
      </c>
      <c r="F809" s="451" t="s">
        <v>689</v>
      </c>
      <c r="G809" s="452"/>
      <c r="H809" s="453"/>
      <c r="I809" s="454"/>
      <c r="J809" s="455"/>
      <c r="K809" s="455"/>
      <c r="L809" s="455"/>
      <c r="M809" s="455"/>
      <c r="N809" s="455"/>
      <c r="O809" s="455"/>
      <c r="P809" s="455"/>
      <c r="Q809" s="455"/>
      <c r="R809" s="455"/>
      <c r="S809" s="455"/>
      <c r="T809" s="455"/>
      <c r="U809" s="455"/>
      <c r="V809" s="455"/>
      <c r="W809" s="455"/>
      <c r="X809" s="455"/>
      <c r="Y809" s="455"/>
      <c r="Z809" s="455"/>
      <c r="AA809" s="455"/>
      <c r="AB809" s="455"/>
      <c r="AC809" s="455"/>
      <c r="AD809" s="455"/>
      <c r="AE809" s="455"/>
      <c r="AF809" s="455"/>
      <c r="AG809" s="455"/>
      <c r="AH809" s="455"/>
      <c r="AI809" s="455"/>
    </row>
    <row r="810" spans="1:35" ht="48">
      <c r="A810" s="449" t="s">
        <v>49</v>
      </c>
      <c r="B810" s="450">
        <v>563</v>
      </c>
      <c r="C810" s="582" t="s">
        <v>39</v>
      </c>
      <c r="D810" s="457">
        <v>3293</v>
      </c>
      <c r="E810" s="556" t="s">
        <v>68</v>
      </c>
      <c r="F810" s="451" t="s">
        <v>689</v>
      </c>
      <c r="G810" s="452"/>
      <c r="H810" s="453"/>
      <c r="I810" s="454"/>
      <c r="J810" s="455"/>
      <c r="K810" s="455"/>
      <c r="L810" s="455"/>
      <c r="M810" s="455"/>
      <c r="N810" s="455"/>
      <c r="O810" s="455"/>
      <c r="P810" s="455"/>
      <c r="Q810" s="455"/>
      <c r="R810" s="455"/>
      <c r="S810" s="455"/>
      <c r="T810" s="455"/>
      <c r="U810" s="455"/>
      <c r="V810" s="455"/>
      <c r="W810" s="455"/>
      <c r="X810" s="455"/>
      <c r="Y810" s="455"/>
      <c r="Z810" s="455"/>
      <c r="AA810" s="455"/>
      <c r="AB810" s="455"/>
      <c r="AC810" s="455"/>
      <c r="AD810" s="455"/>
      <c r="AE810" s="455"/>
      <c r="AF810" s="455"/>
      <c r="AG810" s="455"/>
      <c r="AH810" s="455"/>
      <c r="AI810" s="455"/>
    </row>
    <row r="811" spans="1:35" ht="48">
      <c r="A811" s="449" t="s">
        <v>49</v>
      </c>
      <c r="B811" s="450">
        <v>563</v>
      </c>
      <c r="C811" s="582" t="s">
        <v>39</v>
      </c>
      <c r="D811" s="457">
        <v>3294</v>
      </c>
      <c r="E811" s="556" t="s">
        <v>69</v>
      </c>
      <c r="F811" s="451" t="s">
        <v>689</v>
      </c>
      <c r="G811" s="452"/>
      <c r="H811" s="453"/>
      <c r="I811" s="454"/>
      <c r="J811" s="455"/>
      <c r="K811" s="455"/>
      <c r="L811" s="455"/>
      <c r="M811" s="455"/>
      <c r="N811" s="455"/>
      <c r="O811" s="455"/>
      <c r="P811" s="455"/>
      <c r="Q811" s="455"/>
      <c r="R811" s="455"/>
      <c r="S811" s="455"/>
      <c r="T811" s="455"/>
      <c r="U811" s="455"/>
      <c r="V811" s="455"/>
      <c r="W811" s="455"/>
      <c r="X811" s="455"/>
      <c r="Y811" s="455"/>
      <c r="Z811" s="455"/>
      <c r="AA811" s="455"/>
      <c r="AB811" s="455"/>
      <c r="AC811" s="455"/>
      <c r="AD811" s="455"/>
      <c r="AE811" s="455"/>
      <c r="AF811" s="455"/>
      <c r="AG811" s="455"/>
      <c r="AH811" s="455"/>
      <c r="AI811" s="455"/>
    </row>
    <row r="812" spans="1:35" ht="48">
      <c r="A812" s="449" t="s">
        <v>49</v>
      </c>
      <c r="B812" s="450">
        <v>563</v>
      </c>
      <c r="C812" s="582" t="s">
        <v>39</v>
      </c>
      <c r="D812" s="457">
        <v>3295</v>
      </c>
      <c r="E812" s="556" t="s">
        <v>55</v>
      </c>
      <c r="F812" s="451" t="s">
        <v>689</v>
      </c>
      <c r="G812" s="452"/>
      <c r="H812" s="453"/>
      <c r="I812" s="454"/>
      <c r="J812" s="455"/>
      <c r="K812" s="455"/>
      <c r="L812" s="455"/>
      <c r="M812" s="455"/>
      <c r="N812" s="455"/>
      <c r="O812" s="455"/>
      <c r="P812" s="455"/>
      <c r="Q812" s="455"/>
      <c r="R812" s="455"/>
      <c r="S812" s="455"/>
      <c r="T812" s="455"/>
      <c r="U812" s="455"/>
      <c r="V812" s="455"/>
      <c r="W812" s="455"/>
      <c r="X812" s="455"/>
      <c r="Y812" s="455"/>
      <c r="Z812" s="455"/>
      <c r="AA812" s="455"/>
      <c r="AB812" s="455"/>
      <c r="AC812" s="455"/>
      <c r="AD812" s="455"/>
      <c r="AE812" s="455"/>
      <c r="AF812" s="455"/>
      <c r="AG812" s="455"/>
      <c r="AH812" s="455"/>
      <c r="AI812" s="455"/>
    </row>
    <row r="813" spans="1:35" ht="48">
      <c r="A813" s="449" t="s">
        <v>49</v>
      </c>
      <c r="B813" s="450">
        <v>563</v>
      </c>
      <c r="C813" s="582" t="s">
        <v>39</v>
      </c>
      <c r="D813" s="457">
        <v>3296</v>
      </c>
      <c r="E813" s="556" t="s">
        <v>97</v>
      </c>
      <c r="F813" s="451" t="s">
        <v>689</v>
      </c>
      <c r="G813" s="452"/>
      <c r="H813" s="453"/>
      <c r="I813" s="454"/>
      <c r="J813" s="455"/>
      <c r="K813" s="455"/>
      <c r="L813" s="455"/>
      <c r="M813" s="455"/>
      <c r="N813" s="455"/>
      <c r="O813" s="455"/>
      <c r="P813" s="455"/>
      <c r="Q813" s="455"/>
      <c r="R813" s="455"/>
      <c r="S813" s="455"/>
      <c r="T813" s="455"/>
      <c r="U813" s="455"/>
      <c r="V813" s="455"/>
      <c r="W813" s="455"/>
      <c r="X813" s="455"/>
      <c r="Y813" s="455"/>
      <c r="Z813" s="455"/>
      <c r="AA813" s="455"/>
      <c r="AB813" s="455"/>
      <c r="AC813" s="455"/>
      <c r="AD813" s="455"/>
      <c r="AE813" s="455"/>
      <c r="AF813" s="455"/>
      <c r="AG813" s="455"/>
      <c r="AH813" s="455"/>
      <c r="AI813" s="455"/>
    </row>
    <row r="814" spans="1:35" ht="48">
      <c r="A814" s="449" t="s">
        <v>49</v>
      </c>
      <c r="B814" s="450">
        <v>563</v>
      </c>
      <c r="C814" s="582" t="s">
        <v>39</v>
      </c>
      <c r="D814" s="457">
        <v>3299</v>
      </c>
      <c r="E814" s="556" t="s">
        <v>57</v>
      </c>
      <c r="F814" s="451" t="s">
        <v>689</v>
      </c>
      <c r="G814" s="452"/>
      <c r="H814" s="453"/>
      <c r="I814" s="454"/>
      <c r="J814" s="455"/>
      <c r="K814" s="455"/>
      <c r="L814" s="455"/>
      <c r="M814" s="455"/>
      <c r="N814" s="455"/>
      <c r="O814" s="455"/>
      <c r="P814" s="455"/>
      <c r="Q814" s="455"/>
      <c r="R814" s="455"/>
      <c r="S814" s="455"/>
      <c r="T814" s="455"/>
      <c r="U814" s="455"/>
      <c r="V814" s="455"/>
      <c r="W814" s="455"/>
      <c r="X814" s="455"/>
      <c r="Y814" s="455"/>
      <c r="Z814" s="455"/>
      <c r="AA814" s="455"/>
      <c r="AB814" s="455"/>
      <c r="AC814" s="455"/>
      <c r="AD814" s="455"/>
      <c r="AE814" s="455"/>
      <c r="AF814" s="455"/>
      <c r="AG814" s="455"/>
      <c r="AH814" s="455"/>
      <c r="AI814" s="455"/>
    </row>
    <row r="815" spans="1:35" ht="60">
      <c r="A815" s="449" t="s">
        <v>49</v>
      </c>
      <c r="B815" s="450">
        <v>563</v>
      </c>
      <c r="C815" s="582" t="s">
        <v>39</v>
      </c>
      <c r="D815" s="457">
        <v>3431</v>
      </c>
      <c r="E815" s="556" t="s">
        <v>70</v>
      </c>
      <c r="F815" s="451" t="s">
        <v>689</v>
      </c>
      <c r="G815" s="452"/>
      <c r="H815" s="453"/>
      <c r="I815" s="454"/>
      <c r="J815" s="455"/>
      <c r="K815" s="455"/>
      <c r="L815" s="455"/>
      <c r="M815" s="455"/>
      <c r="N815" s="455"/>
      <c r="O815" s="455"/>
      <c r="P815" s="455"/>
      <c r="Q815" s="455"/>
      <c r="R815" s="455"/>
      <c r="S815" s="455"/>
      <c r="T815" s="455"/>
      <c r="U815" s="455"/>
      <c r="V815" s="455"/>
      <c r="W815" s="455"/>
      <c r="X815" s="455"/>
      <c r="Y815" s="455"/>
      <c r="Z815" s="455"/>
      <c r="AA815" s="455"/>
      <c r="AB815" s="455"/>
      <c r="AC815" s="455"/>
      <c r="AD815" s="455"/>
      <c r="AE815" s="455"/>
      <c r="AF815" s="455"/>
      <c r="AG815" s="455"/>
      <c r="AH815" s="455"/>
      <c r="AI815" s="455"/>
    </row>
    <row r="816" spans="1:35" ht="72">
      <c r="A816" s="449" t="s">
        <v>49</v>
      </c>
      <c r="B816" s="450">
        <v>563</v>
      </c>
      <c r="C816" s="582" t="s">
        <v>39</v>
      </c>
      <c r="D816" s="457">
        <v>3432</v>
      </c>
      <c r="E816" s="556" t="s">
        <v>71</v>
      </c>
      <c r="F816" s="451" t="s">
        <v>689</v>
      </c>
      <c r="G816" s="452"/>
      <c r="H816" s="453"/>
      <c r="I816" s="454"/>
      <c r="J816" s="455"/>
      <c r="K816" s="455"/>
      <c r="L816" s="455"/>
      <c r="M816" s="455"/>
      <c r="N816" s="455"/>
      <c r="O816" s="455"/>
      <c r="P816" s="455"/>
      <c r="Q816" s="455"/>
      <c r="R816" s="455"/>
      <c r="S816" s="455"/>
      <c r="T816" s="455"/>
      <c r="U816" s="455"/>
      <c r="V816" s="455"/>
      <c r="W816" s="455"/>
      <c r="X816" s="455"/>
      <c r="Y816" s="455"/>
      <c r="Z816" s="455"/>
      <c r="AA816" s="455"/>
      <c r="AB816" s="455"/>
      <c r="AC816" s="455"/>
      <c r="AD816" s="455"/>
      <c r="AE816" s="455"/>
      <c r="AF816" s="455"/>
      <c r="AG816" s="455"/>
      <c r="AH816" s="455"/>
      <c r="AI816" s="455"/>
    </row>
    <row r="817" spans="1:35" ht="48">
      <c r="A817" s="449" t="s">
        <v>49</v>
      </c>
      <c r="B817" s="450">
        <v>563</v>
      </c>
      <c r="C817" s="582" t="s">
        <v>39</v>
      </c>
      <c r="D817" s="457">
        <v>3433</v>
      </c>
      <c r="E817" s="556" t="s">
        <v>726</v>
      </c>
      <c r="F817" s="451" t="s">
        <v>689</v>
      </c>
      <c r="G817" s="452"/>
      <c r="H817" s="453"/>
      <c r="I817" s="454"/>
      <c r="J817" s="455"/>
      <c r="K817" s="455"/>
      <c r="L817" s="455"/>
      <c r="M817" s="455"/>
      <c r="N817" s="455"/>
      <c r="O817" s="455"/>
      <c r="P817" s="455"/>
      <c r="Q817" s="455"/>
      <c r="R817" s="455"/>
      <c r="S817" s="455"/>
      <c r="T817" s="455"/>
      <c r="U817" s="455"/>
      <c r="V817" s="455"/>
      <c r="W817" s="455"/>
      <c r="X817" s="455"/>
      <c r="Y817" s="455"/>
      <c r="Z817" s="455"/>
      <c r="AA817" s="455"/>
      <c r="AB817" s="455"/>
      <c r="AC817" s="455"/>
      <c r="AD817" s="455"/>
      <c r="AE817" s="455"/>
      <c r="AF817" s="455"/>
      <c r="AG817" s="455"/>
      <c r="AH817" s="455"/>
      <c r="AI817" s="455"/>
    </row>
    <row r="818" spans="1:35" ht="48">
      <c r="A818" s="449" t="s">
        <v>49</v>
      </c>
      <c r="B818" s="450">
        <v>563</v>
      </c>
      <c r="C818" s="582" t="s">
        <v>39</v>
      </c>
      <c r="D818" s="457">
        <v>3434</v>
      </c>
      <c r="E818" s="556" t="s">
        <v>94</v>
      </c>
      <c r="F818" s="451" t="s">
        <v>689</v>
      </c>
      <c r="G818" s="452"/>
      <c r="H818" s="453"/>
      <c r="I818" s="454"/>
      <c r="J818" s="455"/>
      <c r="K818" s="455"/>
      <c r="L818" s="455"/>
      <c r="M818" s="455"/>
      <c r="N818" s="455"/>
      <c r="O818" s="455"/>
      <c r="P818" s="455"/>
      <c r="Q818" s="455"/>
      <c r="R818" s="455"/>
      <c r="S818" s="455"/>
      <c r="T818" s="455"/>
      <c r="U818" s="455"/>
      <c r="V818" s="455"/>
      <c r="W818" s="455"/>
      <c r="X818" s="455"/>
      <c r="Y818" s="455"/>
      <c r="Z818" s="455"/>
      <c r="AA818" s="455"/>
      <c r="AB818" s="455"/>
      <c r="AC818" s="455"/>
      <c r="AD818" s="455"/>
      <c r="AE818" s="455"/>
      <c r="AF818" s="455"/>
      <c r="AG818" s="455"/>
      <c r="AH818" s="455"/>
      <c r="AI818" s="455"/>
    </row>
    <row r="819" spans="1:35" ht="48">
      <c r="A819" s="449" t="s">
        <v>49</v>
      </c>
      <c r="B819" s="450">
        <v>563</v>
      </c>
      <c r="C819" s="582" t="s">
        <v>39</v>
      </c>
      <c r="D819" s="457">
        <v>3522</v>
      </c>
      <c r="E819" s="556" t="s">
        <v>760</v>
      </c>
      <c r="F819" s="451" t="s">
        <v>689</v>
      </c>
      <c r="G819" s="452"/>
      <c r="H819" s="453"/>
      <c r="I819" s="454"/>
      <c r="J819" s="455"/>
      <c r="K819" s="455"/>
      <c r="L819" s="455"/>
      <c r="M819" s="455"/>
      <c r="N819" s="455"/>
      <c r="O819" s="455"/>
      <c r="P819" s="455"/>
      <c r="Q819" s="455"/>
      <c r="R819" s="455"/>
      <c r="S819" s="455"/>
      <c r="T819" s="455"/>
      <c r="U819" s="455"/>
      <c r="V819" s="455"/>
      <c r="W819" s="455"/>
      <c r="X819" s="455"/>
      <c r="Y819" s="455"/>
      <c r="Z819" s="455"/>
      <c r="AA819" s="455"/>
      <c r="AB819" s="455"/>
      <c r="AC819" s="455"/>
      <c r="AD819" s="455"/>
      <c r="AE819" s="455"/>
      <c r="AF819" s="455"/>
      <c r="AG819" s="455"/>
      <c r="AH819" s="455"/>
      <c r="AI819" s="455"/>
    </row>
    <row r="820" spans="1:35" ht="84">
      <c r="A820" s="449" t="s">
        <v>49</v>
      </c>
      <c r="B820" s="450">
        <v>563</v>
      </c>
      <c r="C820" s="582" t="s">
        <v>39</v>
      </c>
      <c r="D820" s="457">
        <v>3691</v>
      </c>
      <c r="E820" s="556" t="s">
        <v>36</v>
      </c>
      <c r="F820" s="451" t="s">
        <v>689</v>
      </c>
      <c r="G820" s="452"/>
      <c r="H820" s="453"/>
      <c r="I820" s="454"/>
      <c r="J820" s="455"/>
      <c r="K820" s="455"/>
      <c r="L820" s="455"/>
      <c r="M820" s="455"/>
      <c r="N820" s="455"/>
      <c r="O820" s="455"/>
      <c r="P820" s="455"/>
      <c r="Q820" s="455"/>
      <c r="R820" s="455"/>
      <c r="S820" s="455"/>
      <c r="T820" s="455"/>
      <c r="U820" s="455"/>
      <c r="V820" s="455"/>
      <c r="W820" s="455"/>
      <c r="X820" s="455"/>
      <c r="Y820" s="455"/>
      <c r="Z820" s="455"/>
      <c r="AA820" s="455"/>
      <c r="AB820" s="455"/>
      <c r="AC820" s="455"/>
      <c r="AD820" s="455"/>
      <c r="AE820" s="455"/>
      <c r="AF820" s="455"/>
      <c r="AG820" s="455"/>
      <c r="AH820" s="455"/>
      <c r="AI820" s="455"/>
    </row>
    <row r="821" spans="1:35" ht="84">
      <c r="A821" s="449" t="s">
        <v>49</v>
      </c>
      <c r="B821" s="450">
        <v>563</v>
      </c>
      <c r="C821" s="582" t="s">
        <v>39</v>
      </c>
      <c r="D821" s="457">
        <v>3692</v>
      </c>
      <c r="E821" s="556" t="s">
        <v>695</v>
      </c>
      <c r="F821" s="451" t="s">
        <v>689</v>
      </c>
      <c r="G821" s="452"/>
      <c r="H821" s="453"/>
      <c r="I821" s="454"/>
      <c r="J821" s="455"/>
      <c r="K821" s="455"/>
      <c r="L821" s="455"/>
      <c r="M821" s="455"/>
      <c r="N821" s="455"/>
      <c r="O821" s="455"/>
      <c r="P821" s="455"/>
      <c r="Q821" s="455"/>
      <c r="R821" s="455"/>
      <c r="S821" s="455"/>
      <c r="T821" s="455"/>
      <c r="U821" s="455"/>
      <c r="V821" s="455"/>
      <c r="W821" s="455"/>
      <c r="X821" s="455"/>
      <c r="Y821" s="455"/>
      <c r="Z821" s="455"/>
      <c r="AA821" s="455"/>
      <c r="AB821" s="455"/>
      <c r="AC821" s="455"/>
      <c r="AD821" s="455"/>
      <c r="AE821" s="455"/>
      <c r="AF821" s="455"/>
      <c r="AG821" s="455"/>
      <c r="AH821" s="455"/>
      <c r="AI821" s="455"/>
    </row>
    <row r="822" spans="1:35" ht="120">
      <c r="A822" s="720" t="s">
        <v>49</v>
      </c>
      <c r="B822" s="721">
        <v>563</v>
      </c>
      <c r="C822" s="722" t="s">
        <v>39</v>
      </c>
      <c r="D822" s="723">
        <v>3693</v>
      </c>
      <c r="E822" s="724" t="s">
        <v>37</v>
      </c>
      <c r="F822" s="730" t="s">
        <v>689</v>
      </c>
      <c r="G822" s="452"/>
      <c r="H822" s="453"/>
      <c r="I822" s="454"/>
      <c r="J822" s="455"/>
      <c r="K822" s="455"/>
      <c r="L822" s="455"/>
      <c r="M822" s="455"/>
      <c r="N822" s="455"/>
      <c r="O822" s="455"/>
      <c r="P822" s="455"/>
      <c r="Q822" s="455"/>
      <c r="R822" s="455"/>
      <c r="S822" s="455"/>
      <c r="T822" s="455"/>
      <c r="U822" s="455"/>
      <c r="V822" s="455"/>
      <c r="W822" s="455"/>
      <c r="X822" s="455"/>
      <c r="Y822" s="455"/>
      <c r="Z822" s="455"/>
      <c r="AA822" s="455"/>
      <c r="AB822" s="455"/>
      <c r="AC822" s="455"/>
      <c r="AD822" s="455"/>
      <c r="AE822" s="455"/>
      <c r="AF822" s="455"/>
      <c r="AG822" s="455"/>
      <c r="AH822" s="455"/>
      <c r="AI822" s="455"/>
    </row>
    <row r="823" spans="1:35" ht="48">
      <c r="A823" s="449" t="s">
        <v>49</v>
      </c>
      <c r="B823" s="450">
        <v>563</v>
      </c>
      <c r="C823" s="582" t="s">
        <v>39</v>
      </c>
      <c r="D823" s="457">
        <v>3721</v>
      </c>
      <c r="E823" s="556" t="s">
        <v>84</v>
      </c>
      <c r="F823" s="451" t="s">
        <v>689</v>
      </c>
      <c r="G823" s="452"/>
      <c r="H823" s="453"/>
      <c r="I823" s="454"/>
      <c r="J823" s="455"/>
      <c r="K823" s="455"/>
      <c r="L823" s="455"/>
      <c r="M823" s="455"/>
      <c r="N823" s="455"/>
      <c r="O823" s="455"/>
      <c r="P823" s="455"/>
      <c r="Q823" s="455"/>
      <c r="R823" s="455"/>
      <c r="S823" s="455"/>
      <c r="T823" s="455"/>
      <c r="U823" s="455"/>
      <c r="V823" s="455"/>
      <c r="W823" s="455"/>
      <c r="X823" s="455"/>
      <c r="Y823" s="455"/>
      <c r="Z823" s="455"/>
      <c r="AA823" s="455"/>
      <c r="AB823" s="455"/>
      <c r="AC823" s="455"/>
      <c r="AD823" s="455"/>
      <c r="AE823" s="455"/>
      <c r="AF823" s="455"/>
      <c r="AG823" s="455"/>
      <c r="AH823" s="455"/>
      <c r="AI823" s="455"/>
    </row>
    <row r="824" spans="1:35" ht="48">
      <c r="A824" s="449" t="s">
        <v>49</v>
      </c>
      <c r="B824" s="450">
        <v>563</v>
      </c>
      <c r="C824" s="582" t="s">
        <v>39</v>
      </c>
      <c r="D824" s="457">
        <v>3811</v>
      </c>
      <c r="E824" s="556" t="s">
        <v>56</v>
      </c>
      <c r="F824" s="451" t="s">
        <v>689</v>
      </c>
      <c r="G824" s="452"/>
      <c r="H824" s="453"/>
      <c r="I824" s="454"/>
      <c r="J824" s="455"/>
      <c r="K824" s="455"/>
      <c r="L824" s="455"/>
      <c r="M824" s="455"/>
      <c r="N824" s="455"/>
      <c r="O824" s="455"/>
      <c r="P824" s="455"/>
      <c r="Q824" s="455"/>
      <c r="R824" s="455"/>
      <c r="S824" s="455"/>
      <c r="T824" s="455"/>
      <c r="U824" s="455"/>
      <c r="V824" s="455"/>
      <c r="W824" s="455"/>
      <c r="X824" s="455"/>
      <c r="Y824" s="455"/>
      <c r="Z824" s="455"/>
      <c r="AA824" s="455"/>
      <c r="AB824" s="455"/>
      <c r="AC824" s="455"/>
      <c r="AD824" s="455"/>
      <c r="AE824" s="455"/>
      <c r="AF824" s="455"/>
      <c r="AG824" s="455"/>
      <c r="AH824" s="455"/>
      <c r="AI824" s="455"/>
    </row>
    <row r="825" spans="1:35" ht="48">
      <c r="A825" s="449" t="s">
        <v>49</v>
      </c>
      <c r="B825" s="450">
        <v>563</v>
      </c>
      <c r="C825" s="582" t="s">
        <v>39</v>
      </c>
      <c r="D825" s="457">
        <v>383</v>
      </c>
      <c r="E825" s="556" t="s">
        <v>761</v>
      </c>
      <c r="F825" s="451" t="s">
        <v>689</v>
      </c>
      <c r="G825" s="452"/>
      <c r="H825" s="453"/>
      <c r="I825" s="454"/>
      <c r="J825" s="455"/>
      <c r="K825" s="455"/>
      <c r="L825" s="455"/>
      <c r="M825" s="455"/>
      <c r="N825" s="455"/>
      <c r="O825" s="455"/>
      <c r="P825" s="455"/>
      <c r="Q825" s="455"/>
      <c r="R825" s="455"/>
      <c r="S825" s="455"/>
      <c r="T825" s="455"/>
      <c r="U825" s="455"/>
      <c r="V825" s="455"/>
      <c r="W825" s="455"/>
      <c r="X825" s="455"/>
      <c r="Y825" s="455"/>
      <c r="Z825" s="455"/>
      <c r="AA825" s="455"/>
      <c r="AB825" s="455"/>
      <c r="AC825" s="455"/>
      <c r="AD825" s="455"/>
      <c r="AE825" s="455"/>
      <c r="AF825" s="455"/>
      <c r="AG825" s="455"/>
      <c r="AH825" s="455"/>
      <c r="AI825" s="455"/>
    </row>
    <row r="826" spans="1:35" ht="48">
      <c r="A826" s="449" t="s">
        <v>49</v>
      </c>
      <c r="B826" s="450">
        <v>563</v>
      </c>
      <c r="C826" s="582" t="s">
        <v>39</v>
      </c>
      <c r="D826" s="457">
        <v>4123</v>
      </c>
      <c r="E826" s="556" t="s">
        <v>92</v>
      </c>
      <c r="F826" s="451" t="s">
        <v>689</v>
      </c>
      <c r="G826" s="452"/>
      <c r="H826" s="453"/>
      <c r="I826" s="454"/>
      <c r="J826" s="455"/>
      <c r="K826" s="455"/>
      <c r="L826" s="455"/>
      <c r="M826" s="455"/>
      <c r="N826" s="455"/>
      <c r="O826" s="455"/>
      <c r="P826" s="455"/>
      <c r="Q826" s="455"/>
      <c r="R826" s="455"/>
      <c r="S826" s="455"/>
      <c r="T826" s="455"/>
      <c r="U826" s="455"/>
      <c r="V826" s="455"/>
      <c r="W826" s="455"/>
      <c r="X826" s="455"/>
      <c r="Y826" s="455"/>
      <c r="Z826" s="455"/>
      <c r="AA826" s="455"/>
      <c r="AB826" s="455"/>
      <c r="AC826" s="455"/>
      <c r="AD826" s="455"/>
      <c r="AE826" s="455"/>
      <c r="AF826" s="455"/>
      <c r="AG826" s="455"/>
      <c r="AH826" s="455"/>
      <c r="AI826" s="455"/>
    </row>
    <row r="827" spans="1:35" ht="60">
      <c r="A827" s="449" t="s">
        <v>49</v>
      </c>
      <c r="B827" s="450">
        <v>563</v>
      </c>
      <c r="C827" s="582" t="s">
        <v>39</v>
      </c>
      <c r="D827" s="457">
        <v>4124</v>
      </c>
      <c r="E827" s="556" t="s">
        <v>722</v>
      </c>
      <c r="F827" s="451" t="s">
        <v>689</v>
      </c>
      <c r="G827" s="452"/>
      <c r="H827" s="453"/>
      <c r="I827" s="454"/>
      <c r="J827" s="455"/>
      <c r="K827" s="455"/>
      <c r="L827" s="455"/>
      <c r="M827" s="455"/>
      <c r="N827" s="455"/>
      <c r="O827" s="455"/>
      <c r="P827" s="455"/>
      <c r="Q827" s="455"/>
      <c r="R827" s="455"/>
      <c r="S827" s="455"/>
      <c r="T827" s="455"/>
      <c r="U827" s="455"/>
      <c r="V827" s="455"/>
      <c r="W827" s="455"/>
      <c r="X827" s="455"/>
      <c r="Y827" s="455"/>
      <c r="Z827" s="455"/>
      <c r="AA827" s="455"/>
      <c r="AB827" s="455"/>
      <c r="AC827" s="455"/>
      <c r="AD827" s="455"/>
      <c r="AE827" s="455"/>
      <c r="AF827" s="455"/>
      <c r="AG827" s="455"/>
      <c r="AH827" s="455"/>
      <c r="AI827" s="455"/>
    </row>
    <row r="828" spans="1:35" ht="48">
      <c r="A828" s="449" t="s">
        <v>49</v>
      </c>
      <c r="B828" s="450">
        <v>563</v>
      </c>
      <c r="C828" s="582" t="s">
        <v>39</v>
      </c>
      <c r="D828" s="457">
        <v>4126</v>
      </c>
      <c r="E828" s="556" t="s">
        <v>762</v>
      </c>
      <c r="F828" s="451" t="s">
        <v>689</v>
      </c>
      <c r="G828" s="452"/>
      <c r="H828" s="453"/>
      <c r="I828" s="454"/>
      <c r="J828" s="455"/>
      <c r="K828" s="455"/>
      <c r="L828" s="455"/>
      <c r="M828" s="455"/>
      <c r="N828" s="455"/>
      <c r="O828" s="455"/>
      <c r="P828" s="455"/>
      <c r="Q828" s="455"/>
      <c r="R828" s="455"/>
      <c r="S828" s="455"/>
      <c r="T828" s="455"/>
      <c r="U828" s="455"/>
      <c r="V828" s="455"/>
      <c r="W828" s="455"/>
      <c r="X828" s="455"/>
      <c r="Y828" s="455"/>
      <c r="Z828" s="455"/>
      <c r="AA828" s="455"/>
      <c r="AB828" s="455"/>
      <c r="AC828" s="455"/>
      <c r="AD828" s="455"/>
      <c r="AE828" s="455"/>
      <c r="AF828" s="455"/>
      <c r="AG828" s="455"/>
      <c r="AH828" s="455"/>
      <c r="AI828" s="455"/>
    </row>
    <row r="829" spans="1:35" ht="48">
      <c r="A829" s="449" t="s">
        <v>49</v>
      </c>
      <c r="B829" s="450">
        <v>563</v>
      </c>
      <c r="C829" s="582" t="s">
        <v>39</v>
      </c>
      <c r="D829" s="457">
        <v>4212</v>
      </c>
      <c r="E829" s="556" t="s">
        <v>58</v>
      </c>
      <c r="F829" s="451" t="s">
        <v>689</v>
      </c>
      <c r="G829" s="452"/>
      <c r="H829" s="453"/>
      <c r="I829" s="454"/>
      <c r="J829" s="455"/>
      <c r="K829" s="455"/>
      <c r="L829" s="455"/>
      <c r="M829" s="455"/>
      <c r="N829" s="455"/>
      <c r="O829" s="455"/>
      <c r="P829" s="455"/>
      <c r="Q829" s="455"/>
      <c r="R829" s="455"/>
      <c r="S829" s="455"/>
      <c r="T829" s="455"/>
      <c r="U829" s="455"/>
      <c r="V829" s="455"/>
      <c r="W829" s="455"/>
      <c r="X829" s="455"/>
      <c r="Y829" s="455"/>
      <c r="Z829" s="455"/>
      <c r="AA829" s="455"/>
      <c r="AB829" s="455"/>
      <c r="AC829" s="455"/>
      <c r="AD829" s="455"/>
      <c r="AE829" s="455"/>
      <c r="AF829" s="455"/>
      <c r="AG829" s="455"/>
      <c r="AH829" s="455"/>
      <c r="AI829" s="455"/>
    </row>
    <row r="830" spans="1:35" ht="60">
      <c r="A830" s="449" t="s">
        <v>49</v>
      </c>
      <c r="B830" s="450">
        <v>563</v>
      </c>
      <c r="C830" s="582" t="s">
        <v>39</v>
      </c>
      <c r="D830" s="457">
        <v>4213</v>
      </c>
      <c r="E830" s="556" t="s">
        <v>763</v>
      </c>
      <c r="F830" s="451" t="s">
        <v>689</v>
      </c>
      <c r="G830" s="452"/>
      <c r="H830" s="453"/>
      <c r="I830" s="454"/>
      <c r="J830" s="455"/>
      <c r="K830" s="455"/>
      <c r="L830" s="455"/>
      <c r="M830" s="455"/>
      <c r="N830" s="455"/>
      <c r="O830" s="455"/>
      <c r="P830" s="455"/>
      <c r="Q830" s="455"/>
      <c r="R830" s="455"/>
      <c r="S830" s="455"/>
      <c r="T830" s="455"/>
      <c r="U830" s="455"/>
      <c r="V830" s="455"/>
      <c r="W830" s="455"/>
      <c r="X830" s="455"/>
      <c r="Y830" s="455"/>
      <c r="Z830" s="455"/>
      <c r="AA830" s="455"/>
      <c r="AB830" s="455"/>
      <c r="AC830" s="455"/>
      <c r="AD830" s="455"/>
      <c r="AE830" s="455"/>
      <c r="AF830" s="455"/>
      <c r="AG830" s="455"/>
      <c r="AH830" s="455"/>
      <c r="AI830" s="455"/>
    </row>
    <row r="831" spans="1:35" ht="48">
      <c r="A831" s="449" t="s">
        <v>49</v>
      </c>
      <c r="B831" s="450">
        <v>563</v>
      </c>
      <c r="C831" s="582" t="s">
        <v>39</v>
      </c>
      <c r="D831" s="457">
        <v>4214</v>
      </c>
      <c r="E831" s="556" t="s">
        <v>720</v>
      </c>
      <c r="F831" s="451" t="s">
        <v>689</v>
      </c>
      <c r="G831" s="452"/>
      <c r="H831" s="453"/>
      <c r="I831" s="454"/>
      <c r="J831" s="455"/>
      <c r="K831" s="455"/>
      <c r="L831" s="455"/>
      <c r="M831" s="455"/>
      <c r="N831" s="455"/>
      <c r="O831" s="455"/>
      <c r="P831" s="455"/>
      <c r="Q831" s="455"/>
      <c r="R831" s="455"/>
      <c r="S831" s="455"/>
      <c r="T831" s="455"/>
      <c r="U831" s="455"/>
      <c r="V831" s="455"/>
      <c r="W831" s="455"/>
      <c r="X831" s="455"/>
      <c r="Y831" s="455"/>
      <c r="Z831" s="455"/>
      <c r="AA831" s="455"/>
      <c r="AB831" s="455"/>
      <c r="AC831" s="455"/>
      <c r="AD831" s="455"/>
      <c r="AE831" s="455"/>
      <c r="AF831" s="455"/>
      <c r="AG831" s="455"/>
      <c r="AH831" s="455"/>
      <c r="AI831" s="455"/>
    </row>
    <row r="832" spans="1:35" ht="48">
      <c r="A832" s="456" t="s">
        <v>49</v>
      </c>
      <c r="B832" s="457">
        <v>563</v>
      </c>
      <c r="C832" s="583" t="s">
        <v>39</v>
      </c>
      <c r="D832" s="457">
        <v>4221</v>
      </c>
      <c r="E832" s="556" t="s">
        <v>63</v>
      </c>
      <c r="F832" s="459" t="s">
        <v>689</v>
      </c>
      <c r="G832" s="452"/>
      <c r="H832" s="453"/>
      <c r="I832" s="454"/>
      <c r="J832" s="455"/>
      <c r="K832" s="455"/>
      <c r="L832" s="455"/>
      <c r="M832" s="455"/>
      <c r="N832" s="455"/>
      <c r="O832" s="455"/>
      <c r="P832" s="455"/>
      <c r="Q832" s="455"/>
      <c r="R832" s="455"/>
      <c r="S832" s="455"/>
      <c r="T832" s="455"/>
      <c r="U832" s="455"/>
      <c r="V832" s="455"/>
      <c r="W832" s="455"/>
      <c r="X832" s="455"/>
      <c r="Y832" s="455"/>
      <c r="Z832" s="455"/>
      <c r="AA832" s="455"/>
      <c r="AB832" s="455"/>
      <c r="AC832" s="455"/>
      <c r="AD832" s="455"/>
      <c r="AE832" s="455"/>
      <c r="AF832" s="455"/>
      <c r="AG832" s="455"/>
      <c r="AH832" s="455"/>
      <c r="AI832" s="455"/>
    </row>
    <row r="833" spans="1:35" ht="48">
      <c r="A833" s="456" t="s">
        <v>49</v>
      </c>
      <c r="B833" s="457">
        <v>563</v>
      </c>
      <c r="C833" s="583" t="s">
        <v>39</v>
      </c>
      <c r="D833" s="457">
        <v>4222</v>
      </c>
      <c r="E833" s="556" t="s">
        <v>72</v>
      </c>
      <c r="F833" s="459" t="s">
        <v>689</v>
      </c>
      <c r="G833" s="452"/>
      <c r="H833" s="453"/>
      <c r="I833" s="454"/>
      <c r="J833" s="455"/>
      <c r="K833" s="455"/>
      <c r="L833" s="455"/>
      <c r="M833" s="455"/>
      <c r="N833" s="455"/>
      <c r="O833" s="455"/>
      <c r="P833" s="455"/>
      <c r="Q833" s="455"/>
      <c r="R833" s="455"/>
      <c r="S833" s="455"/>
      <c r="T833" s="455"/>
      <c r="U833" s="455"/>
      <c r="V833" s="455"/>
      <c r="W833" s="455"/>
      <c r="X833" s="455"/>
      <c r="Y833" s="455"/>
      <c r="Z833" s="455"/>
      <c r="AA833" s="455"/>
      <c r="AB833" s="455"/>
      <c r="AC833" s="455"/>
      <c r="AD833" s="455"/>
      <c r="AE833" s="455"/>
      <c r="AF833" s="455"/>
      <c r="AG833" s="455"/>
      <c r="AH833" s="455"/>
      <c r="AI833" s="455"/>
    </row>
    <row r="834" spans="1:35" ht="48">
      <c r="A834" s="456" t="s">
        <v>49</v>
      </c>
      <c r="B834" s="457">
        <v>563</v>
      </c>
      <c r="C834" s="583" t="s">
        <v>39</v>
      </c>
      <c r="D834" s="457">
        <v>4223</v>
      </c>
      <c r="E834" s="556" t="s">
        <v>90</v>
      </c>
      <c r="F834" s="459" t="s">
        <v>721</v>
      </c>
      <c r="G834" s="452"/>
      <c r="H834" s="453"/>
      <c r="I834" s="454"/>
      <c r="J834" s="455"/>
      <c r="K834" s="455"/>
      <c r="L834" s="455"/>
      <c r="M834" s="455"/>
      <c r="N834" s="455"/>
      <c r="O834" s="455"/>
      <c r="P834" s="455"/>
      <c r="Q834" s="455"/>
      <c r="R834" s="455"/>
      <c r="S834" s="455"/>
      <c r="T834" s="455"/>
      <c r="U834" s="455"/>
      <c r="V834" s="455"/>
      <c r="W834" s="455"/>
      <c r="X834" s="455"/>
      <c r="Y834" s="455"/>
      <c r="Z834" s="455"/>
      <c r="AA834" s="455"/>
      <c r="AB834" s="455"/>
      <c r="AC834" s="455"/>
      <c r="AD834" s="455"/>
      <c r="AE834" s="455"/>
      <c r="AF834" s="455"/>
      <c r="AG834" s="455"/>
      <c r="AH834" s="455"/>
      <c r="AI834" s="455"/>
    </row>
    <row r="835" spans="1:35" ht="48">
      <c r="A835" s="456" t="s">
        <v>49</v>
      </c>
      <c r="B835" s="457">
        <v>563</v>
      </c>
      <c r="C835" s="583" t="s">
        <v>39</v>
      </c>
      <c r="D835" s="457">
        <v>4224</v>
      </c>
      <c r="E835" s="556" t="s">
        <v>73</v>
      </c>
      <c r="F835" s="459" t="s">
        <v>689</v>
      </c>
      <c r="G835" s="452"/>
      <c r="H835" s="453"/>
      <c r="I835" s="454"/>
      <c r="J835" s="455"/>
      <c r="K835" s="455"/>
      <c r="L835" s="455"/>
      <c r="M835" s="455"/>
      <c r="N835" s="455"/>
      <c r="O835" s="455"/>
      <c r="P835" s="455"/>
      <c r="Q835" s="455"/>
      <c r="R835" s="455"/>
      <c r="S835" s="455"/>
      <c r="T835" s="455"/>
      <c r="U835" s="455"/>
      <c r="V835" s="455"/>
      <c r="W835" s="455"/>
      <c r="X835" s="455"/>
      <c r="Y835" s="455"/>
      <c r="Z835" s="455"/>
      <c r="AA835" s="455"/>
      <c r="AB835" s="455"/>
      <c r="AC835" s="455"/>
      <c r="AD835" s="455"/>
      <c r="AE835" s="455"/>
      <c r="AF835" s="455"/>
      <c r="AG835" s="455"/>
      <c r="AH835" s="455"/>
      <c r="AI835" s="455"/>
    </row>
    <row r="836" spans="1:35" ht="48">
      <c r="A836" s="456" t="s">
        <v>49</v>
      </c>
      <c r="B836" s="457">
        <v>563</v>
      </c>
      <c r="C836" s="583" t="s">
        <v>39</v>
      </c>
      <c r="D836" s="457">
        <v>4225</v>
      </c>
      <c r="E836" s="556" t="s">
        <v>85</v>
      </c>
      <c r="F836" s="459" t="s">
        <v>689</v>
      </c>
      <c r="G836" s="452"/>
      <c r="H836" s="453"/>
      <c r="I836" s="454"/>
      <c r="J836" s="455"/>
      <c r="K836" s="455"/>
      <c r="L836" s="455"/>
      <c r="M836" s="455"/>
      <c r="N836" s="455"/>
      <c r="O836" s="455"/>
      <c r="P836" s="455"/>
      <c r="Q836" s="455"/>
      <c r="R836" s="455"/>
      <c r="S836" s="455"/>
      <c r="T836" s="455"/>
      <c r="U836" s="455"/>
      <c r="V836" s="455"/>
      <c r="W836" s="455"/>
      <c r="X836" s="455"/>
      <c r="Y836" s="455"/>
      <c r="Z836" s="455"/>
      <c r="AA836" s="455"/>
      <c r="AB836" s="455"/>
      <c r="AC836" s="455"/>
      <c r="AD836" s="455"/>
      <c r="AE836" s="455"/>
      <c r="AF836" s="455"/>
      <c r="AG836" s="455"/>
      <c r="AH836" s="455"/>
      <c r="AI836" s="455"/>
    </row>
    <row r="837" spans="1:35" ht="48">
      <c r="A837" s="456" t="s">
        <v>49</v>
      </c>
      <c r="B837" s="457">
        <v>563</v>
      </c>
      <c r="C837" s="583" t="s">
        <v>39</v>
      </c>
      <c r="D837" s="457">
        <v>4226</v>
      </c>
      <c r="E837" s="556" t="s">
        <v>717</v>
      </c>
      <c r="F837" s="459" t="s">
        <v>689</v>
      </c>
      <c r="G837" s="452"/>
      <c r="H837" s="453"/>
      <c r="I837" s="454"/>
      <c r="J837" s="455"/>
      <c r="K837" s="455"/>
      <c r="L837" s="455"/>
      <c r="M837" s="455"/>
      <c r="N837" s="455"/>
      <c r="O837" s="455"/>
      <c r="P837" s="455"/>
      <c r="Q837" s="455"/>
      <c r="R837" s="455"/>
      <c r="S837" s="455"/>
      <c r="T837" s="455"/>
      <c r="U837" s="455"/>
      <c r="V837" s="455"/>
      <c r="W837" s="455"/>
      <c r="X837" s="455"/>
      <c r="Y837" s="455"/>
      <c r="Z837" s="455"/>
      <c r="AA837" s="455"/>
      <c r="AB837" s="455"/>
      <c r="AC837" s="455"/>
      <c r="AD837" s="455"/>
      <c r="AE837" s="455"/>
      <c r="AF837" s="455"/>
      <c r="AG837" s="455"/>
      <c r="AH837" s="455"/>
      <c r="AI837" s="455"/>
    </row>
    <row r="838" spans="1:35" ht="60">
      <c r="A838" s="456" t="s">
        <v>49</v>
      </c>
      <c r="B838" s="457">
        <v>563</v>
      </c>
      <c r="C838" s="583" t="s">
        <v>39</v>
      </c>
      <c r="D838" s="457">
        <v>4227</v>
      </c>
      <c r="E838" s="556" t="s">
        <v>93</v>
      </c>
      <c r="F838" s="459" t="s">
        <v>689</v>
      </c>
      <c r="G838" s="452"/>
      <c r="H838" s="453"/>
      <c r="I838" s="454"/>
      <c r="J838" s="455"/>
      <c r="K838" s="455"/>
      <c r="L838" s="455"/>
      <c r="M838" s="455"/>
      <c r="N838" s="455"/>
      <c r="O838" s="455"/>
      <c r="P838" s="455"/>
      <c r="Q838" s="455"/>
      <c r="R838" s="455"/>
      <c r="S838" s="455"/>
      <c r="T838" s="455"/>
      <c r="U838" s="455"/>
      <c r="V838" s="455"/>
      <c r="W838" s="455"/>
      <c r="X838" s="455"/>
      <c r="Y838" s="455"/>
      <c r="Z838" s="455"/>
      <c r="AA838" s="455"/>
      <c r="AB838" s="455"/>
      <c r="AC838" s="455"/>
      <c r="AD838" s="455"/>
      <c r="AE838" s="455"/>
      <c r="AF838" s="455"/>
      <c r="AG838" s="455"/>
      <c r="AH838" s="455"/>
      <c r="AI838" s="455"/>
    </row>
    <row r="839" spans="1:35" ht="48">
      <c r="A839" s="456" t="s">
        <v>49</v>
      </c>
      <c r="B839" s="457">
        <v>563</v>
      </c>
      <c r="C839" s="583" t="s">
        <v>39</v>
      </c>
      <c r="D839" s="457">
        <v>4231</v>
      </c>
      <c r="E839" s="556" t="s">
        <v>98</v>
      </c>
      <c r="F839" s="459" t="s">
        <v>689</v>
      </c>
      <c r="G839" s="452"/>
      <c r="H839" s="453"/>
      <c r="I839" s="454"/>
      <c r="J839" s="455"/>
      <c r="K839" s="455"/>
      <c r="L839" s="455"/>
      <c r="M839" s="455"/>
      <c r="N839" s="455"/>
      <c r="O839" s="455"/>
      <c r="P839" s="455"/>
      <c r="Q839" s="455"/>
      <c r="R839" s="455"/>
      <c r="S839" s="455"/>
      <c r="T839" s="455"/>
      <c r="U839" s="455"/>
      <c r="V839" s="455"/>
      <c r="W839" s="455"/>
      <c r="X839" s="455"/>
      <c r="Y839" s="455"/>
      <c r="Z839" s="455"/>
      <c r="AA839" s="455"/>
      <c r="AB839" s="455"/>
      <c r="AC839" s="455"/>
      <c r="AD839" s="455"/>
      <c r="AE839" s="455"/>
      <c r="AF839" s="455"/>
      <c r="AG839" s="455"/>
      <c r="AH839" s="455"/>
      <c r="AI839" s="455"/>
    </row>
    <row r="840" spans="1:35" ht="60">
      <c r="A840" s="456" t="s">
        <v>49</v>
      </c>
      <c r="B840" s="457">
        <v>563</v>
      </c>
      <c r="C840" s="583" t="s">
        <v>39</v>
      </c>
      <c r="D840" s="457">
        <v>4233</v>
      </c>
      <c r="E840" s="556" t="s">
        <v>764</v>
      </c>
      <c r="F840" s="459" t="s">
        <v>689</v>
      </c>
      <c r="G840" s="452"/>
      <c r="H840" s="453"/>
      <c r="I840" s="454"/>
      <c r="J840" s="455"/>
      <c r="K840" s="455"/>
      <c r="L840" s="455"/>
      <c r="M840" s="455"/>
      <c r="N840" s="455"/>
      <c r="O840" s="455"/>
      <c r="P840" s="455"/>
      <c r="Q840" s="455"/>
      <c r="R840" s="455"/>
      <c r="S840" s="455"/>
      <c r="T840" s="455"/>
      <c r="U840" s="455"/>
      <c r="V840" s="455"/>
      <c r="W840" s="455"/>
      <c r="X840" s="455"/>
      <c r="Y840" s="455"/>
      <c r="Z840" s="455"/>
      <c r="AA840" s="455"/>
      <c r="AB840" s="455"/>
      <c r="AC840" s="455"/>
      <c r="AD840" s="455"/>
      <c r="AE840" s="455"/>
      <c r="AF840" s="455"/>
      <c r="AG840" s="455"/>
      <c r="AH840" s="455"/>
      <c r="AI840" s="455"/>
    </row>
    <row r="841" spans="1:35" ht="48">
      <c r="A841" s="456" t="s">
        <v>49</v>
      </c>
      <c r="B841" s="457">
        <v>563</v>
      </c>
      <c r="C841" s="583" t="s">
        <v>39</v>
      </c>
      <c r="D841" s="457">
        <v>4241</v>
      </c>
      <c r="E841" s="556" t="s">
        <v>74</v>
      </c>
      <c r="F841" s="459" t="s">
        <v>689</v>
      </c>
      <c r="G841" s="452"/>
      <c r="H841" s="453"/>
      <c r="I841" s="454"/>
      <c r="J841" s="455"/>
      <c r="K841" s="455"/>
      <c r="L841" s="455"/>
      <c r="M841" s="455"/>
      <c r="N841" s="455"/>
      <c r="O841" s="455"/>
      <c r="P841" s="455"/>
      <c r="Q841" s="455"/>
      <c r="R841" s="455"/>
      <c r="S841" s="455"/>
      <c r="T841" s="455"/>
      <c r="U841" s="455"/>
      <c r="V841" s="455"/>
      <c r="W841" s="455"/>
      <c r="X841" s="455"/>
      <c r="Y841" s="455"/>
      <c r="Z841" s="455"/>
      <c r="AA841" s="455"/>
      <c r="AB841" s="455"/>
      <c r="AC841" s="455"/>
      <c r="AD841" s="455"/>
      <c r="AE841" s="455"/>
      <c r="AF841" s="455"/>
      <c r="AG841" s="455"/>
      <c r="AH841" s="455"/>
      <c r="AI841" s="455"/>
    </row>
    <row r="842" spans="1:35" ht="48">
      <c r="A842" s="456" t="s">
        <v>49</v>
      </c>
      <c r="B842" s="457">
        <v>563</v>
      </c>
      <c r="C842" s="583" t="s">
        <v>39</v>
      </c>
      <c r="D842" s="457">
        <v>4244</v>
      </c>
      <c r="E842" s="556" t="s">
        <v>765</v>
      </c>
      <c r="F842" s="459" t="s">
        <v>689</v>
      </c>
      <c r="G842" s="452"/>
      <c r="H842" s="453"/>
      <c r="I842" s="454"/>
      <c r="J842" s="455"/>
      <c r="K842" s="455"/>
      <c r="L842" s="455"/>
      <c r="M842" s="455"/>
      <c r="N842" s="455"/>
      <c r="O842" s="455"/>
      <c r="P842" s="455"/>
      <c r="Q842" s="455"/>
      <c r="R842" s="455"/>
      <c r="S842" s="455"/>
      <c r="T842" s="455"/>
      <c r="U842" s="455"/>
      <c r="V842" s="455"/>
      <c r="W842" s="455"/>
      <c r="X842" s="455"/>
      <c r="Y842" s="455"/>
      <c r="Z842" s="455"/>
      <c r="AA842" s="455"/>
      <c r="AB842" s="455"/>
      <c r="AC842" s="455"/>
      <c r="AD842" s="455"/>
      <c r="AE842" s="455"/>
      <c r="AF842" s="455"/>
      <c r="AG842" s="455"/>
      <c r="AH842" s="455"/>
      <c r="AI842" s="455"/>
    </row>
    <row r="843" spans="1:35" s="477" customFormat="1" ht="48">
      <c r="A843" s="456" t="s">
        <v>49</v>
      </c>
      <c r="B843" s="457">
        <v>563</v>
      </c>
      <c r="C843" s="583" t="s">
        <v>39</v>
      </c>
      <c r="D843" s="457">
        <v>4262</v>
      </c>
      <c r="E843" s="556" t="s">
        <v>86</v>
      </c>
      <c r="F843" s="459" t="s">
        <v>689</v>
      </c>
      <c r="G843" s="452"/>
      <c r="H843" s="453"/>
      <c r="I843" s="454"/>
      <c r="J843" s="476"/>
      <c r="K843" s="476"/>
      <c r="L843" s="476"/>
      <c r="M843" s="476"/>
      <c r="N843" s="476"/>
      <c r="O843" s="476"/>
      <c r="P843" s="476"/>
      <c r="Q843" s="476"/>
      <c r="R843" s="476"/>
      <c r="S843" s="476"/>
      <c r="T843" s="476"/>
      <c r="U843" s="476"/>
      <c r="V843" s="476"/>
      <c r="W843" s="476"/>
      <c r="X843" s="476"/>
      <c r="Y843" s="476"/>
      <c r="Z843" s="476"/>
      <c r="AA843" s="476"/>
      <c r="AB843" s="476"/>
      <c r="AC843" s="476"/>
      <c r="AD843" s="476"/>
      <c r="AE843" s="476"/>
      <c r="AF843" s="476"/>
      <c r="AG843" s="476"/>
      <c r="AH843" s="476"/>
      <c r="AI843" s="476"/>
    </row>
    <row r="844" spans="1:35" s="470" customFormat="1" ht="60">
      <c r="A844" s="456" t="s">
        <v>49</v>
      </c>
      <c r="B844" s="457">
        <v>563</v>
      </c>
      <c r="C844" s="583" t="s">
        <v>39</v>
      </c>
      <c r="D844" s="457">
        <v>4264</v>
      </c>
      <c r="E844" s="556" t="s">
        <v>766</v>
      </c>
      <c r="F844" s="459" t="s">
        <v>689</v>
      </c>
      <c r="G844" s="452"/>
      <c r="H844" s="453"/>
      <c r="I844" s="454"/>
      <c r="J844" s="469"/>
      <c r="K844" s="469"/>
      <c r="L844" s="469"/>
      <c r="M844" s="469"/>
      <c r="N844" s="469"/>
      <c r="O844" s="469"/>
      <c r="P844" s="469"/>
      <c r="Q844" s="469"/>
      <c r="R844" s="469"/>
      <c r="S844" s="469"/>
      <c r="T844" s="469"/>
      <c r="U844" s="469"/>
      <c r="V844" s="469"/>
      <c r="W844" s="469"/>
      <c r="X844" s="469"/>
      <c r="Y844" s="469"/>
      <c r="Z844" s="469"/>
      <c r="AA844" s="469"/>
      <c r="AB844" s="469"/>
      <c r="AC844" s="469"/>
      <c r="AD844" s="469"/>
      <c r="AE844" s="469"/>
      <c r="AF844" s="469"/>
      <c r="AG844" s="469"/>
      <c r="AH844" s="469"/>
      <c r="AI844" s="469"/>
    </row>
    <row r="845" spans="1:35" ht="60">
      <c r="A845" s="456" t="s">
        <v>49</v>
      </c>
      <c r="B845" s="457">
        <v>563</v>
      </c>
      <c r="C845" s="583" t="s">
        <v>39</v>
      </c>
      <c r="D845" s="457">
        <v>4312</v>
      </c>
      <c r="E845" s="556" t="s">
        <v>684</v>
      </c>
      <c r="F845" s="459" t="s">
        <v>689</v>
      </c>
      <c r="G845" s="452"/>
      <c r="H845" s="453"/>
      <c r="I845" s="454"/>
      <c r="J845" s="455"/>
      <c r="K845" s="455"/>
      <c r="L845" s="455"/>
      <c r="M845" s="455"/>
      <c r="N845" s="455"/>
      <c r="O845" s="455"/>
      <c r="P845" s="455"/>
      <c r="Q845" s="455"/>
      <c r="R845" s="455"/>
      <c r="S845" s="455"/>
      <c r="T845" s="455"/>
      <c r="U845" s="455"/>
      <c r="V845" s="455"/>
      <c r="W845" s="455"/>
      <c r="X845" s="455"/>
      <c r="Y845" s="455"/>
      <c r="Z845" s="455"/>
      <c r="AA845" s="455"/>
      <c r="AB845" s="455"/>
      <c r="AC845" s="455"/>
      <c r="AD845" s="455"/>
      <c r="AE845" s="455"/>
      <c r="AF845" s="455"/>
      <c r="AG845" s="455"/>
      <c r="AH845" s="455"/>
      <c r="AI845" s="455"/>
    </row>
    <row r="846" spans="1:35" s="477" customFormat="1" ht="48">
      <c r="A846" s="456" t="s">
        <v>49</v>
      </c>
      <c r="B846" s="457">
        <v>563</v>
      </c>
      <c r="C846" s="583" t="s">
        <v>39</v>
      </c>
      <c r="D846" s="461">
        <v>4511</v>
      </c>
      <c r="E846" s="557" t="s">
        <v>91</v>
      </c>
      <c r="F846" s="459" t="s">
        <v>689</v>
      </c>
      <c r="G846" s="452"/>
      <c r="H846" s="453"/>
      <c r="I846" s="454"/>
      <c r="J846" s="476"/>
      <c r="K846" s="476"/>
      <c r="L846" s="476"/>
      <c r="M846" s="476"/>
      <c r="N846" s="476"/>
      <c r="O846" s="476"/>
      <c r="P846" s="476"/>
      <c r="Q846" s="476"/>
      <c r="R846" s="476"/>
      <c r="S846" s="476"/>
      <c r="T846" s="476"/>
      <c r="U846" s="476"/>
      <c r="V846" s="476"/>
      <c r="W846" s="476"/>
      <c r="X846" s="476"/>
      <c r="Y846" s="476"/>
      <c r="Z846" s="476"/>
      <c r="AA846" s="476"/>
      <c r="AB846" s="476"/>
      <c r="AC846" s="476"/>
      <c r="AD846" s="476"/>
      <c r="AE846" s="476"/>
      <c r="AF846" s="476"/>
      <c r="AG846" s="476"/>
      <c r="AH846" s="476"/>
      <c r="AI846" s="476"/>
    </row>
    <row r="847" spans="1:35" s="477" customFormat="1" ht="48.75" thickBot="1">
      <c r="A847" s="456" t="s">
        <v>49</v>
      </c>
      <c r="B847" s="457">
        <v>563</v>
      </c>
      <c r="C847" s="583" t="s">
        <v>39</v>
      </c>
      <c r="D847" s="461">
        <v>4521</v>
      </c>
      <c r="E847" s="557" t="s">
        <v>95</v>
      </c>
      <c r="F847" s="459" t="s">
        <v>689</v>
      </c>
      <c r="G847" s="452"/>
      <c r="H847" s="453"/>
      <c r="I847" s="454"/>
      <c r="J847" s="476"/>
      <c r="K847" s="476"/>
      <c r="L847" s="476"/>
      <c r="M847" s="476"/>
      <c r="N847" s="476"/>
      <c r="O847" s="476"/>
      <c r="P847" s="476"/>
      <c r="Q847" s="476"/>
      <c r="R847" s="476"/>
      <c r="S847" s="476"/>
      <c r="T847" s="476"/>
      <c r="U847" s="476"/>
      <c r="V847" s="476"/>
      <c r="W847" s="476"/>
      <c r="X847" s="476"/>
      <c r="Y847" s="476"/>
      <c r="Z847" s="476"/>
      <c r="AA847" s="476"/>
      <c r="AB847" s="476"/>
      <c r="AC847" s="476"/>
      <c r="AD847" s="476"/>
      <c r="AE847" s="476"/>
      <c r="AF847" s="476"/>
      <c r="AG847" s="476"/>
      <c r="AH847" s="476"/>
      <c r="AI847" s="476"/>
    </row>
    <row r="848" spans="1:35" s="477" customFormat="1" ht="36.75" thickBot="1">
      <c r="A848" s="463" t="s">
        <v>49</v>
      </c>
      <c r="B848" s="464">
        <v>563</v>
      </c>
      <c r="C848" s="585" t="s">
        <v>39</v>
      </c>
      <c r="D848" s="464"/>
      <c r="E848" s="558" t="s">
        <v>743</v>
      </c>
      <c r="F848" s="465" t="s">
        <v>689</v>
      </c>
      <c r="G848" s="541">
        <f>SUM(G780:G847)</f>
        <v>0</v>
      </c>
      <c r="H848" s="541">
        <f>SUM(H780:H847)</f>
        <v>0</v>
      </c>
      <c r="I848" s="542">
        <f>SUM(I780:I847)</f>
        <v>0</v>
      </c>
      <c r="J848" s="476"/>
      <c r="K848" s="476"/>
      <c r="L848" s="476"/>
      <c r="M848" s="476"/>
      <c r="N848" s="476"/>
      <c r="O848" s="476"/>
      <c r="P848" s="476"/>
      <c r="Q848" s="476"/>
      <c r="R848" s="476"/>
      <c r="S848" s="476"/>
      <c r="T848" s="476"/>
      <c r="U848" s="476"/>
      <c r="V848" s="476"/>
      <c r="W848" s="476"/>
      <c r="X848" s="476"/>
      <c r="Y848" s="476"/>
      <c r="Z848" s="476"/>
      <c r="AA848" s="476"/>
      <c r="AB848" s="476"/>
      <c r="AC848" s="476"/>
      <c r="AD848" s="476"/>
      <c r="AE848" s="476"/>
      <c r="AF848" s="476"/>
      <c r="AG848" s="476"/>
      <c r="AH848" s="476"/>
      <c r="AI848" s="476"/>
    </row>
    <row r="849" spans="1:35" s="477" customFormat="1" ht="48">
      <c r="A849" s="720" t="s">
        <v>49</v>
      </c>
      <c r="B849" s="721">
        <v>563</v>
      </c>
      <c r="C849" s="722" t="s">
        <v>39</v>
      </c>
      <c r="D849" s="721">
        <v>3111</v>
      </c>
      <c r="E849" s="741" t="s">
        <v>50</v>
      </c>
      <c r="F849" s="742" t="s">
        <v>817</v>
      </c>
      <c r="G849" s="452">
        <v>320650</v>
      </c>
      <c r="H849" s="453">
        <v>279430</v>
      </c>
      <c r="I849" s="454">
        <v>335646</v>
      </c>
      <c r="J849" s="476"/>
      <c r="K849" s="476"/>
      <c r="L849" s="476"/>
      <c r="M849" s="476"/>
      <c r="N849" s="476"/>
      <c r="O849" s="476"/>
      <c r="P849" s="476"/>
      <c r="Q849" s="476"/>
      <c r="R849" s="476"/>
      <c r="S849" s="476"/>
      <c r="T849" s="476"/>
      <c r="U849" s="476"/>
      <c r="V849" s="476"/>
      <c r="W849" s="476"/>
      <c r="X849" s="476"/>
      <c r="Y849" s="476"/>
      <c r="Z849" s="476"/>
      <c r="AA849" s="476"/>
      <c r="AB849" s="476"/>
      <c r="AC849" s="476"/>
      <c r="AD849" s="476"/>
      <c r="AE849" s="476"/>
      <c r="AF849" s="476"/>
      <c r="AG849" s="476"/>
      <c r="AH849" s="476"/>
      <c r="AI849" s="476"/>
    </row>
    <row r="850" spans="1:35" s="477" customFormat="1" ht="48">
      <c r="A850" s="720" t="s">
        <v>49</v>
      </c>
      <c r="B850" s="721">
        <v>563</v>
      </c>
      <c r="C850" s="722" t="s">
        <v>39</v>
      </c>
      <c r="D850" s="721">
        <v>3112</v>
      </c>
      <c r="E850" s="741" t="s">
        <v>96</v>
      </c>
      <c r="F850" s="725" t="s">
        <v>817</v>
      </c>
      <c r="G850" s="452"/>
      <c r="H850" s="453"/>
      <c r="I850" s="454"/>
      <c r="J850" s="476"/>
      <c r="K850" s="476"/>
      <c r="L850" s="476"/>
      <c r="M850" s="476"/>
      <c r="N850" s="476"/>
      <c r="O850" s="476"/>
      <c r="P850" s="476"/>
      <c r="Q850" s="476"/>
      <c r="R850" s="476"/>
      <c r="S850" s="476"/>
      <c r="T850" s="476"/>
      <c r="U850" s="476"/>
      <c r="V850" s="476"/>
      <c r="W850" s="476"/>
      <c r="X850" s="476"/>
      <c r="Y850" s="476"/>
      <c r="Z850" s="476"/>
      <c r="AA850" s="476"/>
      <c r="AB850" s="476"/>
      <c r="AC850" s="476"/>
      <c r="AD850" s="476"/>
      <c r="AE850" s="476"/>
      <c r="AF850" s="476"/>
      <c r="AG850" s="476"/>
      <c r="AH850" s="476"/>
      <c r="AI850" s="476"/>
    </row>
    <row r="851" spans="1:35" s="477" customFormat="1" ht="48">
      <c r="A851" s="720" t="s">
        <v>49</v>
      </c>
      <c r="B851" s="721">
        <v>563</v>
      </c>
      <c r="C851" s="722" t="s">
        <v>39</v>
      </c>
      <c r="D851" s="721">
        <v>3113</v>
      </c>
      <c r="E851" s="741" t="s">
        <v>756</v>
      </c>
      <c r="F851" s="725" t="s">
        <v>817</v>
      </c>
      <c r="G851" s="452"/>
      <c r="H851" s="453"/>
      <c r="I851" s="454"/>
      <c r="J851" s="476"/>
      <c r="K851" s="476"/>
      <c r="L851" s="476"/>
      <c r="M851" s="476"/>
      <c r="N851" s="476"/>
      <c r="O851" s="476"/>
      <c r="P851" s="476"/>
      <c r="Q851" s="476"/>
      <c r="R851" s="476"/>
      <c r="S851" s="476"/>
      <c r="T851" s="476"/>
      <c r="U851" s="476"/>
      <c r="V851" s="476"/>
      <c r="W851" s="476"/>
      <c r="X851" s="476"/>
      <c r="Y851" s="476"/>
      <c r="Z851" s="476"/>
      <c r="AA851" s="476"/>
      <c r="AB851" s="476"/>
      <c r="AC851" s="476"/>
      <c r="AD851" s="476"/>
      <c r="AE851" s="476"/>
      <c r="AF851" s="476"/>
      <c r="AG851" s="476"/>
      <c r="AH851" s="476"/>
      <c r="AI851" s="476"/>
    </row>
    <row r="852" spans="1:35" s="477" customFormat="1" ht="48">
      <c r="A852" s="720" t="s">
        <v>49</v>
      </c>
      <c r="B852" s="721">
        <v>563</v>
      </c>
      <c r="C852" s="722" t="s">
        <v>39</v>
      </c>
      <c r="D852" s="721">
        <v>3114</v>
      </c>
      <c r="E852" s="741" t="s">
        <v>754</v>
      </c>
      <c r="F852" s="725" t="s">
        <v>817</v>
      </c>
      <c r="G852" s="452"/>
      <c r="H852" s="453"/>
      <c r="I852" s="454"/>
      <c r="J852" s="476"/>
      <c r="K852" s="476"/>
      <c r="L852" s="476"/>
      <c r="M852" s="476"/>
      <c r="N852" s="476"/>
      <c r="O852" s="476"/>
      <c r="P852" s="476"/>
      <c r="Q852" s="476"/>
      <c r="R852" s="476"/>
      <c r="S852" s="476"/>
      <c r="T852" s="476"/>
      <c r="U852" s="476"/>
      <c r="V852" s="476"/>
      <c r="W852" s="476"/>
      <c r="X852" s="476"/>
      <c r="Y852" s="476"/>
      <c r="Z852" s="476"/>
      <c r="AA852" s="476"/>
      <c r="AB852" s="476"/>
      <c r="AC852" s="476"/>
      <c r="AD852" s="476"/>
      <c r="AE852" s="476"/>
      <c r="AF852" s="476"/>
      <c r="AG852" s="476"/>
      <c r="AH852" s="476"/>
      <c r="AI852" s="476"/>
    </row>
    <row r="853" spans="1:35" s="477" customFormat="1" ht="48">
      <c r="A853" s="720" t="s">
        <v>49</v>
      </c>
      <c r="B853" s="721">
        <v>563</v>
      </c>
      <c r="C853" s="722" t="s">
        <v>39</v>
      </c>
      <c r="D853" s="723">
        <v>3121</v>
      </c>
      <c r="E853" s="724" t="s">
        <v>51</v>
      </c>
      <c r="F853" s="725" t="s">
        <v>817</v>
      </c>
      <c r="G853" s="452"/>
      <c r="H853" s="453"/>
      <c r="I853" s="454"/>
      <c r="J853" s="476"/>
      <c r="K853" s="476"/>
      <c r="L853" s="476"/>
      <c r="M853" s="476"/>
      <c r="N853" s="476"/>
      <c r="O853" s="476"/>
      <c r="P853" s="476"/>
      <c r="Q853" s="476"/>
      <c r="R853" s="476"/>
      <c r="S853" s="476"/>
      <c r="T853" s="476"/>
      <c r="U853" s="476"/>
      <c r="V853" s="476"/>
      <c r="W853" s="476"/>
      <c r="X853" s="476"/>
      <c r="Y853" s="476"/>
      <c r="Z853" s="476"/>
      <c r="AA853" s="476"/>
      <c r="AB853" s="476"/>
      <c r="AC853" s="476"/>
      <c r="AD853" s="476"/>
      <c r="AE853" s="476"/>
      <c r="AF853" s="476"/>
      <c r="AG853" s="476"/>
      <c r="AH853" s="476"/>
      <c r="AI853" s="476"/>
    </row>
    <row r="854" spans="1:35" s="477" customFormat="1" ht="48">
      <c r="A854" s="720" t="s">
        <v>49</v>
      </c>
      <c r="B854" s="721">
        <v>563</v>
      </c>
      <c r="C854" s="722" t="s">
        <v>39</v>
      </c>
      <c r="D854" s="723">
        <v>3131</v>
      </c>
      <c r="E854" s="724" t="s">
        <v>757</v>
      </c>
      <c r="F854" s="725" t="s">
        <v>817</v>
      </c>
      <c r="G854" s="452"/>
      <c r="H854" s="453"/>
      <c r="I854" s="454"/>
      <c r="J854" s="476"/>
      <c r="K854" s="476"/>
      <c r="L854" s="476"/>
      <c r="M854" s="476"/>
      <c r="N854" s="476"/>
      <c r="O854" s="476"/>
      <c r="P854" s="476"/>
      <c r="Q854" s="476"/>
      <c r="R854" s="476"/>
      <c r="S854" s="476"/>
      <c r="T854" s="476"/>
      <c r="U854" s="476"/>
      <c r="V854" s="476"/>
      <c r="W854" s="476"/>
      <c r="X854" s="476"/>
      <c r="Y854" s="476"/>
      <c r="Z854" s="476"/>
      <c r="AA854" s="476"/>
      <c r="AB854" s="476"/>
      <c r="AC854" s="476"/>
      <c r="AD854" s="476"/>
      <c r="AE854" s="476"/>
      <c r="AF854" s="476"/>
      <c r="AG854" s="476"/>
      <c r="AH854" s="476"/>
      <c r="AI854" s="476"/>
    </row>
    <row r="855" spans="1:35" s="477" customFormat="1" ht="48">
      <c r="A855" s="720" t="s">
        <v>49</v>
      </c>
      <c r="B855" s="721">
        <v>563</v>
      </c>
      <c r="C855" s="722" t="s">
        <v>39</v>
      </c>
      <c r="D855" s="723">
        <v>3132</v>
      </c>
      <c r="E855" s="724" t="s">
        <v>52</v>
      </c>
      <c r="F855" s="725" t="s">
        <v>817</v>
      </c>
      <c r="G855" s="452">
        <v>52907</v>
      </c>
      <c r="H855" s="453">
        <v>46106</v>
      </c>
      <c r="I855" s="454">
        <v>55382</v>
      </c>
      <c r="J855" s="476"/>
      <c r="K855" s="476"/>
      <c r="L855" s="476"/>
      <c r="M855" s="476"/>
      <c r="N855" s="476"/>
      <c r="O855" s="476"/>
      <c r="P855" s="476"/>
      <c r="Q855" s="476"/>
      <c r="R855" s="476"/>
      <c r="S855" s="476"/>
      <c r="T855" s="476"/>
      <c r="U855" s="476"/>
      <c r="V855" s="476"/>
      <c r="W855" s="476"/>
      <c r="X855" s="476"/>
      <c r="Y855" s="476"/>
      <c r="Z855" s="476"/>
      <c r="AA855" s="476"/>
      <c r="AB855" s="476"/>
      <c r="AC855" s="476"/>
      <c r="AD855" s="476"/>
      <c r="AE855" s="476"/>
      <c r="AF855" s="476"/>
      <c r="AG855" s="476"/>
      <c r="AH855" s="476"/>
      <c r="AI855" s="476"/>
    </row>
    <row r="856" spans="1:35" s="477" customFormat="1" ht="72">
      <c r="A856" s="720" t="s">
        <v>49</v>
      </c>
      <c r="B856" s="721">
        <v>563</v>
      </c>
      <c r="C856" s="722" t="s">
        <v>39</v>
      </c>
      <c r="D856" s="723">
        <v>3133</v>
      </c>
      <c r="E856" s="724" t="s">
        <v>758</v>
      </c>
      <c r="F856" s="725" t="s">
        <v>817</v>
      </c>
      <c r="G856" s="452"/>
      <c r="H856" s="453"/>
      <c r="I856" s="454"/>
      <c r="J856" s="476"/>
      <c r="K856" s="476"/>
      <c r="L856" s="476"/>
      <c r="M856" s="476"/>
      <c r="N856" s="476"/>
      <c r="O856" s="476"/>
      <c r="P856" s="476"/>
      <c r="Q856" s="476"/>
      <c r="R856" s="476"/>
      <c r="S856" s="476"/>
      <c r="T856" s="476"/>
      <c r="U856" s="476"/>
      <c r="V856" s="476"/>
      <c r="W856" s="476"/>
      <c r="X856" s="476"/>
      <c r="Y856" s="476"/>
      <c r="Z856" s="476"/>
      <c r="AA856" s="476"/>
      <c r="AB856" s="476"/>
      <c r="AC856" s="476"/>
      <c r="AD856" s="476"/>
      <c r="AE856" s="476"/>
      <c r="AF856" s="476"/>
      <c r="AG856" s="476"/>
      <c r="AH856" s="476"/>
      <c r="AI856" s="476"/>
    </row>
    <row r="857" spans="1:35" s="477" customFormat="1" ht="48">
      <c r="A857" s="720" t="s">
        <v>49</v>
      </c>
      <c r="B857" s="721">
        <v>563</v>
      </c>
      <c r="C857" s="722" t="s">
        <v>39</v>
      </c>
      <c r="D857" s="723">
        <v>3211</v>
      </c>
      <c r="E857" s="724" t="s">
        <v>60</v>
      </c>
      <c r="F857" s="725" t="s">
        <v>817</v>
      </c>
      <c r="G857" s="452">
        <v>183269</v>
      </c>
      <c r="H857" s="453">
        <v>30356</v>
      </c>
      <c r="I857" s="454">
        <v>37856</v>
      </c>
      <c r="J857" s="476"/>
      <c r="K857" s="476"/>
      <c r="L857" s="476"/>
      <c r="M857" s="476"/>
      <c r="N857" s="476"/>
      <c r="O857" s="476"/>
      <c r="P857" s="476"/>
      <c r="Q857" s="476"/>
      <c r="R857" s="476"/>
      <c r="S857" s="476"/>
      <c r="T857" s="476"/>
      <c r="U857" s="476"/>
      <c r="V857" s="476"/>
      <c r="W857" s="476"/>
      <c r="X857" s="476"/>
      <c r="Y857" s="476"/>
      <c r="Z857" s="476"/>
      <c r="AA857" s="476"/>
      <c r="AB857" s="476"/>
      <c r="AC857" s="476"/>
      <c r="AD857" s="476"/>
      <c r="AE857" s="476"/>
      <c r="AF857" s="476"/>
      <c r="AG857" s="476"/>
      <c r="AH857" s="476"/>
      <c r="AI857" s="476"/>
    </row>
    <row r="858" spans="1:35" s="477" customFormat="1" ht="60">
      <c r="A858" s="720" t="s">
        <v>49</v>
      </c>
      <c r="B858" s="721">
        <v>563</v>
      </c>
      <c r="C858" s="722" t="s">
        <v>39</v>
      </c>
      <c r="D858" s="723">
        <v>3212</v>
      </c>
      <c r="E858" s="724" t="s">
        <v>759</v>
      </c>
      <c r="F858" s="725" t="s">
        <v>817</v>
      </c>
      <c r="G858" s="452"/>
      <c r="H858" s="453"/>
      <c r="I858" s="454"/>
      <c r="J858" s="476"/>
      <c r="K858" s="476"/>
      <c r="L858" s="476"/>
      <c r="M858" s="476"/>
      <c r="N858" s="476"/>
      <c r="O858" s="476"/>
      <c r="P858" s="476"/>
      <c r="Q858" s="476"/>
      <c r="R858" s="476"/>
      <c r="S858" s="476"/>
      <c r="T858" s="476"/>
      <c r="U858" s="476"/>
      <c r="V858" s="476"/>
      <c r="W858" s="476"/>
      <c r="X858" s="476"/>
      <c r="Y858" s="476"/>
      <c r="Z858" s="476"/>
      <c r="AA858" s="476"/>
      <c r="AB858" s="476"/>
      <c r="AC858" s="476"/>
      <c r="AD858" s="476"/>
      <c r="AE858" s="476"/>
      <c r="AF858" s="476"/>
      <c r="AG858" s="476"/>
      <c r="AH858" s="476"/>
      <c r="AI858" s="476"/>
    </row>
    <row r="859" spans="1:35" s="477" customFormat="1" ht="48">
      <c r="A859" s="720" t="s">
        <v>49</v>
      </c>
      <c r="B859" s="721">
        <v>563</v>
      </c>
      <c r="C859" s="722" t="s">
        <v>39</v>
      </c>
      <c r="D859" s="723">
        <v>3213</v>
      </c>
      <c r="E859" s="724" t="s">
        <v>64</v>
      </c>
      <c r="F859" s="725" t="s">
        <v>817</v>
      </c>
      <c r="G859" s="452">
        <v>70000</v>
      </c>
      <c r="H859" s="453">
        <v>12621</v>
      </c>
      <c r="I859" s="454">
        <v>20121</v>
      </c>
      <c r="J859" s="476"/>
      <c r="K859" s="476"/>
      <c r="L859" s="476"/>
      <c r="M859" s="476"/>
      <c r="N859" s="476"/>
      <c r="O859" s="476"/>
      <c r="P859" s="476"/>
      <c r="Q859" s="476"/>
      <c r="R859" s="476"/>
      <c r="S859" s="476"/>
      <c r="T859" s="476"/>
      <c r="U859" s="476"/>
      <c r="V859" s="476"/>
      <c r="W859" s="476"/>
      <c r="X859" s="476"/>
      <c r="Y859" s="476"/>
      <c r="Z859" s="476"/>
      <c r="AA859" s="476"/>
      <c r="AB859" s="476"/>
      <c r="AC859" s="476"/>
      <c r="AD859" s="476"/>
      <c r="AE859" s="476"/>
      <c r="AF859" s="476"/>
      <c r="AG859" s="476"/>
      <c r="AH859" s="476"/>
      <c r="AI859" s="476"/>
    </row>
    <row r="860" spans="1:35" s="477" customFormat="1" ht="48">
      <c r="A860" s="720" t="s">
        <v>49</v>
      </c>
      <c r="B860" s="721">
        <v>563</v>
      </c>
      <c r="C860" s="722" t="s">
        <v>39</v>
      </c>
      <c r="D860" s="723">
        <v>3214</v>
      </c>
      <c r="E860" s="724" t="s">
        <v>75</v>
      </c>
      <c r="F860" s="725" t="s">
        <v>817</v>
      </c>
      <c r="G860" s="452"/>
      <c r="H860" s="453"/>
      <c r="I860" s="454"/>
      <c r="J860" s="476"/>
      <c r="K860" s="476"/>
      <c r="L860" s="476"/>
      <c r="M860" s="476"/>
      <c r="N860" s="476"/>
      <c r="O860" s="476"/>
      <c r="P860" s="476"/>
      <c r="Q860" s="476"/>
      <c r="R860" s="476"/>
      <c r="S860" s="476"/>
      <c r="T860" s="476"/>
      <c r="U860" s="476"/>
      <c r="V860" s="476"/>
      <c r="W860" s="476"/>
      <c r="X860" s="476"/>
      <c r="Y860" s="476"/>
      <c r="Z860" s="476"/>
      <c r="AA860" s="476"/>
      <c r="AB860" s="476"/>
      <c r="AC860" s="476"/>
      <c r="AD860" s="476"/>
      <c r="AE860" s="476"/>
      <c r="AF860" s="476"/>
      <c r="AG860" s="476"/>
      <c r="AH860" s="476"/>
      <c r="AI860" s="476"/>
    </row>
    <row r="861" spans="1:35" s="477" customFormat="1" ht="60">
      <c r="A861" s="720" t="s">
        <v>49</v>
      </c>
      <c r="B861" s="721">
        <v>563</v>
      </c>
      <c r="C861" s="722" t="s">
        <v>39</v>
      </c>
      <c r="D861" s="723">
        <v>3221</v>
      </c>
      <c r="E861" s="724" t="s">
        <v>65</v>
      </c>
      <c r="F861" s="725" t="s">
        <v>817</v>
      </c>
      <c r="G861" s="452">
        <v>18750</v>
      </c>
      <c r="H861" s="453">
        <v>2953</v>
      </c>
      <c r="I861" s="454">
        <v>3543</v>
      </c>
      <c r="J861" s="476"/>
      <c r="K861" s="476"/>
      <c r="L861" s="476"/>
      <c r="M861" s="476"/>
      <c r="N861" s="476"/>
      <c r="O861" s="476"/>
      <c r="P861" s="476"/>
      <c r="Q861" s="476"/>
      <c r="R861" s="476"/>
      <c r="S861" s="476"/>
      <c r="T861" s="476"/>
      <c r="U861" s="476"/>
      <c r="V861" s="476"/>
      <c r="W861" s="476"/>
      <c r="X861" s="476"/>
      <c r="Y861" s="476"/>
      <c r="Z861" s="476"/>
      <c r="AA861" s="476"/>
      <c r="AB861" s="476"/>
      <c r="AC861" s="476"/>
      <c r="AD861" s="476"/>
      <c r="AE861" s="476"/>
      <c r="AF861" s="476"/>
      <c r="AG861" s="476"/>
      <c r="AH861" s="476"/>
      <c r="AI861" s="476"/>
    </row>
    <row r="862" spans="1:35" s="477" customFormat="1" ht="48">
      <c r="A862" s="720" t="s">
        <v>49</v>
      </c>
      <c r="B862" s="721">
        <v>563</v>
      </c>
      <c r="C862" s="722" t="s">
        <v>39</v>
      </c>
      <c r="D862" s="723">
        <v>3222</v>
      </c>
      <c r="E862" s="724" t="s">
        <v>76</v>
      </c>
      <c r="F862" s="725" t="s">
        <v>817</v>
      </c>
      <c r="G862" s="452">
        <v>230000</v>
      </c>
      <c r="H862" s="453">
        <v>87000</v>
      </c>
      <c r="I862" s="454">
        <v>112000</v>
      </c>
      <c r="J862" s="476"/>
      <c r="K862" s="476"/>
      <c r="L862" s="476"/>
      <c r="M862" s="476"/>
      <c r="N862" s="476"/>
      <c r="O862" s="476"/>
      <c r="P862" s="476"/>
      <c r="Q862" s="476"/>
      <c r="R862" s="476"/>
      <c r="S862" s="476"/>
      <c r="T862" s="476"/>
      <c r="U862" s="476"/>
      <c r="V862" s="476"/>
      <c r="W862" s="476"/>
      <c r="X862" s="476"/>
      <c r="Y862" s="476"/>
      <c r="Z862" s="476"/>
      <c r="AA862" s="476"/>
      <c r="AB862" s="476"/>
      <c r="AC862" s="476"/>
      <c r="AD862" s="476"/>
      <c r="AE862" s="476"/>
      <c r="AF862" s="476"/>
      <c r="AG862" s="476"/>
      <c r="AH862" s="476"/>
      <c r="AI862" s="476"/>
    </row>
    <row r="863" spans="1:35" s="477" customFormat="1" ht="48">
      <c r="A863" s="720" t="s">
        <v>49</v>
      </c>
      <c r="B863" s="721">
        <v>563</v>
      </c>
      <c r="C863" s="722" t="s">
        <v>39</v>
      </c>
      <c r="D863" s="723">
        <v>3223</v>
      </c>
      <c r="E863" s="724" t="s">
        <v>77</v>
      </c>
      <c r="F863" s="725" t="s">
        <v>817</v>
      </c>
      <c r="G863" s="452"/>
      <c r="H863" s="453"/>
      <c r="I863" s="454"/>
      <c r="J863" s="476"/>
      <c r="K863" s="476"/>
      <c r="L863" s="476"/>
      <c r="M863" s="476"/>
      <c r="N863" s="476"/>
      <c r="O863" s="476"/>
      <c r="P863" s="476"/>
      <c r="Q863" s="476"/>
      <c r="R863" s="476"/>
      <c r="S863" s="476"/>
      <c r="T863" s="476"/>
      <c r="U863" s="476"/>
      <c r="V863" s="476"/>
      <c r="W863" s="476"/>
      <c r="X863" s="476"/>
      <c r="Y863" s="476"/>
      <c r="Z863" s="476"/>
      <c r="AA863" s="476"/>
      <c r="AB863" s="476"/>
      <c r="AC863" s="476"/>
      <c r="AD863" s="476"/>
      <c r="AE863" s="476"/>
      <c r="AF863" s="476"/>
      <c r="AG863" s="476"/>
      <c r="AH863" s="476"/>
      <c r="AI863" s="476"/>
    </row>
    <row r="864" spans="1:35" s="477" customFormat="1" ht="60">
      <c r="A864" s="720" t="s">
        <v>49</v>
      </c>
      <c r="B864" s="721">
        <v>563</v>
      </c>
      <c r="C864" s="722" t="s">
        <v>39</v>
      </c>
      <c r="D864" s="723">
        <v>3224</v>
      </c>
      <c r="E864" s="724" t="s">
        <v>61</v>
      </c>
      <c r="F864" s="725" t="s">
        <v>817</v>
      </c>
      <c r="G864" s="452"/>
      <c r="H864" s="453"/>
      <c r="I864" s="454"/>
      <c r="J864" s="476"/>
      <c r="K864" s="476"/>
      <c r="L864" s="476"/>
      <c r="M864" s="476"/>
      <c r="N864" s="476"/>
      <c r="O864" s="476"/>
      <c r="P864" s="476"/>
      <c r="Q864" s="476"/>
      <c r="R864" s="476"/>
      <c r="S864" s="476"/>
      <c r="T864" s="476"/>
      <c r="U864" s="476"/>
      <c r="V864" s="476"/>
      <c r="W864" s="476"/>
      <c r="X864" s="476"/>
      <c r="Y864" s="476"/>
      <c r="Z864" s="476"/>
      <c r="AA864" s="476"/>
      <c r="AB864" s="476"/>
      <c r="AC864" s="476"/>
      <c r="AD864" s="476"/>
      <c r="AE864" s="476"/>
      <c r="AF864" s="476"/>
      <c r="AG864" s="476"/>
      <c r="AH864" s="476"/>
      <c r="AI864" s="476"/>
    </row>
    <row r="865" spans="1:35" s="477" customFormat="1" ht="48">
      <c r="A865" s="720" t="s">
        <v>49</v>
      </c>
      <c r="B865" s="721">
        <v>563</v>
      </c>
      <c r="C865" s="722" t="s">
        <v>39</v>
      </c>
      <c r="D865" s="723">
        <v>3225</v>
      </c>
      <c r="E865" s="724" t="s">
        <v>78</v>
      </c>
      <c r="F865" s="725" t="s">
        <v>817</v>
      </c>
      <c r="G865" s="452"/>
      <c r="H865" s="453"/>
      <c r="I865" s="454"/>
      <c r="J865" s="476"/>
      <c r="K865" s="476"/>
      <c r="L865" s="476"/>
      <c r="M865" s="476"/>
      <c r="N865" s="476"/>
      <c r="O865" s="476"/>
      <c r="P865" s="476"/>
      <c r="Q865" s="476"/>
      <c r="R865" s="476"/>
      <c r="S865" s="476"/>
      <c r="T865" s="476"/>
      <c r="U865" s="476"/>
      <c r="V865" s="476"/>
      <c r="W865" s="476"/>
      <c r="X865" s="476"/>
      <c r="Y865" s="476"/>
      <c r="Z865" s="476"/>
      <c r="AA865" s="476"/>
      <c r="AB865" s="476"/>
      <c r="AC865" s="476"/>
      <c r="AD865" s="476"/>
      <c r="AE865" s="476"/>
      <c r="AF865" s="476"/>
      <c r="AG865" s="476"/>
      <c r="AH865" s="476"/>
      <c r="AI865" s="476"/>
    </row>
    <row r="866" spans="1:35" s="477" customFormat="1" ht="60">
      <c r="A866" s="720" t="s">
        <v>49</v>
      </c>
      <c r="B866" s="721">
        <v>563</v>
      </c>
      <c r="C866" s="722" t="s">
        <v>39</v>
      </c>
      <c r="D866" s="723">
        <v>3227</v>
      </c>
      <c r="E866" s="724" t="s">
        <v>89</v>
      </c>
      <c r="F866" s="725" t="s">
        <v>817</v>
      </c>
      <c r="G866" s="452"/>
      <c r="H866" s="453"/>
      <c r="I866" s="454"/>
      <c r="J866" s="476"/>
      <c r="K866" s="476"/>
      <c r="L866" s="476"/>
      <c r="M866" s="476"/>
      <c r="N866" s="476"/>
      <c r="O866" s="476"/>
      <c r="P866" s="476"/>
      <c r="Q866" s="476"/>
      <c r="R866" s="476"/>
      <c r="S866" s="476"/>
      <c r="T866" s="476"/>
      <c r="U866" s="476"/>
      <c r="V866" s="476"/>
      <c r="W866" s="476"/>
      <c r="X866" s="476"/>
      <c r="Y866" s="476"/>
      <c r="Z866" s="476"/>
      <c r="AA866" s="476"/>
      <c r="AB866" s="476"/>
      <c r="AC866" s="476"/>
      <c r="AD866" s="476"/>
      <c r="AE866" s="476"/>
      <c r="AF866" s="476"/>
      <c r="AG866" s="476"/>
      <c r="AH866" s="476"/>
      <c r="AI866" s="476"/>
    </row>
    <row r="867" spans="1:35" s="477" customFormat="1" ht="48">
      <c r="A867" s="720" t="s">
        <v>49</v>
      </c>
      <c r="B867" s="721">
        <v>563</v>
      </c>
      <c r="C867" s="722" t="s">
        <v>39</v>
      </c>
      <c r="D867" s="723">
        <v>3231</v>
      </c>
      <c r="E867" s="724" t="s">
        <v>79</v>
      </c>
      <c r="F867" s="725" t="s">
        <v>817</v>
      </c>
      <c r="G867" s="452"/>
      <c r="H867" s="453"/>
      <c r="I867" s="454"/>
      <c r="J867" s="476"/>
      <c r="K867" s="476"/>
      <c r="L867" s="476"/>
      <c r="M867" s="476"/>
      <c r="N867" s="476"/>
      <c r="O867" s="476"/>
      <c r="P867" s="476"/>
      <c r="Q867" s="476"/>
      <c r="R867" s="476"/>
      <c r="S867" s="476"/>
      <c r="T867" s="476"/>
      <c r="U867" s="476"/>
      <c r="V867" s="476"/>
      <c r="W867" s="476"/>
      <c r="X867" s="476"/>
      <c r="Y867" s="476"/>
      <c r="Z867" s="476"/>
      <c r="AA867" s="476"/>
      <c r="AB867" s="476"/>
      <c r="AC867" s="476"/>
      <c r="AD867" s="476"/>
      <c r="AE867" s="476"/>
      <c r="AF867" s="476"/>
      <c r="AG867" s="476"/>
      <c r="AH867" s="476"/>
      <c r="AI867" s="476"/>
    </row>
    <row r="868" spans="1:35" s="477" customFormat="1" ht="48">
      <c r="A868" s="720" t="s">
        <v>49</v>
      </c>
      <c r="B868" s="721">
        <v>563</v>
      </c>
      <c r="C868" s="722" t="s">
        <v>39</v>
      </c>
      <c r="D868" s="723">
        <v>3232</v>
      </c>
      <c r="E868" s="724" t="s">
        <v>80</v>
      </c>
      <c r="F868" s="725" t="s">
        <v>817</v>
      </c>
      <c r="G868" s="452">
        <v>53330</v>
      </c>
      <c r="H868" s="453">
        <v>55243</v>
      </c>
      <c r="I868" s="454">
        <v>55243</v>
      </c>
      <c r="J868" s="476"/>
      <c r="K868" s="476"/>
      <c r="L868" s="476"/>
      <c r="M868" s="476"/>
      <c r="N868" s="476"/>
      <c r="O868" s="476"/>
      <c r="P868" s="476"/>
      <c r="Q868" s="476"/>
      <c r="R868" s="476"/>
      <c r="S868" s="476"/>
      <c r="T868" s="476"/>
      <c r="U868" s="476"/>
      <c r="V868" s="476"/>
      <c r="W868" s="476"/>
      <c r="X868" s="476"/>
      <c r="Y868" s="476"/>
      <c r="Z868" s="476"/>
      <c r="AA868" s="476"/>
      <c r="AB868" s="476"/>
      <c r="AC868" s="476"/>
      <c r="AD868" s="476"/>
      <c r="AE868" s="476"/>
      <c r="AF868" s="476"/>
      <c r="AG868" s="476"/>
      <c r="AH868" s="476"/>
      <c r="AI868" s="476"/>
    </row>
    <row r="869" spans="1:35" s="477" customFormat="1" ht="48">
      <c r="A869" s="720" t="s">
        <v>49</v>
      </c>
      <c r="B869" s="721">
        <v>563</v>
      </c>
      <c r="C869" s="722" t="s">
        <v>39</v>
      </c>
      <c r="D869" s="723">
        <v>3233</v>
      </c>
      <c r="E869" s="724" t="s">
        <v>81</v>
      </c>
      <c r="F869" s="725" t="s">
        <v>817</v>
      </c>
      <c r="G869" s="452">
        <v>10000</v>
      </c>
      <c r="H869" s="453">
        <v>13140</v>
      </c>
      <c r="I869" s="454">
        <v>13140</v>
      </c>
      <c r="J869" s="476"/>
      <c r="K869" s="476"/>
      <c r="L869" s="476"/>
      <c r="M869" s="476"/>
      <c r="N869" s="476"/>
      <c r="O869" s="476"/>
      <c r="P869" s="476"/>
      <c r="Q869" s="476"/>
      <c r="R869" s="476"/>
      <c r="S869" s="476"/>
      <c r="T869" s="476"/>
      <c r="U869" s="476"/>
      <c r="V869" s="476"/>
      <c r="W869" s="476"/>
      <c r="X869" s="476"/>
      <c r="Y869" s="476"/>
      <c r="Z869" s="476"/>
      <c r="AA869" s="476"/>
      <c r="AB869" s="476"/>
      <c r="AC869" s="476"/>
      <c r="AD869" s="476"/>
      <c r="AE869" s="476"/>
      <c r="AF869" s="476"/>
      <c r="AG869" s="476"/>
      <c r="AH869" s="476"/>
      <c r="AI869" s="476"/>
    </row>
    <row r="870" spans="1:35" s="477" customFormat="1" ht="48">
      <c r="A870" s="720" t="s">
        <v>49</v>
      </c>
      <c r="B870" s="721">
        <v>563</v>
      </c>
      <c r="C870" s="722" t="s">
        <v>39</v>
      </c>
      <c r="D870" s="723">
        <v>3234</v>
      </c>
      <c r="E870" s="724" t="s">
        <v>87</v>
      </c>
      <c r="F870" s="725" t="s">
        <v>817</v>
      </c>
      <c r="G870" s="452"/>
      <c r="H870" s="453"/>
      <c r="I870" s="454"/>
      <c r="J870" s="476"/>
      <c r="K870" s="476"/>
      <c r="L870" s="476"/>
      <c r="M870" s="476"/>
      <c r="N870" s="476"/>
      <c r="O870" s="476"/>
      <c r="P870" s="476"/>
      <c r="Q870" s="476"/>
      <c r="R870" s="476"/>
      <c r="S870" s="476"/>
      <c r="T870" s="476"/>
      <c r="U870" s="476"/>
      <c r="V870" s="476"/>
      <c r="W870" s="476"/>
      <c r="X870" s="476"/>
      <c r="Y870" s="476"/>
      <c r="Z870" s="476"/>
      <c r="AA870" s="476"/>
      <c r="AB870" s="476"/>
      <c r="AC870" s="476"/>
      <c r="AD870" s="476"/>
      <c r="AE870" s="476"/>
      <c r="AF870" s="476"/>
      <c r="AG870" s="476"/>
      <c r="AH870" s="476"/>
      <c r="AI870" s="476"/>
    </row>
    <row r="871" spans="1:35" s="477" customFormat="1" ht="48">
      <c r="A871" s="720" t="s">
        <v>49</v>
      </c>
      <c r="B871" s="721">
        <v>563</v>
      </c>
      <c r="C871" s="722" t="s">
        <v>39</v>
      </c>
      <c r="D871" s="723">
        <v>3235</v>
      </c>
      <c r="E871" s="724" t="s">
        <v>88</v>
      </c>
      <c r="F871" s="725" t="s">
        <v>817</v>
      </c>
      <c r="G871" s="452">
        <v>6580</v>
      </c>
      <c r="H871" s="453">
        <v>0</v>
      </c>
      <c r="I871" s="454">
        <v>13000</v>
      </c>
      <c r="J871" s="476"/>
      <c r="K871" s="476"/>
      <c r="L871" s="476"/>
      <c r="M871" s="476"/>
      <c r="N871" s="476"/>
      <c r="O871" s="476"/>
      <c r="P871" s="476"/>
      <c r="Q871" s="476"/>
      <c r="R871" s="476"/>
      <c r="S871" s="476"/>
      <c r="T871" s="476"/>
      <c r="U871" s="476"/>
      <c r="V871" s="476"/>
      <c r="W871" s="476"/>
      <c r="X871" s="476"/>
      <c r="Y871" s="476"/>
      <c r="Z871" s="476"/>
      <c r="AA871" s="476"/>
      <c r="AB871" s="476"/>
      <c r="AC871" s="476"/>
      <c r="AD871" s="476"/>
      <c r="AE871" s="476"/>
      <c r="AF871" s="476"/>
      <c r="AG871" s="476"/>
      <c r="AH871" s="476"/>
      <c r="AI871" s="476"/>
    </row>
    <row r="872" spans="1:35" s="477" customFormat="1" ht="48">
      <c r="A872" s="720" t="s">
        <v>49</v>
      </c>
      <c r="B872" s="721">
        <v>563</v>
      </c>
      <c r="C872" s="722" t="s">
        <v>39</v>
      </c>
      <c r="D872" s="723">
        <v>3236</v>
      </c>
      <c r="E872" s="724" t="s">
        <v>54</v>
      </c>
      <c r="F872" s="725" t="s">
        <v>817</v>
      </c>
      <c r="G872" s="452"/>
      <c r="H872" s="453"/>
      <c r="I872" s="454"/>
      <c r="J872" s="476"/>
      <c r="K872" s="476"/>
      <c r="L872" s="476"/>
      <c r="M872" s="476"/>
      <c r="N872" s="476"/>
      <c r="O872" s="476"/>
      <c r="P872" s="476"/>
      <c r="Q872" s="476"/>
      <c r="R872" s="476"/>
      <c r="S872" s="476"/>
      <c r="T872" s="476"/>
      <c r="U872" s="476"/>
      <c r="V872" s="476"/>
      <c r="W872" s="476"/>
      <c r="X872" s="476"/>
      <c r="Y872" s="476"/>
      <c r="Z872" s="476"/>
      <c r="AA872" s="476"/>
      <c r="AB872" s="476"/>
      <c r="AC872" s="476"/>
      <c r="AD872" s="476"/>
      <c r="AE872" s="476"/>
      <c r="AF872" s="476"/>
      <c r="AG872" s="476"/>
      <c r="AH872" s="476"/>
      <c r="AI872" s="476"/>
    </row>
    <row r="873" spans="1:35" s="477" customFormat="1" ht="48">
      <c r="A873" s="720" t="s">
        <v>49</v>
      </c>
      <c r="B873" s="721">
        <v>563</v>
      </c>
      <c r="C873" s="722" t="s">
        <v>39</v>
      </c>
      <c r="D873" s="723">
        <v>3237</v>
      </c>
      <c r="E873" s="724" t="s">
        <v>62</v>
      </c>
      <c r="F873" s="725" t="s">
        <v>817</v>
      </c>
      <c r="G873" s="452">
        <v>118545</v>
      </c>
      <c r="H873" s="453">
        <v>60000</v>
      </c>
      <c r="I873" s="454">
        <v>120000</v>
      </c>
      <c r="J873" s="476"/>
      <c r="K873" s="476"/>
      <c r="L873" s="476"/>
      <c r="M873" s="476"/>
      <c r="N873" s="476"/>
      <c r="O873" s="476"/>
      <c r="P873" s="476"/>
      <c r="Q873" s="476"/>
      <c r="R873" s="476"/>
      <c r="S873" s="476"/>
      <c r="T873" s="476"/>
      <c r="U873" s="476"/>
      <c r="V873" s="476"/>
      <c r="W873" s="476"/>
      <c r="X873" s="476"/>
      <c r="Y873" s="476"/>
      <c r="Z873" s="476"/>
      <c r="AA873" s="476"/>
      <c r="AB873" s="476"/>
      <c r="AC873" s="476"/>
      <c r="AD873" s="476"/>
      <c r="AE873" s="476"/>
      <c r="AF873" s="476"/>
      <c r="AG873" s="476"/>
      <c r="AH873" s="476"/>
      <c r="AI873" s="476"/>
    </row>
    <row r="874" spans="1:35" s="477" customFormat="1" ht="48">
      <c r="A874" s="720" t="s">
        <v>49</v>
      </c>
      <c r="B874" s="721">
        <v>563</v>
      </c>
      <c r="C874" s="722" t="s">
        <v>39</v>
      </c>
      <c r="D874" s="723">
        <v>3238</v>
      </c>
      <c r="E874" s="724" t="s">
        <v>82</v>
      </c>
      <c r="F874" s="725" t="s">
        <v>817</v>
      </c>
      <c r="G874" s="452"/>
      <c r="H874" s="453"/>
      <c r="I874" s="454"/>
      <c r="J874" s="476"/>
      <c r="K874" s="476"/>
      <c r="L874" s="476"/>
      <c r="M874" s="476"/>
      <c r="N874" s="476"/>
      <c r="O874" s="476"/>
      <c r="P874" s="476"/>
      <c r="Q874" s="476"/>
      <c r="R874" s="476"/>
      <c r="S874" s="476"/>
      <c r="T874" s="476"/>
      <c r="U874" s="476"/>
      <c r="V874" s="476"/>
      <c r="W874" s="476"/>
      <c r="X874" s="476"/>
      <c r="Y874" s="476"/>
      <c r="Z874" s="476"/>
      <c r="AA874" s="476"/>
      <c r="AB874" s="476"/>
      <c r="AC874" s="476"/>
      <c r="AD874" s="476"/>
      <c r="AE874" s="476"/>
      <c r="AF874" s="476"/>
      <c r="AG874" s="476"/>
      <c r="AH874" s="476"/>
      <c r="AI874" s="476"/>
    </row>
    <row r="875" spans="1:35" s="477" customFormat="1" ht="48">
      <c r="A875" s="720" t="s">
        <v>49</v>
      </c>
      <c r="B875" s="721">
        <v>563</v>
      </c>
      <c r="C875" s="722" t="s">
        <v>39</v>
      </c>
      <c r="D875" s="723">
        <v>3239</v>
      </c>
      <c r="E875" s="724" t="s">
        <v>66</v>
      </c>
      <c r="F875" s="725" t="s">
        <v>817</v>
      </c>
      <c r="G875" s="452">
        <v>312500</v>
      </c>
      <c r="H875" s="453"/>
      <c r="I875" s="454"/>
      <c r="J875" s="476"/>
      <c r="K875" s="476"/>
      <c r="L875" s="476"/>
      <c r="M875" s="476"/>
      <c r="N875" s="476"/>
      <c r="O875" s="476"/>
      <c r="P875" s="476"/>
      <c r="Q875" s="476"/>
      <c r="R875" s="476"/>
      <c r="S875" s="476"/>
      <c r="T875" s="476"/>
      <c r="U875" s="476"/>
      <c r="V875" s="476"/>
      <c r="W875" s="476"/>
      <c r="X875" s="476"/>
      <c r="Y875" s="476"/>
      <c r="Z875" s="476"/>
      <c r="AA875" s="476"/>
      <c r="AB875" s="476"/>
      <c r="AC875" s="476"/>
      <c r="AD875" s="476"/>
      <c r="AE875" s="476"/>
      <c r="AF875" s="476"/>
      <c r="AG875" s="476"/>
      <c r="AH875" s="476"/>
      <c r="AI875" s="476"/>
    </row>
    <row r="876" spans="1:35" s="477" customFormat="1" ht="60">
      <c r="A876" s="720" t="s">
        <v>49</v>
      </c>
      <c r="B876" s="721">
        <v>563</v>
      </c>
      <c r="C876" s="722" t="s">
        <v>39</v>
      </c>
      <c r="D876" s="723">
        <v>3241</v>
      </c>
      <c r="E876" s="724" t="s">
        <v>67</v>
      </c>
      <c r="F876" s="725" t="s">
        <v>817</v>
      </c>
      <c r="G876" s="452"/>
      <c r="H876" s="453"/>
      <c r="I876" s="454"/>
      <c r="J876" s="476"/>
      <c r="K876" s="476"/>
      <c r="L876" s="476"/>
      <c r="M876" s="476"/>
      <c r="N876" s="476"/>
      <c r="O876" s="476"/>
      <c r="P876" s="476"/>
      <c r="Q876" s="476"/>
      <c r="R876" s="476"/>
      <c r="S876" s="476"/>
      <c r="T876" s="476"/>
      <c r="U876" s="476"/>
      <c r="V876" s="476"/>
      <c r="W876" s="476"/>
      <c r="X876" s="476"/>
      <c r="Y876" s="476"/>
      <c r="Z876" s="476"/>
      <c r="AA876" s="476"/>
      <c r="AB876" s="476"/>
      <c r="AC876" s="476"/>
      <c r="AD876" s="476"/>
      <c r="AE876" s="476"/>
      <c r="AF876" s="476"/>
      <c r="AG876" s="476"/>
      <c r="AH876" s="476"/>
      <c r="AI876" s="476"/>
    </row>
    <row r="877" spans="1:35" s="477" customFormat="1" ht="60">
      <c r="A877" s="720" t="s">
        <v>49</v>
      </c>
      <c r="B877" s="721">
        <v>563</v>
      </c>
      <c r="C877" s="722" t="s">
        <v>39</v>
      </c>
      <c r="D877" s="723">
        <v>3291</v>
      </c>
      <c r="E877" s="724" t="s">
        <v>714</v>
      </c>
      <c r="F877" s="725" t="s">
        <v>817</v>
      </c>
      <c r="G877" s="452"/>
      <c r="H877" s="453"/>
      <c r="I877" s="454"/>
      <c r="J877" s="476"/>
      <c r="K877" s="476"/>
      <c r="L877" s="476"/>
      <c r="M877" s="476"/>
      <c r="N877" s="476"/>
      <c r="O877" s="476"/>
      <c r="P877" s="476"/>
      <c r="Q877" s="476"/>
      <c r="R877" s="476"/>
      <c r="S877" s="476"/>
      <c r="T877" s="476"/>
      <c r="U877" s="476"/>
      <c r="V877" s="476"/>
      <c r="W877" s="476"/>
      <c r="X877" s="476"/>
      <c r="Y877" s="476"/>
      <c r="Z877" s="476"/>
      <c r="AA877" s="476"/>
      <c r="AB877" s="476"/>
      <c r="AC877" s="476"/>
      <c r="AD877" s="476"/>
      <c r="AE877" s="476"/>
      <c r="AF877" s="476"/>
      <c r="AG877" s="476"/>
      <c r="AH877" s="476"/>
      <c r="AI877" s="476"/>
    </row>
    <row r="878" spans="1:35" s="477" customFormat="1" ht="48">
      <c r="A878" s="720" t="s">
        <v>49</v>
      </c>
      <c r="B878" s="721">
        <v>563</v>
      </c>
      <c r="C878" s="722" t="s">
        <v>39</v>
      </c>
      <c r="D878" s="723">
        <v>3292</v>
      </c>
      <c r="E878" s="724" t="s">
        <v>59</v>
      </c>
      <c r="F878" s="725" t="s">
        <v>817</v>
      </c>
      <c r="G878" s="452"/>
      <c r="H878" s="453"/>
      <c r="I878" s="454"/>
      <c r="J878" s="476"/>
      <c r="K878" s="476"/>
      <c r="L878" s="476"/>
      <c r="M878" s="476"/>
      <c r="N878" s="476"/>
      <c r="O878" s="476"/>
      <c r="P878" s="476"/>
      <c r="Q878" s="476"/>
      <c r="R878" s="476"/>
      <c r="S878" s="476"/>
      <c r="T878" s="476"/>
      <c r="U878" s="476"/>
      <c r="V878" s="476"/>
      <c r="W878" s="476"/>
      <c r="X878" s="476"/>
      <c r="Y878" s="476"/>
      <c r="Z878" s="476"/>
      <c r="AA878" s="476"/>
      <c r="AB878" s="476"/>
      <c r="AC878" s="476"/>
      <c r="AD878" s="476"/>
      <c r="AE878" s="476"/>
      <c r="AF878" s="476"/>
      <c r="AG878" s="476"/>
      <c r="AH878" s="476"/>
      <c r="AI878" s="476"/>
    </row>
    <row r="879" spans="1:35" s="477" customFormat="1" ht="48">
      <c r="A879" s="720" t="s">
        <v>49</v>
      </c>
      <c r="B879" s="721">
        <v>563</v>
      </c>
      <c r="C879" s="722" t="s">
        <v>39</v>
      </c>
      <c r="D879" s="723">
        <v>3293</v>
      </c>
      <c r="E879" s="724" t="s">
        <v>68</v>
      </c>
      <c r="F879" s="725" t="s">
        <v>817</v>
      </c>
      <c r="G879" s="452"/>
      <c r="H879" s="453"/>
      <c r="I879" s="454"/>
      <c r="J879" s="476"/>
      <c r="K879" s="476"/>
      <c r="L879" s="476"/>
      <c r="M879" s="476"/>
      <c r="N879" s="476"/>
      <c r="O879" s="476"/>
      <c r="P879" s="476"/>
      <c r="Q879" s="476"/>
      <c r="R879" s="476"/>
      <c r="S879" s="476"/>
      <c r="T879" s="476"/>
      <c r="U879" s="476"/>
      <c r="V879" s="476"/>
      <c r="W879" s="476"/>
      <c r="X879" s="476"/>
      <c r="Y879" s="476"/>
      <c r="Z879" s="476"/>
      <c r="AA879" s="476"/>
      <c r="AB879" s="476"/>
      <c r="AC879" s="476"/>
      <c r="AD879" s="476"/>
      <c r="AE879" s="476"/>
      <c r="AF879" s="476"/>
      <c r="AG879" s="476"/>
      <c r="AH879" s="476"/>
      <c r="AI879" s="476"/>
    </row>
    <row r="880" spans="1:35" s="477" customFormat="1" ht="48">
      <c r="A880" s="720" t="s">
        <v>49</v>
      </c>
      <c r="B880" s="721">
        <v>563</v>
      </c>
      <c r="C880" s="722" t="s">
        <v>39</v>
      </c>
      <c r="D880" s="723">
        <v>3294</v>
      </c>
      <c r="E880" s="724" t="s">
        <v>69</v>
      </c>
      <c r="F880" s="725" t="s">
        <v>817</v>
      </c>
      <c r="G880" s="452"/>
      <c r="H880" s="453"/>
      <c r="I880" s="454"/>
      <c r="J880" s="476"/>
      <c r="K880" s="476"/>
      <c r="L880" s="476"/>
      <c r="M880" s="476"/>
      <c r="N880" s="476"/>
      <c r="O880" s="476"/>
      <c r="P880" s="476"/>
      <c r="Q880" s="476"/>
      <c r="R880" s="476"/>
      <c r="S880" s="476"/>
      <c r="T880" s="476"/>
      <c r="U880" s="476"/>
      <c r="V880" s="476"/>
      <c r="W880" s="476"/>
      <c r="X880" s="476"/>
      <c r="Y880" s="476"/>
      <c r="Z880" s="476"/>
      <c r="AA880" s="476"/>
      <c r="AB880" s="476"/>
      <c r="AC880" s="476"/>
      <c r="AD880" s="476"/>
      <c r="AE880" s="476"/>
      <c r="AF880" s="476"/>
      <c r="AG880" s="476"/>
      <c r="AH880" s="476"/>
      <c r="AI880" s="476"/>
    </row>
    <row r="881" spans="1:35" s="477" customFormat="1" ht="48">
      <c r="A881" s="720" t="s">
        <v>49</v>
      </c>
      <c r="B881" s="721">
        <v>563</v>
      </c>
      <c r="C881" s="722" t="s">
        <v>39</v>
      </c>
      <c r="D881" s="723">
        <v>3295</v>
      </c>
      <c r="E881" s="724" t="s">
        <v>55</v>
      </c>
      <c r="F881" s="725" t="s">
        <v>817</v>
      </c>
      <c r="G881" s="452"/>
      <c r="H881" s="453"/>
      <c r="I881" s="454"/>
      <c r="J881" s="476"/>
      <c r="K881" s="476"/>
      <c r="L881" s="476"/>
      <c r="M881" s="476"/>
      <c r="N881" s="476"/>
      <c r="O881" s="476"/>
      <c r="P881" s="476"/>
      <c r="Q881" s="476"/>
      <c r="R881" s="476"/>
      <c r="S881" s="476"/>
      <c r="T881" s="476"/>
      <c r="U881" s="476"/>
      <c r="V881" s="476"/>
      <c r="W881" s="476"/>
      <c r="X881" s="476"/>
      <c r="Y881" s="476"/>
      <c r="Z881" s="476"/>
      <c r="AA881" s="476"/>
      <c r="AB881" s="476"/>
      <c r="AC881" s="476"/>
      <c r="AD881" s="476"/>
      <c r="AE881" s="476"/>
      <c r="AF881" s="476"/>
      <c r="AG881" s="476"/>
      <c r="AH881" s="476"/>
      <c r="AI881" s="476"/>
    </row>
    <row r="882" spans="1:35" s="477" customFormat="1" ht="48">
      <c r="A882" s="720" t="s">
        <v>49</v>
      </c>
      <c r="B882" s="721">
        <v>563</v>
      </c>
      <c r="C882" s="722" t="s">
        <v>39</v>
      </c>
      <c r="D882" s="723">
        <v>3296</v>
      </c>
      <c r="E882" s="724" t="s">
        <v>97</v>
      </c>
      <c r="F882" s="725" t="s">
        <v>817</v>
      </c>
      <c r="G882" s="452"/>
      <c r="H882" s="453"/>
      <c r="I882" s="454"/>
      <c r="J882" s="476"/>
      <c r="K882" s="476"/>
      <c r="L882" s="476"/>
      <c r="M882" s="476"/>
      <c r="N882" s="476"/>
      <c r="O882" s="476"/>
      <c r="P882" s="476"/>
      <c r="Q882" s="476"/>
      <c r="R882" s="476"/>
      <c r="S882" s="476"/>
      <c r="T882" s="476"/>
      <c r="U882" s="476"/>
      <c r="V882" s="476"/>
      <c r="W882" s="476"/>
      <c r="X882" s="476"/>
      <c r="Y882" s="476"/>
      <c r="Z882" s="476"/>
      <c r="AA882" s="476"/>
      <c r="AB882" s="476"/>
      <c r="AC882" s="476"/>
      <c r="AD882" s="476"/>
      <c r="AE882" s="476"/>
      <c r="AF882" s="476"/>
      <c r="AG882" s="476"/>
      <c r="AH882" s="476"/>
      <c r="AI882" s="476"/>
    </row>
    <row r="883" spans="1:35" s="477" customFormat="1" ht="48">
      <c r="A883" s="720" t="s">
        <v>49</v>
      </c>
      <c r="B883" s="721">
        <v>563</v>
      </c>
      <c r="C883" s="722" t="s">
        <v>39</v>
      </c>
      <c r="D883" s="723">
        <v>3299</v>
      </c>
      <c r="E883" s="724" t="s">
        <v>57</v>
      </c>
      <c r="F883" s="725" t="s">
        <v>817</v>
      </c>
      <c r="G883" s="452"/>
      <c r="H883" s="453"/>
      <c r="I883" s="454"/>
      <c r="J883" s="476"/>
      <c r="K883" s="476"/>
      <c r="L883" s="476"/>
      <c r="M883" s="476"/>
      <c r="N883" s="476"/>
      <c r="O883" s="476"/>
      <c r="P883" s="476"/>
      <c r="Q883" s="476"/>
      <c r="R883" s="476"/>
      <c r="S883" s="476"/>
      <c r="T883" s="476"/>
      <c r="U883" s="476"/>
      <c r="V883" s="476"/>
      <c r="W883" s="476"/>
      <c r="X883" s="476"/>
      <c r="Y883" s="476"/>
      <c r="Z883" s="476"/>
      <c r="AA883" s="476"/>
      <c r="AB883" s="476"/>
      <c r="AC883" s="476"/>
      <c r="AD883" s="476"/>
      <c r="AE883" s="476"/>
      <c r="AF883" s="476"/>
      <c r="AG883" s="476"/>
      <c r="AH883" s="476"/>
      <c r="AI883" s="476"/>
    </row>
    <row r="884" spans="1:35" s="477" customFormat="1" ht="60">
      <c r="A884" s="720" t="s">
        <v>49</v>
      </c>
      <c r="B884" s="721">
        <v>563</v>
      </c>
      <c r="C884" s="722" t="s">
        <v>39</v>
      </c>
      <c r="D884" s="723">
        <v>3431</v>
      </c>
      <c r="E884" s="724" t="s">
        <v>70</v>
      </c>
      <c r="F884" s="725" t="s">
        <v>817</v>
      </c>
      <c r="G884" s="452"/>
      <c r="H884" s="453">
        <v>5</v>
      </c>
      <c r="I884" s="454">
        <v>5</v>
      </c>
      <c r="J884" s="476"/>
      <c r="K884" s="476"/>
      <c r="L884" s="476"/>
      <c r="M884" s="476"/>
      <c r="N884" s="476"/>
      <c r="O884" s="476"/>
      <c r="P884" s="476"/>
      <c r="Q884" s="476"/>
      <c r="R884" s="476"/>
      <c r="S884" s="476"/>
      <c r="T884" s="476"/>
      <c r="U884" s="476"/>
      <c r="V884" s="476"/>
      <c r="W884" s="476"/>
      <c r="X884" s="476"/>
      <c r="Y884" s="476"/>
      <c r="Z884" s="476"/>
      <c r="AA884" s="476"/>
      <c r="AB884" s="476"/>
      <c r="AC884" s="476"/>
      <c r="AD884" s="476"/>
      <c r="AE884" s="476"/>
      <c r="AF884" s="476"/>
      <c r="AG884" s="476"/>
      <c r="AH884" s="476"/>
      <c r="AI884" s="476"/>
    </row>
    <row r="885" spans="1:35" s="477" customFormat="1" ht="72">
      <c r="A885" s="720" t="s">
        <v>49</v>
      </c>
      <c r="B885" s="721">
        <v>563</v>
      </c>
      <c r="C885" s="722" t="s">
        <v>39</v>
      </c>
      <c r="D885" s="723">
        <v>3432</v>
      </c>
      <c r="E885" s="724" t="s">
        <v>71</v>
      </c>
      <c r="F885" s="725" t="s">
        <v>817</v>
      </c>
      <c r="G885" s="452"/>
      <c r="H885" s="453"/>
      <c r="I885" s="454"/>
      <c r="J885" s="476"/>
      <c r="K885" s="476"/>
      <c r="L885" s="476"/>
      <c r="M885" s="476"/>
      <c r="N885" s="476"/>
      <c r="O885" s="476"/>
      <c r="P885" s="476"/>
      <c r="Q885" s="476"/>
      <c r="R885" s="476"/>
      <c r="S885" s="476"/>
      <c r="T885" s="476"/>
      <c r="U885" s="476"/>
      <c r="V885" s="476"/>
      <c r="W885" s="476"/>
      <c r="X885" s="476"/>
      <c r="Y885" s="476"/>
      <c r="Z885" s="476"/>
      <c r="AA885" s="476"/>
      <c r="AB885" s="476"/>
      <c r="AC885" s="476"/>
      <c r="AD885" s="476"/>
      <c r="AE885" s="476"/>
      <c r="AF885" s="476"/>
      <c r="AG885" s="476"/>
      <c r="AH885" s="476"/>
      <c r="AI885" s="476"/>
    </row>
    <row r="886" spans="1:35" s="477" customFormat="1" ht="48">
      <c r="A886" s="720" t="s">
        <v>49</v>
      </c>
      <c r="B886" s="721">
        <v>563</v>
      </c>
      <c r="C886" s="722" t="s">
        <v>39</v>
      </c>
      <c r="D886" s="723">
        <v>3433</v>
      </c>
      <c r="E886" s="724" t="s">
        <v>726</v>
      </c>
      <c r="F886" s="725" t="s">
        <v>817</v>
      </c>
      <c r="G886" s="452"/>
      <c r="H886" s="453"/>
      <c r="I886" s="454"/>
      <c r="J886" s="476"/>
      <c r="K886" s="476"/>
      <c r="L886" s="476"/>
      <c r="M886" s="476"/>
      <c r="N886" s="476"/>
      <c r="O886" s="476"/>
      <c r="P886" s="476"/>
      <c r="Q886" s="476"/>
      <c r="R886" s="476"/>
      <c r="S886" s="476"/>
      <c r="T886" s="476"/>
      <c r="U886" s="476"/>
      <c r="V886" s="476"/>
      <c r="W886" s="476"/>
      <c r="X886" s="476"/>
      <c r="Y886" s="476"/>
      <c r="Z886" s="476"/>
      <c r="AA886" s="476"/>
      <c r="AB886" s="476"/>
      <c r="AC886" s="476"/>
      <c r="AD886" s="476"/>
      <c r="AE886" s="476"/>
      <c r="AF886" s="476"/>
      <c r="AG886" s="476"/>
      <c r="AH886" s="476"/>
      <c r="AI886" s="476"/>
    </row>
    <row r="887" spans="1:35" s="477" customFormat="1" ht="48">
      <c r="A887" s="720" t="s">
        <v>49</v>
      </c>
      <c r="B887" s="721">
        <v>563</v>
      </c>
      <c r="C887" s="722" t="s">
        <v>39</v>
      </c>
      <c r="D887" s="723">
        <v>3434</v>
      </c>
      <c r="E887" s="724" t="s">
        <v>94</v>
      </c>
      <c r="F887" s="725" t="s">
        <v>817</v>
      </c>
      <c r="G887" s="452"/>
      <c r="H887" s="453"/>
      <c r="I887" s="454"/>
      <c r="J887" s="476"/>
      <c r="K887" s="476"/>
      <c r="L887" s="476"/>
      <c r="M887" s="476"/>
      <c r="N887" s="476"/>
      <c r="O887" s="476"/>
      <c r="P887" s="476"/>
      <c r="Q887" s="476"/>
      <c r="R887" s="476"/>
      <c r="S887" s="476"/>
      <c r="T887" s="476"/>
      <c r="U887" s="476"/>
      <c r="V887" s="476"/>
      <c r="W887" s="476"/>
      <c r="X887" s="476"/>
      <c r="Y887" s="476"/>
      <c r="Z887" s="476"/>
      <c r="AA887" s="476"/>
      <c r="AB887" s="476"/>
      <c r="AC887" s="476"/>
      <c r="AD887" s="476"/>
      <c r="AE887" s="476"/>
      <c r="AF887" s="476"/>
      <c r="AG887" s="476"/>
      <c r="AH887" s="476"/>
      <c r="AI887" s="476"/>
    </row>
    <row r="888" spans="1:35" s="477" customFormat="1" ht="48">
      <c r="A888" s="720" t="s">
        <v>49</v>
      </c>
      <c r="B888" s="721">
        <v>563</v>
      </c>
      <c r="C888" s="722" t="s">
        <v>39</v>
      </c>
      <c r="D888" s="723">
        <v>3522</v>
      </c>
      <c r="E888" s="724" t="s">
        <v>760</v>
      </c>
      <c r="F888" s="725" t="s">
        <v>817</v>
      </c>
      <c r="G888" s="452"/>
      <c r="H888" s="453"/>
      <c r="I888" s="454"/>
      <c r="J888" s="476"/>
      <c r="K888" s="476"/>
      <c r="L888" s="476"/>
      <c r="M888" s="476"/>
      <c r="N888" s="476"/>
      <c r="O888" s="476"/>
      <c r="P888" s="476"/>
      <c r="Q888" s="476"/>
      <c r="R888" s="476"/>
      <c r="S888" s="476"/>
      <c r="T888" s="476"/>
      <c r="U888" s="476"/>
      <c r="V888" s="476"/>
      <c r="W888" s="476"/>
      <c r="X888" s="476"/>
      <c r="Y888" s="476"/>
      <c r="Z888" s="476"/>
      <c r="AA888" s="476"/>
      <c r="AB888" s="476"/>
      <c r="AC888" s="476"/>
      <c r="AD888" s="476"/>
      <c r="AE888" s="476"/>
      <c r="AF888" s="476"/>
      <c r="AG888" s="476"/>
      <c r="AH888" s="476"/>
      <c r="AI888" s="476"/>
    </row>
    <row r="889" spans="1:35" s="477" customFormat="1" ht="84">
      <c r="A889" s="720" t="s">
        <v>49</v>
      </c>
      <c r="B889" s="721">
        <v>563</v>
      </c>
      <c r="C889" s="722" t="s">
        <v>39</v>
      </c>
      <c r="D889" s="723">
        <v>3691</v>
      </c>
      <c r="E889" s="724" t="s">
        <v>36</v>
      </c>
      <c r="F889" s="725" t="s">
        <v>817</v>
      </c>
      <c r="G889" s="452"/>
      <c r="H889" s="453"/>
      <c r="I889" s="454"/>
      <c r="J889" s="476"/>
      <c r="K889" s="476"/>
      <c r="L889" s="476"/>
      <c r="M889" s="476"/>
      <c r="N889" s="476"/>
      <c r="O889" s="476"/>
      <c r="P889" s="476"/>
      <c r="Q889" s="476"/>
      <c r="R889" s="476"/>
      <c r="S889" s="476"/>
      <c r="T889" s="476"/>
      <c r="U889" s="476"/>
      <c r="V889" s="476"/>
      <c r="W889" s="476"/>
      <c r="X889" s="476"/>
      <c r="Y889" s="476"/>
      <c r="Z889" s="476"/>
      <c r="AA889" s="476"/>
      <c r="AB889" s="476"/>
      <c r="AC889" s="476"/>
      <c r="AD889" s="476"/>
      <c r="AE889" s="476"/>
      <c r="AF889" s="476"/>
      <c r="AG889" s="476"/>
      <c r="AH889" s="476"/>
      <c r="AI889" s="476"/>
    </row>
    <row r="890" spans="1:35" s="477" customFormat="1" ht="84">
      <c r="A890" s="720" t="s">
        <v>49</v>
      </c>
      <c r="B890" s="721">
        <v>563</v>
      </c>
      <c r="C890" s="722" t="s">
        <v>39</v>
      </c>
      <c r="D890" s="723">
        <v>3692</v>
      </c>
      <c r="E890" s="724" t="s">
        <v>695</v>
      </c>
      <c r="F890" s="725" t="s">
        <v>817</v>
      </c>
      <c r="G890" s="452"/>
      <c r="H890" s="453"/>
      <c r="I890" s="454"/>
      <c r="J890" s="476"/>
      <c r="K890" s="476"/>
      <c r="L890" s="476"/>
      <c r="M890" s="476"/>
      <c r="N890" s="476"/>
      <c r="O890" s="476"/>
      <c r="P890" s="476"/>
      <c r="Q890" s="476"/>
      <c r="R890" s="476"/>
      <c r="S890" s="476"/>
      <c r="T890" s="476"/>
      <c r="U890" s="476"/>
      <c r="V890" s="476"/>
      <c r="W890" s="476"/>
      <c r="X890" s="476"/>
      <c r="Y890" s="476"/>
      <c r="Z890" s="476"/>
      <c r="AA890" s="476"/>
      <c r="AB890" s="476"/>
      <c r="AC890" s="476"/>
      <c r="AD890" s="476"/>
      <c r="AE890" s="476"/>
      <c r="AF890" s="476"/>
      <c r="AG890" s="476"/>
      <c r="AH890" s="476"/>
      <c r="AI890" s="476"/>
    </row>
    <row r="891" spans="1:35" s="477" customFormat="1" ht="120">
      <c r="A891" s="720" t="s">
        <v>49</v>
      </c>
      <c r="B891" s="721">
        <v>563</v>
      </c>
      <c r="C891" s="722" t="s">
        <v>39</v>
      </c>
      <c r="D891" s="723">
        <v>3693</v>
      </c>
      <c r="E891" s="724" t="s">
        <v>37</v>
      </c>
      <c r="F891" s="725" t="s">
        <v>817</v>
      </c>
      <c r="G891" s="452">
        <v>17500</v>
      </c>
      <c r="H891" s="453">
        <v>16375</v>
      </c>
      <c r="I891" s="454">
        <v>20904</v>
      </c>
      <c r="J891" s="476"/>
      <c r="K891" s="476"/>
      <c r="L891" s="476"/>
      <c r="M891" s="476"/>
      <c r="N891" s="476"/>
      <c r="O891" s="476"/>
      <c r="P891" s="476"/>
      <c r="Q891" s="476"/>
      <c r="R891" s="476"/>
      <c r="S891" s="476"/>
      <c r="T891" s="476"/>
      <c r="U891" s="476"/>
      <c r="V891" s="476"/>
      <c r="W891" s="476"/>
      <c r="X891" s="476"/>
      <c r="Y891" s="476"/>
      <c r="Z891" s="476"/>
      <c r="AA891" s="476"/>
      <c r="AB891" s="476"/>
      <c r="AC891" s="476"/>
      <c r="AD891" s="476"/>
      <c r="AE891" s="476"/>
      <c r="AF891" s="476"/>
      <c r="AG891" s="476"/>
      <c r="AH891" s="476"/>
      <c r="AI891" s="476"/>
    </row>
    <row r="892" spans="1:35" s="477" customFormat="1" ht="48">
      <c r="A892" s="720" t="s">
        <v>49</v>
      </c>
      <c r="B892" s="721">
        <v>563</v>
      </c>
      <c r="C892" s="722" t="s">
        <v>39</v>
      </c>
      <c r="D892" s="723">
        <v>3721</v>
      </c>
      <c r="E892" s="724" t="s">
        <v>84</v>
      </c>
      <c r="F892" s="725" t="s">
        <v>817</v>
      </c>
      <c r="G892" s="452"/>
      <c r="H892" s="453"/>
      <c r="I892" s="454"/>
      <c r="J892" s="476"/>
      <c r="K892" s="476"/>
      <c r="L892" s="476"/>
      <c r="M892" s="476"/>
      <c r="N892" s="476"/>
      <c r="O892" s="476"/>
      <c r="P892" s="476"/>
      <c r="Q892" s="476"/>
      <c r="R892" s="476"/>
      <c r="S892" s="476"/>
      <c r="T892" s="476"/>
      <c r="U892" s="476"/>
      <c r="V892" s="476"/>
      <c r="W892" s="476"/>
      <c r="X892" s="476"/>
      <c r="Y892" s="476"/>
      <c r="Z892" s="476"/>
      <c r="AA892" s="476"/>
      <c r="AB892" s="476"/>
      <c r="AC892" s="476"/>
      <c r="AD892" s="476"/>
      <c r="AE892" s="476"/>
      <c r="AF892" s="476"/>
      <c r="AG892" s="476"/>
      <c r="AH892" s="476"/>
      <c r="AI892" s="476"/>
    </row>
    <row r="893" spans="1:35" s="477" customFormat="1" ht="48">
      <c r="A893" s="720" t="s">
        <v>49</v>
      </c>
      <c r="B893" s="721">
        <v>563</v>
      </c>
      <c r="C893" s="722" t="s">
        <v>39</v>
      </c>
      <c r="D893" s="723">
        <v>3811</v>
      </c>
      <c r="E893" s="724" t="s">
        <v>56</v>
      </c>
      <c r="F893" s="725" t="s">
        <v>817</v>
      </c>
      <c r="G893" s="452"/>
      <c r="H893" s="453"/>
      <c r="I893" s="454"/>
      <c r="J893" s="476"/>
      <c r="K893" s="476"/>
      <c r="L893" s="476"/>
      <c r="M893" s="476"/>
      <c r="N893" s="476"/>
      <c r="O893" s="476"/>
      <c r="P893" s="476"/>
      <c r="Q893" s="476"/>
      <c r="R893" s="476"/>
      <c r="S893" s="476"/>
      <c r="T893" s="476"/>
      <c r="U893" s="476"/>
      <c r="V893" s="476"/>
      <c r="W893" s="476"/>
      <c r="X893" s="476"/>
      <c r="Y893" s="476"/>
      <c r="Z893" s="476"/>
      <c r="AA893" s="476"/>
      <c r="AB893" s="476"/>
      <c r="AC893" s="476"/>
      <c r="AD893" s="476"/>
      <c r="AE893" s="476"/>
      <c r="AF893" s="476"/>
      <c r="AG893" s="476"/>
      <c r="AH893" s="476"/>
      <c r="AI893" s="476"/>
    </row>
    <row r="894" spans="1:35" s="477" customFormat="1" ht="48">
      <c r="A894" s="720" t="s">
        <v>49</v>
      </c>
      <c r="B894" s="721">
        <v>563</v>
      </c>
      <c r="C894" s="722" t="s">
        <v>39</v>
      </c>
      <c r="D894" s="723">
        <v>383</v>
      </c>
      <c r="E894" s="724" t="s">
        <v>761</v>
      </c>
      <c r="F894" s="725" t="s">
        <v>817</v>
      </c>
      <c r="G894" s="452"/>
      <c r="H894" s="453"/>
      <c r="I894" s="454"/>
      <c r="J894" s="476"/>
      <c r="K894" s="476"/>
      <c r="L894" s="476"/>
      <c r="M894" s="476"/>
      <c r="N894" s="476"/>
      <c r="O894" s="476"/>
      <c r="P894" s="476"/>
      <c r="Q894" s="476"/>
      <c r="R894" s="476"/>
      <c r="S894" s="476"/>
      <c r="T894" s="476"/>
      <c r="U894" s="476"/>
      <c r="V894" s="476"/>
      <c r="W894" s="476"/>
      <c r="X894" s="476"/>
      <c r="Y894" s="476"/>
      <c r="Z894" s="476"/>
      <c r="AA894" s="476"/>
      <c r="AB894" s="476"/>
      <c r="AC894" s="476"/>
      <c r="AD894" s="476"/>
      <c r="AE894" s="476"/>
      <c r="AF894" s="476"/>
      <c r="AG894" s="476"/>
      <c r="AH894" s="476"/>
      <c r="AI894" s="476"/>
    </row>
    <row r="895" spans="1:35" s="477" customFormat="1" ht="48">
      <c r="A895" s="720" t="s">
        <v>49</v>
      </c>
      <c r="B895" s="721">
        <v>563</v>
      </c>
      <c r="C895" s="722" t="s">
        <v>39</v>
      </c>
      <c r="D895" s="723">
        <v>4123</v>
      </c>
      <c r="E895" s="724" t="s">
        <v>92</v>
      </c>
      <c r="F895" s="725" t="s">
        <v>817</v>
      </c>
      <c r="G895" s="452"/>
      <c r="H895" s="453"/>
      <c r="I895" s="454"/>
      <c r="J895" s="476"/>
      <c r="K895" s="476"/>
      <c r="L895" s="476"/>
      <c r="M895" s="476"/>
      <c r="N895" s="476"/>
      <c r="O895" s="476"/>
      <c r="P895" s="476"/>
      <c r="Q895" s="476"/>
      <c r="R895" s="476"/>
      <c r="S895" s="476"/>
      <c r="T895" s="476"/>
      <c r="U895" s="476"/>
      <c r="V895" s="476"/>
      <c r="W895" s="476"/>
      <c r="X895" s="476"/>
      <c r="Y895" s="476"/>
      <c r="Z895" s="476"/>
      <c r="AA895" s="476"/>
      <c r="AB895" s="476"/>
      <c r="AC895" s="476"/>
      <c r="AD895" s="476"/>
      <c r="AE895" s="476"/>
      <c r="AF895" s="476"/>
      <c r="AG895" s="476"/>
      <c r="AH895" s="476"/>
      <c r="AI895" s="476"/>
    </row>
    <row r="896" spans="1:35" s="477" customFormat="1" ht="60">
      <c r="A896" s="720" t="s">
        <v>49</v>
      </c>
      <c r="B896" s="721">
        <v>563</v>
      </c>
      <c r="C896" s="722" t="s">
        <v>39</v>
      </c>
      <c r="D896" s="723">
        <v>4124</v>
      </c>
      <c r="E896" s="724" t="s">
        <v>722</v>
      </c>
      <c r="F896" s="725" t="s">
        <v>817</v>
      </c>
      <c r="G896" s="452"/>
      <c r="H896" s="453"/>
      <c r="I896" s="454"/>
      <c r="J896" s="476"/>
      <c r="K896" s="476"/>
      <c r="L896" s="476"/>
      <c r="M896" s="476"/>
      <c r="N896" s="476"/>
      <c r="O896" s="476"/>
      <c r="P896" s="476"/>
      <c r="Q896" s="476"/>
      <c r="R896" s="476"/>
      <c r="S896" s="476"/>
      <c r="T896" s="476"/>
      <c r="U896" s="476"/>
      <c r="V896" s="476"/>
      <c r="W896" s="476"/>
      <c r="X896" s="476"/>
      <c r="Y896" s="476"/>
      <c r="Z896" s="476"/>
      <c r="AA896" s="476"/>
      <c r="AB896" s="476"/>
      <c r="AC896" s="476"/>
      <c r="AD896" s="476"/>
      <c r="AE896" s="476"/>
      <c r="AF896" s="476"/>
      <c r="AG896" s="476"/>
      <c r="AH896" s="476"/>
      <c r="AI896" s="476"/>
    </row>
    <row r="897" spans="1:35" s="477" customFormat="1" ht="48">
      <c r="A897" s="720" t="s">
        <v>49</v>
      </c>
      <c r="B897" s="721">
        <v>563</v>
      </c>
      <c r="C897" s="722" t="s">
        <v>39</v>
      </c>
      <c r="D897" s="723">
        <v>4126</v>
      </c>
      <c r="E897" s="724" t="s">
        <v>762</v>
      </c>
      <c r="F897" s="725" t="s">
        <v>817</v>
      </c>
      <c r="G897" s="452"/>
      <c r="H897" s="453"/>
      <c r="I897" s="454"/>
      <c r="J897" s="476"/>
      <c r="K897" s="476"/>
      <c r="L897" s="476"/>
      <c r="M897" s="476"/>
      <c r="N897" s="476"/>
      <c r="O897" s="476"/>
      <c r="P897" s="476"/>
      <c r="Q897" s="476"/>
      <c r="R897" s="476"/>
      <c r="S897" s="476"/>
      <c r="T897" s="476"/>
      <c r="U897" s="476"/>
      <c r="V897" s="476"/>
      <c r="W897" s="476"/>
      <c r="X897" s="476"/>
      <c r="Y897" s="476"/>
      <c r="Z897" s="476"/>
      <c r="AA897" s="476"/>
      <c r="AB897" s="476"/>
      <c r="AC897" s="476"/>
      <c r="AD897" s="476"/>
      <c r="AE897" s="476"/>
      <c r="AF897" s="476"/>
      <c r="AG897" s="476"/>
      <c r="AH897" s="476"/>
      <c r="AI897" s="476"/>
    </row>
    <row r="898" spans="1:35" s="477" customFormat="1" ht="48">
      <c r="A898" s="720" t="s">
        <v>49</v>
      </c>
      <c r="B898" s="721">
        <v>563</v>
      </c>
      <c r="C898" s="722" t="s">
        <v>39</v>
      </c>
      <c r="D898" s="723">
        <v>4212</v>
      </c>
      <c r="E898" s="724" t="s">
        <v>58</v>
      </c>
      <c r="F898" s="725" t="s">
        <v>817</v>
      </c>
      <c r="G898" s="452"/>
      <c r="H898" s="453"/>
      <c r="I898" s="454"/>
      <c r="J898" s="476"/>
      <c r="K898" s="476"/>
      <c r="L898" s="476"/>
      <c r="M898" s="476"/>
      <c r="N898" s="476"/>
      <c r="O898" s="476"/>
      <c r="P898" s="476"/>
      <c r="Q898" s="476"/>
      <c r="R898" s="476"/>
      <c r="S898" s="476"/>
      <c r="T898" s="476"/>
      <c r="U898" s="476"/>
      <c r="V898" s="476"/>
      <c r="W898" s="476"/>
      <c r="X898" s="476"/>
      <c r="Y898" s="476"/>
      <c r="Z898" s="476"/>
      <c r="AA898" s="476"/>
      <c r="AB898" s="476"/>
      <c r="AC898" s="476"/>
      <c r="AD898" s="476"/>
      <c r="AE898" s="476"/>
      <c r="AF898" s="476"/>
      <c r="AG898" s="476"/>
      <c r="AH898" s="476"/>
      <c r="AI898" s="476"/>
    </row>
    <row r="899" spans="1:35" s="477" customFormat="1" ht="60">
      <c r="A899" s="720" t="s">
        <v>49</v>
      </c>
      <c r="B899" s="721">
        <v>563</v>
      </c>
      <c r="C899" s="722" t="s">
        <v>39</v>
      </c>
      <c r="D899" s="723">
        <v>4213</v>
      </c>
      <c r="E899" s="724" t="s">
        <v>763</v>
      </c>
      <c r="F899" s="725" t="s">
        <v>817</v>
      </c>
      <c r="G899" s="452"/>
      <c r="H899" s="453"/>
      <c r="I899" s="454"/>
      <c r="J899" s="476"/>
      <c r="K899" s="476"/>
      <c r="L899" s="476"/>
      <c r="M899" s="476"/>
      <c r="N899" s="476"/>
      <c r="O899" s="476"/>
      <c r="P899" s="476"/>
      <c r="Q899" s="476"/>
      <c r="R899" s="476"/>
      <c r="S899" s="476"/>
      <c r="T899" s="476"/>
      <c r="U899" s="476"/>
      <c r="V899" s="476"/>
      <c r="W899" s="476"/>
      <c r="X899" s="476"/>
      <c r="Y899" s="476"/>
      <c r="Z899" s="476"/>
      <c r="AA899" s="476"/>
      <c r="AB899" s="476"/>
      <c r="AC899" s="476"/>
      <c r="AD899" s="476"/>
      <c r="AE899" s="476"/>
      <c r="AF899" s="476"/>
      <c r="AG899" s="476"/>
      <c r="AH899" s="476"/>
      <c r="AI899" s="476"/>
    </row>
    <row r="900" spans="1:35" s="477" customFormat="1" ht="48">
      <c r="A900" s="720" t="s">
        <v>49</v>
      </c>
      <c r="B900" s="721">
        <v>563</v>
      </c>
      <c r="C900" s="722" t="s">
        <v>39</v>
      </c>
      <c r="D900" s="723">
        <v>4214</v>
      </c>
      <c r="E900" s="724" t="s">
        <v>720</v>
      </c>
      <c r="F900" s="725" t="s">
        <v>817</v>
      </c>
      <c r="G900" s="452"/>
      <c r="H900" s="453"/>
      <c r="I900" s="454"/>
      <c r="J900" s="476"/>
      <c r="K900" s="476"/>
      <c r="L900" s="476"/>
      <c r="M900" s="476"/>
      <c r="N900" s="476"/>
      <c r="O900" s="476"/>
      <c r="P900" s="476"/>
      <c r="Q900" s="476"/>
      <c r="R900" s="476"/>
      <c r="S900" s="476"/>
      <c r="T900" s="476"/>
      <c r="U900" s="476"/>
      <c r="V900" s="476"/>
      <c r="W900" s="476"/>
      <c r="X900" s="476"/>
      <c r="Y900" s="476"/>
      <c r="Z900" s="476"/>
      <c r="AA900" s="476"/>
      <c r="AB900" s="476"/>
      <c r="AC900" s="476"/>
      <c r="AD900" s="476"/>
      <c r="AE900" s="476"/>
      <c r="AF900" s="476"/>
      <c r="AG900" s="476"/>
      <c r="AH900" s="476"/>
      <c r="AI900" s="476"/>
    </row>
    <row r="901" spans="1:35" s="477" customFormat="1" ht="48">
      <c r="A901" s="727" t="s">
        <v>49</v>
      </c>
      <c r="B901" s="723">
        <v>563</v>
      </c>
      <c r="C901" s="728" t="s">
        <v>39</v>
      </c>
      <c r="D901" s="723">
        <v>4221</v>
      </c>
      <c r="E901" s="724" t="s">
        <v>63</v>
      </c>
      <c r="F901" s="725" t="s">
        <v>817</v>
      </c>
      <c r="G901" s="452">
        <v>20000</v>
      </c>
      <c r="H901" s="453">
        <v>0</v>
      </c>
      <c r="I901" s="454">
        <v>0</v>
      </c>
      <c r="J901" s="476"/>
      <c r="K901" s="476"/>
      <c r="L901" s="476"/>
      <c r="M901" s="476"/>
      <c r="N901" s="476"/>
      <c r="O901" s="476"/>
      <c r="P901" s="476"/>
      <c r="Q901" s="476"/>
      <c r="R901" s="476"/>
      <c r="S901" s="476"/>
      <c r="T901" s="476"/>
      <c r="U901" s="476"/>
      <c r="V901" s="476"/>
      <c r="W901" s="476"/>
      <c r="X901" s="476"/>
      <c r="Y901" s="476"/>
      <c r="Z901" s="476"/>
      <c r="AA901" s="476"/>
      <c r="AB901" s="476"/>
      <c r="AC901" s="476"/>
      <c r="AD901" s="476"/>
      <c r="AE901" s="476"/>
      <c r="AF901" s="476"/>
      <c r="AG901" s="476"/>
      <c r="AH901" s="476"/>
      <c r="AI901" s="476"/>
    </row>
    <row r="902" spans="1:35" s="477" customFormat="1" ht="48">
      <c r="A902" s="727" t="s">
        <v>49</v>
      </c>
      <c r="B902" s="723">
        <v>563</v>
      </c>
      <c r="C902" s="728" t="s">
        <v>39</v>
      </c>
      <c r="D902" s="723">
        <v>4222</v>
      </c>
      <c r="E902" s="724" t="s">
        <v>72</v>
      </c>
      <c r="F902" s="725" t="s">
        <v>817</v>
      </c>
      <c r="G902" s="452"/>
      <c r="H902" s="453"/>
      <c r="I902" s="454"/>
      <c r="J902" s="476"/>
      <c r="K902" s="476"/>
      <c r="L902" s="476"/>
      <c r="M902" s="476"/>
      <c r="N902" s="476"/>
      <c r="O902" s="476"/>
      <c r="P902" s="476"/>
      <c r="Q902" s="476"/>
      <c r="R902" s="476"/>
      <c r="S902" s="476"/>
      <c r="T902" s="476"/>
      <c r="U902" s="476"/>
      <c r="V902" s="476"/>
      <c r="W902" s="476"/>
      <c r="X902" s="476"/>
      <c r="Y902" s="476"/>
      <c r="Z902" s="476"/>
      <c r="AA902" s="476"/>
      <c r="AB902" s="476"/>
      <c r="AC902" s="476"/>
      <c r="AD902" s="476"/>
      <c r="AE902" s="476"/>
      <c r="AF902" s="476"/>
      <c r="AG902" s="476"/>
      <c r="AH902" s="476"/>
      <c r="AI902" s="476"/>
    </row>
    <row r="903" spans="1:35" s="477" customFormat="1" ht="48">
      <c r="A903" s="727" t="s">
        <v>49</v>
      </c>
      <c r="B903" s="723">
        <v>563</v>
      </c>
      <c r="C903" s="728" t="s">
        <v>39</v>
      </c>
      <c r="D903" s="723">
        <v>4223</v>
      </c>
      <c r="E903" s="724" t="s">
        <v>90</v>
      </c>
      <c r="F903" s="725" t="s">
        <v>817</v>
      </c>
      <c r="G903" s="452"/>
      <c r="H903" s="453"/>
      <c r="I903" s="454"/>
      <c r="J903" s="476"/>
      <c r="K903" s="476"/>
      <c r="L903" s="476"/>
      <c r="M903" s="476"/>
      <c r="N903" s="476"/>
      <c r="O903" s="476"/>
      <c r="P903" s="476"/>
      <c r="Q903" s="476"/>
      <c r="R903" s="476"/>
      <c r="S903" s="476"/>
      <c r="T903" s="476"/>
      <c r="U903" s="476"/>
      <c r="V903" s="476"/>
      <c r="W903" s="476"/>
      <c r="X903" s="476"/>
      <c r="Y903" s="476"/>
      <c r="Z903" s="476"/>
      <c r="AA903" s="476"/>
      <c r="AB903" s="476"/>
      <c r="AC903" s="476"/>
      <c r="AD903" s="476"/>
      <c r="AE903" s="476"/>
      <c r="AF903" s="476"/>
      <c r="AG903" s="476"/>
      <c r="AH903" s="476"/>
      <c r="AI903" s="476"/>
    </row>
    <row r="904" spans="1:35" s="477" customFormat="1" ht="48">
      <c r="A904" s="727" t="s">
        <v>49</v>
      </c>
      <c r="B904" s="723">
        <v>563</v>
      </c>
      <c r="C904" s="728" t="s">
        <v>39</v>
      </c>
      <c r="D904" s="723">
        <v>4224</v>
      </c>
      <c r="E904" s="724" t="s">
        <v>73</v>
      </c>
      <c r="F904" s="725" t="s">
        <v>817</v>
      </c>
      <c r="G904" s="452">
        <v>2329880</v>
      </c>
      <c r="H904" s="453"/>
      <c r="I904" s="454"/>
      <c r="J904" s="476"/>
      <c r="K904" s="476"/>
      <c r="L904" s="476"/>
      <c r="M904" s="476"/>
      <c r="N904" s="476"/>
      <c r="O904" s="476"/>
      <c r="P904" s="476"/>
      <c r="Q904" s="476"/>
      <c r="R904" s="476"/>
      <c r="S904" s="476"/>
      <c r="T904" s="476"/>
      <c r="U904" s="476"/>
      <c r="V904" s="476"/>
      <c r="W904" s="476"/>
      <c r="X904" s="476"/>
      <c r="Y904" s="476"/>
      <c r="Z904" s="476"/>
      <c r="AA904" s="476"/>
      <c r="AB904" s="476"/>
      <c r="AC904" s="476"/>
      <c r="AD904" s="476"/>
      <c r="AE904" s="476"/>
      <c r="AF904" s="476"/>
      <c r="AG904" s="476"/>
      <c r="AH904" s="476"/>
      <c r="AI904" s="476"/>
    </row>
    <row r="905" spans="1:35" s="477" customFormat="1" ht="48">
      <c r="A905" s="727" t="s">
        <v>49</v>
      </c>
      <c r="B905" s="723">
        <v>563</v>
      </c>
      <c r="C905" s="728" t="s">
        <v>39</v>
      </c>
      <c r="D905" s="723">
        <v>4225</v>
      </c>
      <c r="E905" s="724" t="s">
        <v>85</v>
      </c>
      <c r="F905" s="725" t="s">
        <v>817</v>
      </c>
      <c r="G905" s="452"/>
      <c r="H905" s="453"/>
      <c r="I905" s="454"/>
      <c r="J905" s="476"/>
      <c r="K905" s="476"/>
      <c r="L905" s="476"/>
      <c r="M905" s="476"/>
      <c r="N905" s="476"/>
      <c r="O905" s="476"/>
      <c r="P905" s="476"/>
      <c r="Q905" s="476"/>
      <c r="R905" s="476"/>
      <c r="S905" s="476"/>
      <c r="T905" s="476"/>
      <c r="U905" s="476"/>
      <c r="V905" s="476"/>
      <c r="W905" s="476"/>
      <c r="X905" s="476"/>
      <c r="Y905" s="476"/>
      <c r="Z905" s="476"/>
      <c r="AA905" s="476"/>
      <c r="AB905" s="476"/>
      <c r="AC905" s="476"/>
      <c r="AD905" s="476"/>
      <c r="AE905" s="476"/>
      <c r="AF905" s="476"/>
      <c r="AG905" s="476"/>
      <c r="AH905" s="476"/>
      <c r="AI905" s="476"/>
    </row>
    <row r="906" spans="1:35" s="477" customFormat="1" ht="48">
      <c r="A906" s="727" t="s">
        <v>49</v>
      </c>
      <c r="B906" s="723">
        <v>563</v>
      </c>
      <c r="C906" s="728" t="s">
        <v>39</v>
      </c>
      <c r="D906" s="723">
        <v>4226</v>
      </c>
      <c r="E906" s="724" t="s">
        <v>717</v>
      </c>
      <c r="F906" s="725" t="s">
        <v>817</v>
      </c>
      <c r="G906" s="452"/>
      <c r="H906" s="453"/>
      <c r="I906" s="454"/>
      <c r="J906" s="476"/>
      <c r="K906" s="476"/>
      <c r="L906" s="476"/>
      <c r="M906" s="476"/>
      <c r="N906" s="476"/>
      <c r="O906" s="476"/>
      <c r="P906" s="476"/>
      <c r="Q906" s="476"/>
      <c r="R906" s="476"/>
      <c r="S906" s="476"/>
      <c r="T906" s="476"/>
      <c r="U906" s="476"/>
      <c r="V906" s="476"/>
      <c r="W906" s="476"/>
      <c r="X906" s="476"/>
      <c r="Y906" s="476"/>
      <c r="Z906" s="476"/>
      <c r="AA906" s="476"/>
      <c r="AB906" s="476"/>
      <c r="AC906" s="476"/>
      <c r="AD906" s="476"/>
      <c r="AE906" s="476"/>
      <c r="AF906" s="476"/>
      <c r="AG906" s="476"/>
      <c r="AH906" s="476"/>
      <c r="AI906" s="476"/>
    </row>
    <row r="907" spans="1:35" s="477" customFormat="1" ht="60">
      <c r="A907" s="727" t="s">
        <v>49</v>
      </c>
      <c r="B907" s="723">
        <v>563</v>
      </c>
      <c r="C907" s="728" t="s">
        <v>39</v>
      </c>
      <c r="D907" s="723">
        <v>4227</v>
      </c>
      <c r="E907" s="724" t="s">
        <v>93</v>
      </c>
      <c r="F907" s="725" t="s">
        <v>817</v>
      </c>
      <c r="G907" s="452"/>
      <c r="H907" s="453"/>
      <c r="I907" s="454"/>
      <c r="J907" s="476"/>
      <c r="K907" s="476"/>
      <c r="L907" s="476"/>
      <c r="M907" s="476"/>
      <c r="N907" s="476"/>
      <c r="O907" s="476"/>
      <c r="P907" s="476"/>
      <c r="Q907" s="476"/>
      <c r="R907" s="476"/>
      <c r="S907" s="476"/>
      <c r="T907" s="476"/>
      <c r="U907" s="476"/>
      <c r="V907" s="476"/>
      <c r="W907" s="476"/>
      <c r="X907" s="476"/>
      <c r="Y907" s="476"/>
      <c r="Z907" s="476"/>
      <c r="AA907" s="476"/>
      <c r="AB907" s="476"/>
      <c r="AC907" s="476"/>
      <c r="AD907" s="476"/>
      <c r="AE907" s="476"/>
      <c r="AF907" s="476"/>
      <c r="AG907" s="476"/>
      <c r="AH907" s="476"/>
      <c r="AI907" s="476"/>
    </row>
    <row r="908" spans="1:35" s="477" customFormat="1" ht="48">
      <c r="A908" s="727" t="s">
        <v>49</v>
      </c>
      <c r="B908" s="723">
        <v>563</v>
      </c>
      <c r="C908" s="728" t="s">
        <v>39</v>
      </c>
      <c r="D908" s="723">
        <v>4231</v>
      </c>
      <c r="E908" s="724" t="s">
        <v>98</v>
      </c>
      <c r="F908" s="725" t="s">
        <v>817</v>
      </c>
      <c r="G908" s="452"/>
      <c r="H908" s="453"/>
      <c r="I908" s="454"/>
      <c r="J908" s="476"/>
      <c r="K908" s="476"/>
      <c r="L908" s="476"/>
      <c r="M908" s="476"/>
      <c r="N908" s="476"/>
      <c r="O908" s="476"/>
      <c r="P908" s="476"/>
      <c r="Q908" s="476"/>
      <c r="R908" s="476"/>
      <c r="S908" s="476"/>
      <c r="T908" s="476"/>
      <c r="U908" s="476"/>
      <c r="V908" s="476"/>
      <c r="W908" s="476"/>
      <c r="X908" s="476"/>
      <c r="Y908" s="476"/>
      <c r="Z908" s="476"/>
      <c r="AA908" s="476"/>
      <c r="AB908" s="476"/>
      <c r="AC908" s="476"/>
      <c r="AD908" s="476"/>
      <c r="AE908" s="476"/>
      <c r="AF908" s="476"/>
      <c r="AG908" s="476"/>
      <c r="AH908" s="476"/>
      <c r="AI908" s="476"/>
    </row>
    <row r="909" spans="1:35" s="477" customFormat="1" ht="60">
      <c r="A909" s="727" t="s">
        <v>49</v>
      </c>
      <c r="B909" s="723">
        <v>563</v>
      </c>
      <c r="C909" s="728" t="s">
        <v>39</v>
      </c>
      <c r="D909" s="723">
        <v>4233</v>
      </c>
      <c r="E909" s="724" t="s">
        <v>764</v>
      </c>
      <c r="F909" s="725" t="s">
        <v>817</v>
      </c>
      <c r="G909" s="452"/>
      <c r="H909" s="453"/>
      <c r="I909" s="454"/>
      <c r="J909" s="476"/>
      <c r="K909" s="476"/>
      <c r="L909" s="476"/>
      <c r="M909" s="476"/>
      <c r="N909" s="476"/>
      <c r="O909" s="476"/>
      <c r="P909" s="476"/>
      <c r="Q909" s="476"/>
      <c r="R909" s="476"/>
      <c r="S909" s="476"/>
      <c r="T909" s="476"/>
      <c r="U909" s="476"/>
      <c r="V909" s="476"/>
      <c r="W909" s="476"/>
      <c r="X909" s="476"/>
      <c r="Y909" s="476"/>
      <c r="Z909" s="476"/>
      <c r="AA909" s="476"/>
      <c r="AB909" s="476"/>
      <c r="AC909" s="476"/>
      <c r="AD909" s="476"/>
      <c r="AE909" s="476"/>
      <c r="AF909" s="476"/>
      <c r="AG909" s="476"/>
      <c r="AH909" s="476"/>
      <c r="AI909" s="476"/>
    </row>
    <row r="910" spans="1:35" s="477" customFormat="1" ht="48">
      <c r="A910" s="727" t="s">
        <v>49</v>
      </c>
      <c r="B910" s="723">
        <v>563</v>
      </c>
      <c r="C910" s="728" t="s">
        <v>39</v>
      </c>
      <c r="D910" s="723">
        <v>4241</v>
      </c>
      <c r="E910" s="724" t="s">
        <v>74</v>
      </c>
      <c r="F910" s="725" t="s">
        <v>817</v>
      </c>
      <c r="G910" s="452"/>
      <c r="H910" s="453"/>
      <c r="I910" s="454"/>
      <c r="J910" s="476"/>
      <c r="K910" s="476"/>
      <c r="L910" s="476"/>
      <c r="M910" s="476"/>
      <c r="N910" s="476"/>
      <c r="O910" s="476"/>
      <c r="P910" s="476"/>
      <c r="Q910" s="476"/>
      <c r="R910" s="476"/>
      <c r="S910" s="476"/>
      <c r="T910" s="476"/>
      <c r="U910" s="476"/>
      <c r="V910" s="476"/>
      <c r="W910" s="476"/>
      <c r="X910" s="476"/>
      <c r="Y910" s="476"/>
      <c r="Z910" s="476"/>
      <c r="AA910" s="476"/>
      <c r="AB910" s="476"/>
      <c r="AC910" s="476"/>
      <c r="AD910" s="476"/>
      <c r="AE910" s="476"/>
      <c r="AF910" s="476"/>
      <c r="AG910" s="476"/>
      <c r="AH910" s="476"/>
      <c r="AI910" s="476"/>
    </row>
    <row r="911" spans="1:35" s="477" customFormat="1" ht="48">
      <c r="A911" s="727" t="s">
        <v>49</v>
      </c>
      <c r="B911" s="723">
        <v>563</v>
      </c>
      <c r="C911" s="728" t="s">
        <v>39</v>
      </c>
      <c r="D911" s="723">
        <v>4244</v>
      </c>
      <c r="E911" s="724" t="s">
        <v>765</v>
      </c>
      <c r="F911" s="725" t="s">
        <v>817</v>
      </c>
      <c r="G911" s="452"/>
      <c r="H911" s="453"/>
      <c r="I911" s="454"/>
      <c r="J911" s="476"/>
      <c r="K911" s="476"/>
      <c r="L911" s="476"/>
      <c r="M911" s="476"/>
      <c r="N911" s="476"/>
      <c r="O911" s="476"/>
      <c r="P911" s="476"/>
      <c r="Q911" s="476"/>
      <c r="R911" s="476"/>
      <c r="S911" s="476"/>
      <c r="T911" s="476"/>
      <c r="U911" s="476"/>
      <c r="V911" s="476"/>
      <c r="W911" s="476"/>
      <c r="X911" s="476"/>
      <c r="Y911" s="476"/>
      <c r="Z911" s="476"/>
      <c r="AA911" s="476"/>
      <c r="AB911" s="476"/>
      <c r="AC911" s="476"/>
      <c r="AD911" s="476"/>
      <c r="AE911" s="476"/>
      <c r="AF911" s="476"/>
      <c r="AG911" s="476"/>
      <c r="AH911" s="476"/>
      <c r="AI911" s="476"/>
    </row>
    <row r="912" spans="1:35" s="477" customFormat="1" ht="48">
      <c r="A912" s="727" t="s">
        <v>49</v>
      </c>
      <c r="B912" s="723">
        <v>563</v>
      </c>
      <c r="C912" s="728" t="s">
        <v>39</v>
      </c>
      <c r="D912" s="723">
        <v>4262</v>
      </c>
      <c r="E912" s="724" t="s">
        <v>86</v>
      </c>
      <c r="F912" s="725" t="s">
        <v>817</v>
      </c>
      <c r="G912" s="452"/>
      <c r="H912" s="453"/>
      <c r="I912" s="454"/>
      <c r="J912" s="476"/>
      <c r="K912" s="476"/>
      <c r="L912" s="476"/>
      <c r="M912" s="476"/>
      <c r="N912" s="476"/>
      <c r="O912" s="476"/>
      <c r="P912" s="476"/>
      <c r="Q912" s="476"/>
      <c r="R912" s="476"/>
      <c r="S912" s="476"/>
      <c r="T912" s="476"/>
      <c r="U912" s="476"/>
      <c r="V912" s="476"/>
      <c r="W912" s="476"/>
      <c r="X912" s="476"/>
      <c r="Y912" s="476"/>
      <c r="Z912" s="476"/>
      <c r="AA912" s="476"/>
      <c r="AB912" s="476"/>
      <c r="AC912" s="476"/>
      <c r="AD912" s="476"/>
      <c r="AE912" s="476"/>
      <c r="AF912" s="476"/>
      <c r="AG912" s="476"/>
      <c r="AH912" s="476"/>
      <c r="AI912" s="476"/>
    </row>
    <row r="913" spans="1:35" s="477" customFormat="1" ht="60">
      <c r="A913" s="727" t="s">
        <v>49</v>
      </c>
      <c r="B913" s="723">
        <v>563</v>
      </c>
      <c r="C913" s="728" t="s">
        <v>39</v>
      </c>
      <c r="D913" s="723">
        <v>4264</v>
      </c>
      <c r="E913" s="724" t="s">
        <v>766</v>
      </c>
      <c r="F913" s="725" t="s">
        <v>817</v>
      </c>
      <c r="G913" s="452"/>
      <c r="H913" s="453"/>
      <c r="I913" s="454"/>
      <c r="J913" s="476"/>
      <c r="K913" s="476"/>
      <c r="L913" s="476"/>
      <c r="M913" s="476"/>
      <c r="N913" s="476"/>
      <c r="O913" s="476"/>
      <c r="P913" s="476"/>
      <c r="Q913" s="476"/>
      <c r="R913" s="476"/>
      <c r="S913" s="476"/>
      <c r="T913" s="476"/>
      <c r="U913" s="476"/>
      <c r="V913" s="476"/>
      <c r="W913" s="476"/>
      <c r="X913" s="476"/>
      <c r="Y913" s="476"/>
      <c r="Z913" s="476"/>
      <c r="AA913" s="476"/>
      <c r="AB913" s="476"/>
      <c r="AC913" s="476"/>
      <c r="AD913" s="476"/>
      <c r="AE913" s="476"/>
      <c r="AF913" s="476"/>
      <c r="AG913" s="476"/>
      <c r="AH913" s="476"/>
      <c r="AI913" s="476"/>
    </row>
    <row r="914" spans="1:35" s="477" customFormat="1" ht="60">
      <c r="A914" s="727" t="s">
        <v>49</v>
      </c>
      <c r="B914" s="723">
        <v>563</v>
      </c>
      <c r="C914" s="728" t="s">
        <v>39</v>
      </c>
      <c r="D914" s="723">
        <v>4312</v>
      </c>
      <c r="E914" s="724" t="s">
        <v>684</v>
      </c>
      <c r="F914" s="725" t="s">
        <v>817</v>
      </c>
      <c r="G914" s="452"/>
      <c r="H914" s="453"/>
      <c r="I914" s="454"/>
      <c r="J914" s="476"/>
      <c r="K914" s="476"/>
      <c r="L914" s="476"/>
      <c r="M914" s="476"/>
      <c r="N914" s="476"/>
      <c r="O914" s="476"/>
      <c r="P914" s="476"/>
      <c r="Q914" s="476"/>
      <c r="R914" s="476"/>
      <c r="S914" s="476"/>
      <c r="T914" s="476"/>
      <c r="U914" s="476"/>
      <c r="V914" s="476"/>
      <c r="W914" s="476"/>
      <c r="X914" s="476"/>
      <c r="Y914" s="476"/>
      <c r="Z914" s="476"/>
      <c r="AA914" s="476"/>
      <c r="AB914" s="476"/>
      <c r="AC914" s="476"/>
      <c r="AD914" s="476"/>
      <c r="AE914" s="476"/>
      <c r="AF914" s="476"/>
      <c r="AG914" s="476"/>
      <c r="AH914" s="476"/>
      <c r="AI914" s="476"/>
    </row>
    <row r="915" spans="1:35" s="477" customFormat="1" ht="48">
      <c r="A915" s="727" t="s">
        <v>49</v>
      </c>
      <c r="B915" s="723">
        <v>563</v>
      </c>
      <c r="C915" s="728" t="s">
        <v>39</v>
      </c>
      <c r="D915" s="743">
        <v>4511</v>
      </c>
      <c r="E915" s="744" t="s">
        <v>91</v>
      </c>
      <c r="F915" s="725" t="s">
        <v>817</v>
      </c>
      <c r="G915" s="452"/>
      <c r="H915" s="453"/>
      <c r="I915" s="454"/>
      <c r="J915" s="476"/>
      <c r="K915" s="476"/>
      <c r="L915" s="476"/>
      <c r="M915" s="476"/>
      <c r="N915" s="476"/>
      <c r="O915" s="476"/>
      <c r="P915" s="476"/>
      <c r="Q915" s="476"/>
      <c r="R915" s="476"/>
      <c r="S915" s="476"/>
      <c r="T915" s="476"/>
      <c r="U915" s="476"/>
      <c r="V915" s="476"/>
      <c r="W915" s="476"/>
      <c r="X915" s="476"/>
      <c r="Y915" s="476"/>
      <c r="Z915" s="476"/>
      <c r="AA915" s="476"/>
      <c r="AB915" s="476"/>
      <c r="AC915" s="476"/>
      <c r="AD915" s="476"/>
      <c r="AE915" s="476"/>
      <c r="AF915" s="476"/>
      <c r="AG915" s="476"/>
      <c r="AH915" s="476"/>
      <c r="AI915" s="476"/>
    </row>
    <row r="916" spans="1:35" s="477" customFormat="1" ht="48.75" thickBot="1">
      <c r="A916" s="727" t="s">
        <v>49</v>
      </c>
      <c r="B916" s="743">
        <v>563</v>
      </c>
      <c r="C916" s="745" t="s">
        <v>39</v>
      </c>
      <c r="D916" s="743">
        <v>4521</v>
      </c>
      <c r="E916" s="744" t="s">
        <v>95</v>
      </c>
      <c r="F916" s="746" t="s">
        <v>817</v>
      </c>
      <c r="G916" s="452"/>
      <c r="H916" s="453"/>
      <c r="I916" s="454"/>
      <c r="J916" s="476"/>
      <c r="K916" s="476"/>
      <c r="L916" s="476"/>
      <c r="M916" s="476"/>
      <c r="N916" s="476"/>
      <c r="O916" s="476"/>
      <c r="P916" s="476"/>
      <c r="Q916" s="476"/>
      <c r="R916" s="476"/>
      <c r="S916" s="476"/>
      <c r="T916" s="476"/>
      <c r="U916" s="476"/>
      <c r="V916" s="476"/>
      <c r="W916" s="476"/>
      <c r="X916" s="476"/>
      <c r="Y916" s="476"/>
      <c r="Z916" s="476"/>
      <c r="AA916" s="476"/>
      <c r="AB916" s="476"/>
      <c r="AC916" s="476"/>
      <c r="AD916" s="476"/>
      <c r="AE916" s="476"/>
      <c r="AF916" s="476"/>
      <c r="AG916" s="476"/>
      <c r="AH916" s="476"/>
      <c r="AI916" s="476"/>
    </row>
    <row r="917" spans="1:35" s="477" customFormat="1" ht="36.75" thickBot="1">
      <c r="A917" s="478" t="s">
        <v>49</v>
      </c>
      <c r="B917" s="464">
        <v>563</v>
      </c>
      <c r="C917" s="585" t="s">
        <v>39</v>
      </c>
      <c r="D917" s="464"/>
      <c r="E917" s="558" t="s">
        <v>743</v>
      </c>
      <c r="F917" s="719" t="s">
        <v>817</v>
      </c>
      <c r="G917" s="541">
        <f>SUM(G849:G916)</f>
        <v>3743911</v>
      </c>
      <c r="H917" s="541">
        <f t="shared" ref="H917:I917" si="17">SUM(H849:H916)</f>
        <v>603229</v>
      </c>
      <c r="I917" s="541">
        <f t="shared" si="17"/>
        <v>786840</v>
      </c>
      <c r="J917" s="476"/>
      <c r="K917" s="476"/>
      <c r="L917" s="476"/>
      <c r="M917" s="476"/>
      <c r="N917" s="476"/>
      <c r="O917" s="476"/>
      <c r="P917" s="476"/>
      <c r="Q917" s="476"/>
      <c r="R917" s="476"/>
      <c r="S917" s="476"/>
      <c r="T917" s="476"/>
      <c r="U917" s="476"/>
      <c r="V917" s="476"/>
      <c r="W917" s="476"/>
      <c r="X917" s="476"/>
      <c r="Y917" s="476"/>
      <c r="Z917" s="476"/>
      <c r="AA917" s="476"/>
      <c r="AB917" s="476"/>
      <c r="AC917" s="476"/>
      <c r="AD917" s="476"/>
      <c r="AE917" s="476"/>
      <c r="AF917" s="476"/>
      <c r="AG917" s="476"/>
      <c r="AH917" s="476"/>
      <c r="AI917" s="476"/>
    </row>
    <row r="918" spans="1:35" ht="36.75" thickBot="1">
      <c r="A918" s="491" t="s">
        <v>49</v>
      </c>
      <c r="B918" s="492">
        <v>563</v>
      </c>
      <c r="C918" s="590" t="s">
        <v>39</v>
      </c>
      <c r="D918" s="492"/>
      <c r="E918" s="570" t="s">
        <v>743</v>
      </c>
      <c r="F918" s="493" t="s">
        <v>689</v>
      </c>
      <c r="G918" s="474">
        <f>G848+G779+G917</f>
        <v>3743911</v>
      </c>
      <c r="H918" s="474">
        <f>H848+H779+H917</f>
        <v>603229</v>
      </c>
      <c r="I918" s="485">
        <f>I848+I779+I917</f>
        <v>786840</v>
      </c>
      <c r="J918" s="455"/>
      <c r="K918" s="455"/>
      <c r="L918" s="455"/>
      <c r="M918" s="455"/>
      <c r="N918" s="455"/>
      <c r="O918" s="455"/>
      <c r="P918" s="455"/>
      <c r="Q918" s="455"/>
      <c r="R918" s="455"/>
      <c r="S918" s="455"/>
      <c r="T918" s="455"/>
      <c r="U918" s="455"/>
      <c r="V918" s="455"/>
      <c r="W918" s="455"/>
      <c r="X918" s="455"/>
      <c r="Y918" s="455"/>
      <c r="Z918" s="455"/>
      <c r="AA918" s="455"/>
      <c r="AB918" s="455"/>
      <c r="AC918" s="455"/>
      <c r="AD918" s="455"/>
      <c r="AE918" s="455"/>
      <c r="AF918" s="455"/>
      <c r="AG918" s="455"/>
      <c r="AH918" s="455"/>
      <c r="AI918" s="455"/>
    </row>
    <row r="919" spans="1:35" s="477" customFormat="1" ht="12.75" thickBot="1">
      <c r="A919" s="494" t="s">
        <v>49</v>
      </c>
      <c r="B919" s="495"/>
      <c r="C919" s="591"/>
      <c r="D919" s="495"/>
      <c r="E919" s="571" t="s">
        <v>688</v>
      </c>
      <c r="F919" s="496"/>
      <c r="G919" s="497">
        <f>G85+G153+G291+G371+G511+G550+G559+G704+G773+G918+G554</f>
        <v>37714121</v>
      </c>
      <c r="H919" s="497">
        <f>H85+H153+H291+H371+H511+H550+H559+H704+H773+H918+H554</f>
        <v>26226029</v>
      </c>
      <c r="I919" s="726">
        <f>I85+I153+I291+I371+I511+I550+I559+I704+I773+I918+I554</f>
        <v>31806556</v>
      </c>
      <c r="J919" s="476"/>
      <c r="K919" s="476"/>
      <c r="L919" s="476"/>
      <c r="M919" s="476"/>
      <c r="N919" s="476"/>
      <c r="O919" s="476"/>
      <c r="P919" s="476"/>
      <c r="Q919" s="476"/>
      <c r="R919" s="476"/>
      <c r="S919" s="476"/>
      <c r="T919" s="476"/>
      <c r="U919" s="476"/>
      <c r="V919" s="476"/>
      <c r="W919" s="476"/>
      <c r="X919" s="476"/>
      <c r="Y919" s="476"/>
      <c r="Z919" s="476"/>
      <c r="AA919" s="476"/>
      <c r="AB919" s="476"/>
      <c r="AC919" s="476"/>
      <c r="AD919" s="476"/>
      <c r="AE919" s="476"/>
      <c r="AF919" s="476"/>
      <c r="AG919" s="476"/>
      <c r="AH919" s="476"/>
      <c r="AI919" s="476"/>
    </row>
    <row r="920" spans="1:35" s="477" customFormat="1" ht="12.75" thickBot="1">
      <c r="A920" s="596"/>
      <c r="B920" s="597"/>
      <c r="C920" s="598"/>
      <c r="D920" s="597"/>
      <c r="E920" s="599"/>
      <c r="F920" s="600"/>
      <c r="G920" s="601"/>
      <c r="H920" s="601"/>
      <c r="I920" s="602"/>
      <c r="J920" s="476"/>
      <c r="K920" s="476"/>
      <c r="L920" s="476"/>
      <c r="M920" s="476"/>
      <c r="N920" s="476"/>
      <c r="O920" s="476"/>
      <c r="P920" s="476"/>
      <c r="Q920" s="476"/>
      <c r="R920" s="476"/>
      <c r="S920" s="476"/>
      <c r="T920" s="476"/>
      <c r="U920" s="476"/>
      <c r="V920" s="476"/>
      <c r="W920" s="476"/>
      <c r="X920" s="476"/>
      <c r="Y920" s="476"/>
      <c r="Z920" s="476"/>
      <c r="AA920" s="476"/>
      <c r="AB920" s="476"/>
      <c r="AC920" s="476"/>
      <c r="AD920" s="476"/>
      <c r="AE920" s="476"/>
      <c r="AF920" s="476"/>
      <c r="AG920" s="476"/>
      <c r="AH920" s="476"/>
      <c r="AI920" s="476"/>
    </row>
    <row r="921" spans="1:35" ht="38.25" customHeight="1" thickBot="1">
      <c r="A921" s="444" t="s">
        <v>703</v>
      </c>
      <c r="B921" s="445" t="s">
        <v>704</v>
      </c>
      <c r="C921" s="581" t="s">
        <v>202</v>
      </c>
      <c r="D921" s="445" t="s">
        <v>100</v>
      </c>
      <c r="E921" s="554" t="s">
        <v>705</v>
      </c>
      <c r="F921" s="667" t="s">
        <v>706</v>
      </c>
      <c r="G921" s="668" t="s">
        <v>751</v>
      </c>
      <c r="H921" s="446" t="s">
        <v>752</v>
      </c>
      <c r="I921" s="447" t="s">
        <v>753</v>
      </c>
      <c r="J921" s="455"/>
      <c r="K921" s="455"/>
      <c r="L921" s="455"/>
      <c r="M921" s="455"/>
      <c r="N921" s="455"/>
      <c r="O921" s="455"/>
      <c r="P921" s="455"/>
      <c r="Q921" s="455"/>
      <c r="R921" s="455"/>
      <c r="S921" s="455"/>
      <c r="T921" s="455"/>
      <c r="U921" s="455"/>
      <c r="V921" s="455"/>
      <c r="W921" s="455"/>
      <c r="X921" s="455"/>
      <c r="Y921" s="455"/>
      <c r="Z921" s="455"/>
      <c r="AA921" s="455"/>
      <c r="AB921" s="455"/>
      <c r="AC921" s="455"/>
      <c r="AD921" s="455"/>
      <c r="AE921" s="455"/>
      <c r="AF921" s="455"/>
      <c r="AG921" s="455"/>
      <c r="AH921" s="455"/>
      <c r="AI921" s="455"/>
    </row>
    <row r="922" spans="1:35" ht="96.75" thickBot="1">
      <c r="A922" s="491" t="s">
        <v>16</v>
      </c>
      <c r="B922" s="492">
        <v>11</v>
      </c>
      <c r="C922" s="590" t="s">
        <v>19</v>
      </c>
      <c r="D922" s="492" t="s">
        <v>691</v>
      </c>
      <c r="E922" s="570" t="s">
        <v>20</v>
      </c>
      <c r="F922" s="545"/>
      <c r="G922" s="543">
        <v>19773934</v>
      </c>
      <c r="H922" s="499">
        <v>17545058</v>
      </c>
      <c r="I922" s="500">
        <v>21873259</v>
      </c>
      <c r="J922" s="455"/>
      <c r="K922" s="455"/>
      <c r="L922" s="455"/>
      <c r="M922" s="455"/>
      <c r="N922" s="455"/>
      <c r="O922" s="455"/>
      <c r="P922" s="455"/>
      <c r="Q922" s="455"/>
      <c r="R922" s="455"/>
      <c r="S922" s="455"/>
      <c r="T922" s="455"/>
      <c r="U922" s="455"/>
      <c r="V922" s="455"/>
      <c r="W922" s="455"/>
      <c r="X922" s="455"/>
      <c r="Y922" s="455"/>
      <c r="Z922" s="455"/>
      <c r="AA922" s="455"/>
      <c r="AB922" s="455"/>
      <c r="AC922" s="455"/>
      <c r="AD922" s="455"/>
      <c r="AE922" s="455"/>
      <c r="AF922" s="455"/>
      <c r="AG922" s="455"/>
      <c r="AH922" s="455"/>
      <c r="AI922" s="455"/>
    </row>
    <row r="923" spans="1:35" s="470" customFormat="1" ht="96.75" thickBot="1">
      <c r="A923" s="471" t="s">
        <v>16</v>
      </c>
      <c r="B923" s="472">
        <v>12</v>
      </c>
      <c r="C923" s="572" t="s">
        <v>21</v>
      </c>
      <c r="D923" s="472" t="s">
        <v>698</v>
      </c>
      <c r="E923" s="559" t="s">
        <v>20</v>
      </c>
      <c r="F923" s="546"/>
      <c r="G923" s="544"/>
      <c r="H923" s="475">
        <v>27658</v>
      </c>
      <c r="I923" s="490">
        <v>27658</v>
      </c>
      <c r="J923" s="469"/>
      <c r="K923" s="469"/>
      <c r="L923" s="469"/>
      <c r="M923" s="469"/>
      <c r="N923" s="469"/>
      <c r="O923" s="469"/>
      <c r="P923" s="469"/>
      <c r="Q923" s="469"/>
      <c r="R923" s="469"/>
      <c r="S923" s="469"/>
      <c r="T923" s="469"/>
      <c r="U923" s="469"/>
      <c r="V923" s="469"/>
      <c r="W923" s="469"/>
      <c r="X923" s="469"/>
      <c r="Y923" s="469"/>
      <c r="Z923" s="469"/>
      <c r="AA923" s="469"/>
      <c r="AB923" s="469"/>
      <c r="AC923" s="469"/>
      <c r="AD923" s="469"/>
      <c r="AE923" s="469"/>
      <c r="AF923" s="469"/>
      <c r="AG923" s="469"/>
      <c r="AH923" s="469"/>
      <c r="AI923" s="469"/>
    </row>
    <row r="924" spans="1:35" ht="48">
      <c r="A924" s="449" t="s">
        <v>16</v>
      </c>
      <c r="B924" s="450">
        <v>31</v>
      </c>
      <c r="C924" s="582" t="s">
        <v>22</v>
      </c>
      <c r="D924" s="450">
        <v>641310031</v>
      </c>
      <c r="E924" s="555" t="s">
        <v>23</v>
      </c>
      <c r="F924" s="525"/>
      <c r="G924" s="452"/>
      <c r="H924" s="453"/>
      <c r="I924" s="454"/>
      <c r="J924" s="455"/>
      <c r="K924" s="455"/>
      <c r="L924" s="455"/>
      <c r="M924" s="455"/>
      <c r="N924" s="455"/>
      <c r="O924" s="455"/>
      <c r="P924" s="455"/>
      <c r="Q924" s="455"/>
      <c r="R924" s="455"/>
      <c r="S924" s="455"/>
      <c r="T924" s="455"/>
      <c r="U924" s="455"/>
      <c r="V924" s="455"/>
      <c r="W924" s="455"/>
      <c r="X924" s="455"/>
      <c r="Y924" s="455"/>
      <c r="Z924" s="455"/>
      <c r="AA924" s="455"/>
      <c r="AB924" s="455"/>
      <c r="AC924" s="455"/>
      <c r="AD924" s="455"/>
      <c r="AE924" s="455"/>
      <c r="AF924" s="455"/>
      <c r="AG924" s="455"/>
      <c r="AH924" s="455"/>
      <c r="AI924" s="455"/>
    </row>
    <row r="925" spans="1:35" ht="48">
      <c r="A925" s="449" t="s">
        <v>16</v>
      </c>
      <c r="B925" s="450">
        <v>31</v>
      </c>
      <c r="C925" s="582" t="s">
        <v>22</v>
      </c>
      <c r="D925" s="450">
        <v>641320031</v>
      </c>
      <c r="E925" s="555" t="s">
        <v>24</v>
      </c>
      <c r="F925" s="525"/>
      <c r="G925" s="452"/>
      <c r="H925" s="453">
        <v>1041</v>
      </c>
      <c r="I925" s="454">
        <v>1041</v>
      </c>
      <c r="J925" s="455"/>
      <c r="K925" s="455"/>
      <c r="L925" s="455"/>
      <c r="M925" s="455"/>
      <c r="N925" s="455"/>
      <c r="O925" s="455"/>
      <c r="P925" s="455"/>
      <c r="Q925" s="455"/>
      <c r="R925" s="455"/>
      <c r="S925" s="455"/>
      <c r="T925" s="455"/>
      <c r="U925" s="455"/>
      <c r="V925" s="455"/>
      <c r="W925" s="455"/>
      <c r="X925" s="455"/>
      <c r="Y925" s="455"/>
      <c r="Z925" s="455"/>
      <c r="AA925" s="455"/>
      <c r="AB925" s="455"/>
      <c r="AC925" s="455"/>
      <c r="AD925" s="455"/>
      <c r="AE925" s="455"/>
      <c r="AF925" s="455"/>
      <c r="AG925" s="455"/>
      <c r="AH925" s="455"/>
      <c r="AI925" s="455"/>
    </row>
    <row r="926" spans="1:35" ht="48">
      <c r="A926" s="456" t="s">
        <v>16</v>
      </c>
      <c r="B926" s="457">
        <v>31</v>
      </c>
      <c r="C926" s="583" t="s">
        <v>22</v>
      </c>
      <c r="D926" s="457">
        <v>6415</v>
      </c>
      <c r="E926" s="556" t="s">
        <v>718</v>
      </c>
      <c r="F926" s="548"/>
      <c r="G926" s="452"/>
      <c r="H926" s="453">
        <v>174</v>
      </c>
      <c r="I926" s="454">
        <v>174</v>
      </c>
      <c r="J926" s="455"/>
      <c r="K926" s="455"/>
      <c r="L926" s="455"/>
      <c r="M926" s="455"/>
      <c r="N926" s="455"/>
      <c r="O926" s="455"/>
      <c r="P926" s="455"/>
      <c r="Q926" s="455"/>
      <c r="R926" s="455"/>
      <c r="S926" s="455"/>
      <c r="T926" s="455"/>
      <c r="U926" s="455"/>
      <c r="V926" s="455"/>
      <c r="W926" s="455"/>
      <c r="X926" s="455"/>
      <c r="Y926" s="455"/>
      <c r="Z926" s="455"/>
      <c r="AA926" s="455"/>
      <c r="AB926" s="455"/>
      <c r="AC926" s="455"/>
      <c r="AD926" s="455"/>
      <c r="AE926" s="455"/>
      <c r="AF926" s="455"/>
      <c r="AG926" s="455"/>
      <c r="AH926" s="455"/>
      <c r="AI926" s="455"/>
    </row>
    <row r="927" spans="1:35" ht="48">
      <c r="A927" s="456" t="s">
        <v>16</v>
      </c>
      <c r="B927" s="457">
        <v>31</v>
      </c>
      <c r="C927" s="583" t="s">
        <v>22</v>
      </c>
      <c r="D927" s="457">
        <v>6614</v>
      </c>
      <c r="E927" s="556" t="s">
        <v>25</v>
      </c>
      <c r="F927" s="548"/>
      <c r="G927" s="452">
        <v>20000</v>
      </c>
      <c r="H927" s="453">
        <v>35247</v>
      </c>
      <c r="I927" s="454">
        <v>42296</v>
      </c>
      <c r="J927" s="455"/>
      <c r="K927" s="455"/>
      <c r="L927" s="455"/>
      <c r="M927" s="455"/>
      <c r="N927" s="455"/>
      <c r="O927" s="455"/>
      <c r="P927" s="455"/>
      <c r="Q927" s="455"/>
      <c r="R927" s="455"/>
      <c r="S927" s="455"/>
      <c r="T927" s="455"/>
      <c r="U927" s="455"/>
      <c r="V927" s="455"/>
      <c r="W927" s="455"/>
      <c r="X927" s="455"/>
      <c r="Y927" s="455"/>
      <c r="Z927" s="455"/>
      <c r="AA927" s="455"/>
      <c r="AB927" s="455"/>
      <c r="AC927" s="455"/>
      <c r="AD927" s="455"/>
      <c r="AE927" s="455"/>
      <c r="AF927" s="455"/>
      <c r="AG927" s="455"/>
      <c r="AH927" s="455"/>
      <c r="AI927" s="455"/>
    </row>
    <row r="928" spans="1:35" ht="36">
      <c r="A928" s="456" t="s">
        <v>16</v>
      </c>
      <c r="B928" s="457">
        <v>31</v>
      </c>
      <c r="C928" s="583" t="s">
        <v>22</v>
      </c>
      <c r="D928" s="457">
        <v>6615</v>
      </c>
      <c r="E928" s="556" t="s">
        <v>26</v>
      </c>
      <c r="F928" s="548"/>
      <c r="G928" s="452">
        <v>572500</v>
      </c>
      <c r="H928" s="453">
        <v>658347</v>
      </c>
      <c r="I928" s="454">
        <v>750476</v>
      </c>
      <c r="J928" s="455"/>
      <c r="K928" s="455"/>
      <c r="L928" s="455"/>
      <c r="M928" s="455"/>
      <c r="N928" s="455"/>
      <c r="O928" s="455"/>
      <c r="P928" s="455"/>
      <c r="Q928" s="455"/>
      <c r="R928" s="455"/>
      <c r="S928" s="455"/>
      <c r="T928" s="455"/>
      <c r="U928" s="455"/>
      <c r="V928" s="455"/>
      <c r="W928" s="455"/>
      <c r="X928" s="455"/>
      <c r="Y928" s="455"/>
      <c r="Z928" s="455"/>
      <c r="AA928" s="455"/>
      <c r="AB928" s="455"/>
      <c r="AC928" s="455"/>
      <c r="AD928" s="455"/>
      <c r="AE928" s="455"/>
      <c r="AF928" s="455"/>
      <c r="AG928" s="455"/>
      <c r="AH928" s="455"/>
      <c r="AI928" s="455"/>
    </row>
    <row r="929" spans="1:35" ht="24.75" thickBot="1">
      <c r="A929" s="460" t="s">
        <v>16</v>
      </c>
      <c r="B929" s="461">
        <v>31</v>
      </c>
      <c r="C929" s="584" t="s">
        <v>22</v>
      </c>
      <c r="D929" s="461">
        <v>6831</v>
      </c>
      <c r="E929" s="557" t="s">
        <v>142</v>
      </c>
      <c r="F929" s="549"/>
      <c r="G929" s="452"/>
      <c r="H929" s="453"/>
      <c r="I929" s="454"/>
      <c r="J929" s="455"/>
      <c r="K929" s="455"/>
      <c r="L929" s="455"/>
      <c r="M929" s="455"/>
      <c r="N929" s="455"/>
      <c r="O929" s="455"/>
      <c r="P929" s="455"/>
      <c r="Q929" s="455"/>
      <c r="R929" s="455"/>
      <c r="S929" s="455"/>
      <c r="T929" s="455"/>
      <c r="U929" s="455"/>
      <c r="V929" s="455"/>
      <c r="W929" s="455"/>
      <c r="X929" s="455"/>
      <c r="Y929" s="455"/>
      <c r="Z929" s="455"/>
      <c r="AA929" s="455"/>
      <c r="AB929" s="455"/>
      <c r="AC929" s="455"/>
      <c r="AD929" s="455"/>
      <c r="AE929" s="455"/>
      <c r="AF929" s="455"/>
      <c r="AG929" s="455"/>
      <c r="AH929" s="455"/>
      <c r="AI929" s="455"/>
    </row>
    <row r="930" spans="1:35" ht="24.75" thickBot="1">
      <c r="A930" s="471" t="s">
        <v>16</v>
      </c>
      <c r="B930" s="472">
        <v>31</v>
      </c>
      <c r="C930" s="572" t="s">
        <v>22</v>
      </c>
      <c r="D930" s="472"/>
      <c r="E930" s="559" t="s">
        <v>692</v>
      </c>
      <c r="F930" s="546"/>
      <c r="G930" s="544">
        <f>SUM(G924:G929)</f>
        <v>592500</v>
      </c>
      <c r="H930" s="475">
        <f t="shared" ref="H930:I930" si="18">SUM(H924:H929)</f>
        <v>694809</v>
      </c>
      <c r="I930" s="490">
        <f t="shared" si="18"/>
        <v>793987</v>
      </c>
      <c r="J930" s="455"/>
      <c r="K930" s="455"/>
      <c r="L930" s="455"/>
      <c r="M930" s="455"/>
      <c r="N930" s="455"/>
      <c r="O930" s="455"/>
      <c r="P930" s="455"/>
      <c r="Q930" s="455"/>
      <c r="R930" s="455"/>
      <c r="S930" s="455"/>
      <c r="T930" s="455"/>
      <c r="U930" s="455"/>
      <c r="V930" s="455"/>
      <c r="W930" s="455"/>
      <c r="X930" s="455"/>
      <c r="Y930" s="455"/>
      <c r="Z930" s="455"/>
      <c r="AA930" s="455"/>
      <c r="AB930" s="455"/>
      <c r="AC930" s="455"/>
      <c r="AD930" s="455"/>
      <c r="AE930" s="455"/>
      <c r="AF930" s="455"/>
      <c r="AG930" s="455"/>
      <c r="AH930" s="455"/>
      <c r="AI930" s="455"/>
    </row>
    <row r="931" spans="1:35" ht="48">
      <c r="A931" s="449" t="s">
        <v>16</v>
      </c>
      <c r="B931" s="450">
        <v>43</v>
      </c>
      <c r="C931" s="582" t="s">
        <v>27</v>
      </c>
      <c r="D931" s="450">
        <v>641310031</v>
      </c>
      <c r="E931" s="555" t="s">
        <v>769</v>
      </c>
      <c r="F931" s="525"/>
      <c r="G931" s="452"/>
      <c r="H931" s="453"/>
      <c r="I931" s="454"/>
      <c r="J931" s="455"/>
      <c r="K931" s="455"/>
      <c r="L931" s="455"/>
      <c r="M931" s="455"/>
      <c r="N931" s="455"/>
      <c r="O931" s="455"/>
      <c r="P931" s="455"/>
      <c r="Q931" s="455"/>
      <c r="R931" s="455"/>
      <c r="S931" s="455"/>
      <c r="T931" s="455"/>
      <c r="U931" s="455"/>
      <c r="V931" s="455"/>
      <c r="W931" s="455"/>
      <c r="X931" s="455"/>
      <c r="Y931" s="455"/>
      <c r="Z931" s="455"/>
      <c r="AA931" s="455"/>
      <c r="AB931" s="455"/>
      <c r="AC931" s="455"/>
      <c r="AD931" s="455"/>
      <c r="AE931" s="455"/>
      <c r="AF931" s="455"/>
      <c r="AG931" s="455"/>
      <c r="AH931" s="455"/>
      <c r="AI931" s="455"/>
    </row>
    <row r="932" spans="1:35" ht="48">
      <c r="A932" s="449" t="s">
        <v>16</v>
      </c>
      <c r="B932" s="450">
        <v>43</v>
      </c>
      <c r="C932" s="582" t="s">
        <v>27</v>
      </c>
      <c r="D932" s="450">
        <v>641320031</v>
      </c>
      <c r="E932" s="555" t="s">
        <v>770</v>
      </c>
      <c r="F932" s="525"/>
      <c r="G932" s="452"/>
      <c r="H932" s="453"/>
      <c r="I932" s="454"/>
      <c r="J932" s="455"/>
      <c r="K932" s="455"/>
      <c r="L932" s="455"/>
      <c r="M932" s="455"/>
      <c r="N932" s="455"/>
      <c r="O932" s="455"/>
      <c r="P932" s="455"/>
      <c r="Q932" s="455"/>
      <c r="R932" s="455"/>
      <c r="S932" s="455"/>
      <c r="T932" s="455"/>
      <c r="U932" s="455"/>
      <c r="V932" s="455"/>
      <c r="W932" s="455"/>
      <c r="X932" s="455"/>
      <c r="Y932" s="455"/>
      <c r="Z932" s="455"/>
      <c r="AA932" s="455"/>
      <c r="AB932" s="455"/>
      <c r="AC932" s="455"/>
      <c r="AD932" s="455"/>
      <c r="AE932" s="455"/>
      <c r="AF932" s="455"/>
      <c r="AG932" s="455"/>
      <c r="AH932" s="455"/>
      <c r="AI932" s="455"/>
    </row>
    <row r="933" spans="1:35" ht="60">
      <c r="A933" s="449" t="s">
        <v>16</v>
      </c>
      <c r="B933" s="450">
        <v>43</v>
      </c>
      <c r="C933" s="582" t="s">
        <v>27</v>
      </c>
      <c r="D933" s="450">
        <v>65264</v>
      </c>
      <c r="E933" s="555" t="s">
        <v>28</v>
      </c>
      <c r="F933" s="525"/>
      <c r="G933" s="452">
        <v>2049000</v>
      </c>
      <c r="H933" s="453">
        <v>2563601</v>
      </c>
      <c r="I933" s="454">
        <v>2017602</v>
      </c>
      <c r="J933" s="455"/>
      <c r="K933" s="455"/>
      <c r="L933" s="455"/>
      <c r="M933" s="455"/>
      <c r="N933" s="455"/>
      <c r="O933" s="455"/>
      <c r="P933" s="455"/>
      <c r="Q933" s="455"/>
      <c r="R933" s="455"/>
      <c r="S933" s="455"/>
      <c r="T933" s="455"/>
      <c r="U933" s="455"/>
      <c r="V933" s="455"/>
      <c r="W933" s="455"/>
      <c r="X933" s="455"/>
      <c r="Y933" s="455"/>
      <c r="Z933" s="455"/>
      <c r="AA933" s="455"/>
      <c r="AB933" s="455"/>
      <c r="AC933" s="455"/>
      <c r="AD933" s="455"/>
      <c r="AE933" s="455"/>
      <c r="AF933" s="455"/>
      <c r="AG933" s="455"/>
      <c r="AH933" s="455"/>
      <c r="AI933" s="455"/>
    </row>
    <row r="934" spans="1:35" ht="72">
      <c r="A934" s="449" t="s">
        <v>16</v>
      </c>
      <c r="B934" s="450">
        <v>43</v>
      </c>
      <c r="C934" s="582" t="s">
        <v>27</v>
      </c>
      <c r="D934" s="450">
        <v>65266</v>
      </c>
      <c r="E934" s="555" t="s">
        <v>767</v>
      </c>
      <c r="F934" s="525"/>
      <c r="G934" s="452"/>
      <c r="H934" s="453"/>
      <c r="I934" s="454"/>
      <c r="J934" s="455"/>
      <c r="K934" s="455"/>
      <c r="L934" s="455"/>
      <c r="M934" s="455"/>
      <c r="N934" s="455"/>
      <c r="O934" s="455"/>
      <c r="P934" s="455"/>
      <c r="Q934" s="455"/>
      <c r="R934" s="455"/>
      <c r="S934" s="455"/>
      <c r="T934" s="455"/>
      <c r="U934" s="455"/>
      <c r="V934" s="455"/>
      <c r="W934" s="455"/>
      <c r="X934" s="455"/>
      <c r="Y934" s="455"/>
      <c r="Z934" s="455"/>
      <c r="AA934" s="455"/>
      <c r="AB934" s="455"/>
      <c r="AC934" s="455"/>
      <c r="AD934" s="455"/>
      <c r="AE934" s="455"/>
      <c r="AF934" s="455"/>
      <c r="AG934" s="455"/>
      <c r="AH934" s="455"/>
      <c r="AI934" s="455"/>
    </row>
    <row r="935" spans="1:35" ht="48">
      <c r="A935" s="456" t="s">
        <v>16</v>
      </c>
      <c r="B935" s="457">
        <v>43</v>
      </c>
      <c r="C935" s="583" t="s">
        <v>27</v>
      </c>
      <c r="D935" s="457">
        <v>65267</v>
      </c>
      <c r="E935" s="556" t="s">
        <v>713</v>
      </c>
      <c r="F935" s="548"/>
      <c r="G935" s="452"/>
      <c r="H935" s="453"/>
      <c r="I935" s="454"/>
      <c r="J935" s="455"/>
      <c r="K935" s="455"/>
      <c r="L935" s="455"/>
      <c r="M935" s="455"/>
      <c r="N935" s="455"/>
      <c r="O935" s="455"/>
      <c r="P935" s="455"/>
      <c r="Q935" s="455"/>
      <c r="R935" s="455"/>
      <c r="S935" s="455"/>
      <c r="T935" s="455"/>
      <c r="U935" s="455"/>
      <c r="V935" s="455"/>
      <c r="W935" s="455"/>
      <c r="X935" s="455"/>
      <c r="Y935" s="455"/>
      <c r="Z935" s="455"/>
      <c r="AA935" s="455"/>
      <c r="AB935" s="455"/>
      <c r="AC935" s="455"/>
      <c r="AD935" s="455"/>
      <c r="AE935" s="455"/>
      <c r="AF935" s="455"/>
      <c r="AG935" s="455"/>
      <c r="AH935" s="455"/>
      <c r="AI935" s="455"/>
    </row>
    <row r="936" spans="1:35" ht="48">
      <c r="A936" s="456" t="s">
        <v>16</v>
      </c>
      <c r="B936" s="457">
        <v>43</v>
      </c>
      <c r="C936" s="583" t="s">
        <v>27</v>
      </c>
      <c r="D936" s="457">
        <v>65268</v>
      </c>
      <c r="E936" s="556" t="s">
        <v>27</v>
      </c>
      <c r="F936" s="548"/>
      <c r="G936" s="452">
        <v>1696348</v>
      </c>
      <c r="H936" s="453">
        <v>2415431</v>
      </c>
      <c r="I936" s="454">
        <v>2656974</v>
      </c>
      <c r="J936" s="455"/>
      <c r="K936" s="439"/>
      <c r="L936" s="440"/>
      <c r="M936" s="440"/>
      <c r="N936" s="440"/>
      <c r="O936" s="455"/>
      <c r="P936" s="455"/>
      <c r="Q936" s="455"/>
      <c r="R936" s="455"/>
      <c r="S936" s="455"/>
      <c r="T936" s="455"/>
      <c r="U936" s="455"/>
      <c r="V936" s="455"/>
      <c r="W936" s="455"/>
      <c r="X936" s="455"/>
      <c r="Y936" s="455"/>
      <c r="Z936" s="455"/>
      <c r="AA936" s="455"/>
      <c r="AB936" s="455"/>
      <c r="AC936" s="455"/>
      <c r="AD936" s="455"/>
      <c r="AE936" s="455"/>
      <c r="AF936" s="455"/>
      <c r="AG936" s="455"/>
      <c r="AH936" s="455"/>
      <c r="AI936" s="455"/>
    </row>
    <row r="937" spans="1:35" ht="60">
      <c r="A937" s="456" t="s">
        <v>16</v>
      </c>
      <c r="B937" s="457">
        <v>43</v>
      </c>
      <c r="C937" s="583" t="s">
        <v>27</v>
      </c>
      <c r="D937" s="457">
        <v>65269</v>
      </c>
      <c r="E937" s="556" t="s">
        <v>768</v>
      </c>
      <c r="F937" s="548"/>
      <c r="G937" s="452"/>
      <c r="H937" s="453">
        <v>11050</v>
      </c>
      <c r="I937" s="454">
        <v>11050</v>
      </c>
      <c r="J937" s="455"/>
      <c r="K937" s="455"/>
      <c r="L937" s="455"/>
      <c r="M937" s="455"/>
      <c r="N937" s="455"/>
      <c r="O937" s="455"/>
      <c r="P937" s="455"/>
      <c r="Q937" s="455"/>
      <c r="R937" s="455"/>
      <c r="S937" s="455"/>
      <c r="T937" s="455"/>
      <c r="U937" s="455"/>
      <c r="V937" s="455"/>
      <c r="W937" s="455"/>
      <c r="X937" s="455"/>
      <c r="Y937" s="455"/>
      <c r="Z937" s="455"/>
      <c r="AA937" s="455"/>
      <c r="AB937" s="455"/>
      <c r="AC937" s="455"/>
      <c r="AD937" s="455"/>
      <c r="AE937" s="455"/>
      <c r="AF937" s="455"/>
      <c r="AG937" s="455"/>
      <c r="AH937" s="455"/>
      <c r="AI937" s="455"/>
    </row>
    <row r="938" spans="1:35" ht="48.75" thickBot="1">
      <c r="A938" s="460" t="s">
        <v>16</v>
      </c>
      <c r="B938" s="461">
        <v>43</v>
      </c>
      <c r="C938" s="584" t="s">
        <v>27</v>
      </c>
      <c r="D938" s="461">
        <v>683110043</v>
      </c>
      <c r="E938" s="557" t="s">
        <v>29</v>
      </c>
      <c r="F938" s="549"/>
      <c r="G938" s="452"/>
      <c r="H938" s="453"/>
      <c r="I938" s="454"/>
      <c r="J938" s="455"/>
      <c r="K938" s="455"/>
      <c r="L938" s="455"/>
      <c r="M938" s="455"/>
      <c r="N938" s="455"/>
      <c r="O938" s="455"/>
      <c r="P938" s="455"/>
      <c r="Q938" s="455"/>
      <c r="R938" s="455"/>
      <c r="S938" s="455"/>
      <c r="T938" s="455"/>
      <c r="U938" s="455"/>
      <c r="V938" s="455"/>
      <c r="W938" s="455"/>
      <c r="X938" s="455"/>
      <c r="Y938" s="455"/>
      <c r="Z938" s="455"/>
      <c r="AA938" s="455"/>
      <c r="AB938" s="455"/>
      <c r="AC938" s="455"/>
      <c r="AD938" s="455"/>
      <c r="AE938" s="455"/>
      <c r="AF938" s="455"/>
      <c r="AG938" s="455"/>
      <c r="AH938" s="455"/>
      <c r="AI938" s="455"/>
    </row>
    <row r="939" spans="1:35" ht="36.75" thickBot="1">
      <c r="A939" s="471" t="s">
        <v>16</v>
      </c>
      <c r="B939" s="472">
        <v>43</v>
      </c>
      <c r="C939" s="572" t="s">
        <v>27</v>
      </c>
      <c r="D939" s="472"/>
      <c r="E939" s="559" t="s">
        <v>692</v>
      </c>
      <c r="F939" s="546"/>
      <c r="G939" s="544">
        <f>SUM(G931:G938)</f>
        <v>3745348</v>
      </c>
      <c r="H939" s="475">
        <f t="shared" ref="H939:I939" si="19">SUM(H931:H938)</f>
        <v>4990082</v>
      </c>
      <c r="I939" s="490">
        <f t="shared" si="19"/>
        <v>4685626</v>
      </c>
      <c r="J939" s="455"/>
      <c r="K939" s="455"/>
      <c r="L939" s="455"/>
      <c r="M939" s="455"/>
      <c r="N939" s="455"/>
      <c r="O939" s="455"/>
      <c r="P939" s="455"/>
      <c r="Q939" s="455"/>
      <c r="R939" s="455"/>
      <c r="S939" s="455"/>
      <c r="T939" s="455"/>
      <c r="U939" s="455"/>
      <c r="V939" s="455"/>
      <c r="W939" s="455"/>
      <c r="X939" s="455"/>
      <c r="Y939" s="455"/>
      <c r="Z939" s="455"/>
      <c r="AA939" s="455"/>
      <c r="AB939" s="455"/>
      <c r="AC939" s="455"/>
      <c r="AD939" s="455"/>
      <c r="AE939" s="455"/>
      <c r="AF939" s="455"/>
      <c r="AG939" s="455"/>
      <c r="AH939" s="455"/>
      <c r="AI939" s="455"/>
    </row>
    <row r="940" spans="1:35" ht="60">
      <c r="A940" s="449" t="s">
        <v>16</v>
      </c>
      <c r="B940" s="450">
        <v>51</v>
      </c>
      <c r="C940" s="582" t="s">
        <v>30</v>
      </c>
      <c r="D940" s="450">
        <v>632311500</v>
      </c>
      <c r="E940" s="555" t="s">
        <v>693</v>
      </c>
      <c r="F940" s="525"/>
      <c r="G940" s="452"/>
      <c r="H940" s="453"/>
      <c r="I940" s="454"/>
      <c r="J940" s="455"/>
      <c r="K940" s="455"/>
      <c r="L940" s="455"/>
      <c r="M940" s="455"/>
      <c r="N940" s="455"/>
      <c r="O940" s="455"/>
      <c r="P940" s="455"/>
      <c r="Q940" s="455"/>
      <c r="R940" s="455"/>
      <c r="S940" s="455"/>
      <c r="T940" s="455"/>
      <c r="U940" s="455"/>
      <c r="V940" s="455"/>
      <c r="W940" s="455"/>
      <c r="X940" s="455"/>
      <c r="Y940" s="455"/>
      <c r="Z940" s="455"/>
      <c r="AA940" s="455"/>
      <c r="AB940" s="455"/>
      <c r="AC940" s="455"/>
      <c r="AD940" s="455"/>
      <c r="AE940" s="455"/>
      <c r="AF940" s="455"/>
      <c r="AG940" s="455"/>
      <c r="AH940" s="455"/>
      <c r="AI940" s="455"/>
    </row>
    <row r="941" spans="1:35" ht="60.75" thickBot="1">
      <c r="A941" s="460" t="s">
        <v>16</v>
      </c>
      <c r="B941" s="461">
        <v>51</v>
      </c>
      <c r="C941" s="584" t="s">
        <v>30</v>
      </c>
      <c r="D941" s="461">
        <v>632311700</v>
      </c>
      <c r="E941" s="557" t="s">
        <v>31</v>
      </c>
      <c r="F941" s="549"/>
      <c r="G941" s="452"/>
      <c r="H941" s="453">
        <v>50937</v>
      </c>
      <c r="I941" s="454">
        <v>50937</v>
      </c>
      <c r="J941" s="455"/>
      <c r="K941" s="455"/>
      <c r="L941" s="455"/>
      <c r="M941" s="455"/>
      <c r="N941" s="455"/>
      <c r="O941" s="455"/>
      <c r="P941" s="455"/>
      <c r="Q941" s="455"/>
      <c r="R941" s="455"/>
      <c r="S941" s="455"/>
      <c r="T941" s="455"/>
      <c r="U941" s="455"/>
      <c r="V941" s="455"/>
      <c r="W941" s="455"/>
      <c r="X941" s="455"/>
      <c r="Y941" s="455"/>
      <c r="Z941" s="455"/>
      <c r="AA941" s="455"/>
      <c r="AB941" s="455"/>
      <c r="AC941" s="455"/>
      <c r="AD941" s="455"/>
      <c r="AE941" s="455"/>
      <c r="AF941" s="455"/>
      <c r="AG941" s="455"/>
      <c r="AH941" s="455"/>
      <c r="AI941" s="455"/>
    </row>
    <row r="942" spans="1:35" ht="12.75" thickBot="1">
      <c r="A942" s="471" t="s">
        <v>16</v>
      </c>
      <c r="B942" s="472">
        <v>51</v>
      </c>
      <c r="C942" s="572" t="s">
        <v>30</v>
      </c>
      <c r="D942" s="472"/>
      <c r="E942" s="559" t="s">
        <v>692</v>
      </c>
      <c r="F942" s="546"/>
      <c r="G942" s="544">
        <f>SUM(G940:G941)</f>
        <v>0</v>
      </c>
      <c r="H942" s="475">
        <f t="shared" ref="H942:I942" si="20">SUM(H940:H941)</f>
        <v>50937</v>
      </c>
      <c r="I942" s="490">
        <f t="shared" si="20"/>
        <v>50937</v>
      </c>
      <c r="J942" s="455"/>
      <c r="K942" s="455"/>
      <c r="L942" s="455"/>
      <c r="M942" s="455"/>
      <c r="N942" s="455"/>
      <c r="O942" s="455"/>
      <c r="P942" s="455"/>
      <c r="Q942" s="455"/>
      <c r="R942" s="455"/>
      <c r="S942" s="455"/>
      <c r="T942" s="455"/>
      <c r="U942" s="455"/>
      <c r="V942" s="455"/>
      <c r="W942" s="455"/>
      <c r="X942" s="455"/>
      <c r="Y942" s="455"/>
      <c r="Z942" s="455"/>
      <c r="AA942" s="455"/>
      <c r="AB942" s="455"/>
      <c r="AC942" s="455"/>
      <c r="AD942" s="455"/>
      <c r="AE942" s="455"/>
      <c r="AF942" s="455"/>
      <c r="AG942" s="455"/>
      <c r="AH942" s="455"/>
      <c r="AI942" s="455"/>
    </row>
    <row r="943" spans="1:35" ht="60">
      <c r="A943" s="449" t="s">
        <v>16</v>
      </c>
      <c r="B943" s="450">
        <v>52</v>
      </c>
      <c r="C943" s="582" t="s">
        <v>32</v>
      </c>
      <c r="D943" s="450">
        <v>631120000</v>
      </c>
      <c r="E943" s="555" t="s">
        <v>33</v>
      </c>
      <c r="F943" s="525"/>
      <c r="G943" s="452"/>
      <c r="H943" s="453"/>
      <c r="I943" s="454"/>
      <c r="J943" s="455"/>
      <c r="K943" s="455"/>
      <c r="L943" s="455"/>
      <c r="M943" s="455"/>
      <c r="N943" s="455"/>
      <c r="O943" s="455"/>
      <c r="P943" s="455"/>
      <c r="Q943" s="455"/>
      <c r="R943" s="455"/>
      <c r="S943" s="455"/>
      <c r="T943" s="455"/>
      <c r="U943" s="455"/>
      <c r="V943" s="455"/>
      <c r="W943" s="455"/>
      <c r="X943" s="455"/>
      <c r="Y943" s="455"/>
      <c r="Z943" s="455"/>
      <c r="AA943" s="455"/>
      <c r="AB943" s="455"/>
      <c r="AC943" s="455"/>
      <c r="AD943" s="455"/>
      <c r="AE943" s="455"/>
      <c r="AF943" s="455"/>
      <c r="AG943" s="455"/>
      <c r="AH943" s="455"/>
      <c r="AI943" s="455"/>
    </row>
    <row r="944" spans="1:35" ht="72">
      <c r="A944" s="456" t="s">
        <v>16</v>
      </c>
      <c r="B944" s="457">
        <v>52</v>
      </c>
      <c r="C944" s="583" t="s">
        <v>32</v>
      </c>
      <c r="D944" s="457">
        <v>6341</v>
      </c>
      <c r="E944" s="556" t="s">
        <v>34</v>
      </c>
      <c r="F944" s="548"/>
      <c r="G944" s="452">
        <v>24000</v>
      </c>
      <c r="H944" s="453"/>
      <c r="I944" s="454"/>
      <c r="J944" s="455"/>
      <c r="K944" s="455"/>
      <c r="L944" s="455"/>
      <c r="M944" s="455"/>
      <c r="N944" s="455"/>
      <c r="O944" s="455"/>
      <c r="P944" s="455"/>
      <c r="Q944" s="455"/>
      <c r="R944" s="455"/>
      <c r="S944" s="455"/>
      <c r="T944" s="455"/>
      <c r="U944" s="455"/>
      <c r="V944" s="455"/>
      <c r="W944" s="455"/>
      <c r="X944" s="455"/>
      <c r="Y944" s="455"/>
      <c r="Z944" s="455"/>
      <c r="AA944" s="455"/>
      <c r="AB944" s="455"/>
      <c r="AC944" s="455"/>
      <c r="AD944" s="455"/>
      <c r="AE944" s="455"/>
      <c r="AF944" s="455"/>
      <c r="AG944" s="455"/>
      <c r="AH944" s="455"/>
      <c r="AI944" s="455"/>
    </row>
    <row r="945" spans="1:35" ht="96">
      <c r="A945" s="456" t="s">
        <v>16</v>
      </c>
      <c r="B945" s="457">
        <v>52</v>
      </c>
      <c r="C945" s="583" t="s">
        <v>32</v>
      </c>
      <c r="D945" s="457">
        <v>6361</v>
      </c>
      <c r="E945" s="556" t="s">
        <v>35</v>
      </c>
      <c r="F945" s="548"/>
      <c r="G945" s="452"/>
      <c r="H945" s="453">
        <v>90000</v>
      </c>
      <c r="I945" s="454">
        <v>90000</v>
      </c>
      <c r="J945" s="455"/>
      <c r="K945" s="455"/>
      <c r="L945" s="455"/>
      <c r="M945" s="455"/>
      <c r="N945" s="455"/>
      <c r="O945" s="455"/>
      <c r="P945" s="455"/>
      <c r="Q945" s="455"/>
      <c r="R945" s="455"/>
      <c r="S945" s="455"/>
      <c r="T945" s="455"/>
      <c r="U945" s="455"/>
      <c r="V945" s="455"/>
      <c r="W945" s="455"/>
      <c r="X945" s="455"/>
      <c r="Y945" s="455"/>
      <c r="Z945" s="455"/>
      <c r="AA945" s="455"/>
      <c r="AB945" s="455"/>
      <c r="AC945" s="455"/>
      <c r="AD945" s="455"/>
      <c r="AE945" s="455"/>
      <c r="AF945" s="455"/>
      <c r="AG945" s="455"/>
      <c r="AH945" s="455"/>
      <c r="AI945" s="455"/>
    </row>
    <row r="946" spans="1:35" s="470" customFormat="1" ht="96">
      <c r="A946" s="456" t="s">
        <v>16</v>
      </c>
      <c r="B946" s="457">
        <v>52</v>
      </c>
      <c r="C946" s="583" t="s">
        <v>32</v>
      </c>
      <c r="D946" s="457">
        <v>6362</v>
      </c>
      <c r="E946" s="556" t="s">
        <v>836</v>
      </c>
      <c r="F946" s="548"/>
      <c r="G946" s="452"/>
      <c r="H946" s="453"/>
      <c r="I946" s="454"/>
      <c r="J946" s="469"/>
      <c r="K946" s="469"/>
      <c r="L946" s="469"/>
      <c r="M946" s="469"/>
      <c r="N946" s="469"/>
      <c r="O946" s="469"/>
      <c r="P946" s="469"/>
      <c r="Q946" s="469"/>
      <c r="R946" s="469"/>
      <c r="S946" s="469"/>
      <c r="T946" s="469"/>
      <c r="U946" s="469"/>
      <c r="V946" s="469"/>
      <c r="W946" s="469"/>
      <c r="X946" s="469"/>
      <c r="Y946" s="469"/>
      <c r="Z946" s="469"/>
      <c r="AA946" s="469"/>
      <c r="AB946" s="469"/>
      <c r="AC946" s="469"/>
      <c r="AD946" s="469"/>
      <c r="AE946" s="469"/>
      <c r="AF946" s="469"/>
      <c r="AG946" s="469"/>
      <c r="AH946" s="469"/>
      <c r="AI946" s="469"/>
    </row>
    <row r="947" spans="1:35" s="477" customFormat="1" ht="60">
      <c r="A947" s="456" t="s">
        <v>16</v>
      </c>
      <c r="B947" s="457">
        <v>52</v>
      </c>
      <c r="C947" s="583" t="s">
        <v>32</v>
      </c>
      <c r="D947" s="457">
        <v>6381</v>
      </c>
      <c r="E947" s="556" t="s">
        <v>694</v>
      </c>
      <c r="F947" s="548"/>
      <c r="G947" s="452"/>
      <c r="H947" s="453"/>
      <c r="I947" s="454"/>
      <c r="J947" s="476"/>
      <c r="K947" s="476"/>
      <c r="L947" s="476"/>
      <c r="M947" s="476"/>
      <c r="N947" s="476"/>
      <c r="O947" s="476"/>
      <c r="P947" s="476"/>
      <c r="Q947" s="476"/>
      <c r="R947" s="476"/>
      <c r="S947" s="476"/>
      <c r="T947" s="476"/>
      <c r="U947" s="476"/>
      <c r="V947" s="476"/>
      <c r="W947" s="476"/>
      <c r="X947" s="476"/>
      <c r="Y947" s="476"/>
      <c r="Z947" s="476"/>
      <c r="AA947" s="476"/>
      <c r="AB947" s="476"/>
      <c r="AC947" s="476"/>
      <c r="AD947" s="476"/>
      <c r="AE947" s="476"/>
      <c r="AF947" s="476"/>
      <c r="AG947" s="476"/>
      <c r="AH947" s="476"/>
      <c r="AI947" s="476"/>
    </row>
    <row r="948" spans="1:35" ht="84">
      <c r="A948" s="456" t="s">
        <v>16</v>
      </c>
      <c r="B948" s="457">
        <v>52</v>
      </c>
      <c r="C948" s="583" t="s">
        <v>32</v>
      </c>
      <c r="D948" s="457">
        <v>6391</v>
      </c>
      <c r="E948" s="556" t="s">
        <v>36</v>
      </c>
      <c r="F948" s="548"/>
      <c r="G948" s="452">
        <v>2220000</v>
      </c>
      <c r="H948" s="453">
        <v>163692</v>
      </c>
      <c r="I948" s="454">
        <v>2943692</v>
      </c>
      <c r="J948" s="455"/>
      <c r="K948" s="455"/>
      <c r="L948" s="455"/>
      <c r="M948" s="455"/>
      <c r="N948" s="455"/>
      <c r="O948" s="455"/>
      <c r="P948" s="455"/>
      <c r="Q948" s="455"/>
      <c r="R948" s="455"/>
      <c r="S948" s="455"/>
      <c r="T948" s="455"/>
      <c r="U948" s="455"/>
      <c r="V948" s="455"/>
      <c r="W948" s="455"/>
      <c r="X948" s="455"/>
      <c r="Y948" s="455"/>
      <c r="Z948" s="455"/>
      <c r="AA948" s="455"/>
      <c r="AB948" s="455"/>
      <c r="AC948" s="455"/>
      <c r="AD948" s="455"/>
      <c r="AE948" s="455"/>
      <c r="AF948" s="455"/>
      <c r="AG948" s="455"/>
      <c r="AH948" s="455"/>
      <c r="AI948" s="455"/>
    </row>
    <row r="949" spans="1:35" ht="84">
      <c r="A949" s="456" t="s">
        <v>16</v>
      </c>
      <c r="B949" s="457">
        <v>52</v>
      </c>
      <c r="C949" s="583" t="s">
        <v>32</v>
      </c>
      <c r="D949" s="457">
        <v>6392</v>
      </c>
      <c r="E949" s="556" t="s">
        <v>695</v>
      </c>
      <c r="F949" s="548"/>
      <c r="G949" s="452"/>
      <c r="H949" s="453"/>
      <c r="I949" s="454"/>
      <c r="J949" s="455"/>
      <c r="K949" s="455"/>
      <c r="L949" s="455"/>
      <c r="M949" s="455"/>
      <c r="N949" s="455"/>
      <c r="O949" s="455"/>
      <c r="P949" s="455"/>
      <c r="Q949" s="455"/>
      <c r="R949" s="455"/>
      <c r="S949" s="455"/>
      <c r="T949" s="455"/>
      <c r="U949" s="455"/>
      <c r="V949" s="455"/>
      <c r="W949" s="455"/>
      <c r="X949" s="455"/>
      <c r="Y949" s="455"/>
      <c r="Z949" s="455"/>
      <c r="AA949" s="455"/>
      <c r="AB949" s="455"/>
      <c r="AC949" s="455"/>
      <c r="AD949" s="455"/>
      <c r="AE949" s="455"/>
      <c r="AF949" s="455"/>
      <c r="AG949" s="455"/>
      <c r="AH949" s="455"/>
      <c r="AI949" s="455"/>
    </row>
    <row r="950" spans="1:35" ht="120">
      <c r="A950" s="456" t="s">
        <v>16</v>
      </c>
      <c r="B950" s="457">
        <v>52</v>
      </c>
      <c r="C950" s="583" t="s">
        <v>32</v>
      </c>
      <c r="D950" s="457">
        <v>6393</v>
      </c>
      <c r="E950" s="556" t="s">
        <v>37</v>
      </c>
      <c r="F950" s="548"/>
      <c r="G950" s="452">
        <v>180000</v>
      </c>
      <c r="H950" s="453">
        <v>410222</v>
      </c>
      <c r="I950" s="454">
        <v>440222</v>
      </c>
      <c r="J950" s="455"/>
      <c r="K950" s="455"/>
      <c r="L950" s="455"/>
      <c r="M950" s="455"/>
      <c r="N950" s="455"/>
      <c r="O950" s="455"/>
      <c r="P950" s="455"/>
      <c r="Q950" s="455"/>
      <c r="R950" s="455"/>
      <c r="S950" s="455"/>
      <c r="T950" s="455"/>
      <c r="U950" s="455"/>
      <c r="V950" s="455"/>
      <c r="W950" s="455"/>
      <c r="X950" s="455"/>
      <c r="Y950" s="455"/>
      <c r="Z950" s="455"/>
      <c r="AA950" s="455"/>
      <c r="AB950" s="455"/>
      <c r="AC950" s="455"/>
      <c r="AD950" s="455"/>
      <c r="AE950" s="455"/>
      <c r="AF950" s="455"/>
      <c r="AG950" s="455"/>
      <c r="AH950" s="455"/>
      <c r="AI950" s="455"/>
    </row>
    <row r="951" spans="1:35" ht="120">
      <c r="A951" s="456" t="s">
        <v>16</v>
      </c>
      <c r="B951" s="457">
        <v>52</v>
      </c>
      <c r="C951" s="583" t="s">
        <v>723</v>
      </c>
      <c r="D951" s="457">
        <v>6394</v>
      </c>
      <c r="E951" s="556" t="s">
        <v>724</v>
      </c>
      <c r="F951" s="548"/>
      <c r="G951" s="452"/>
      <c r="H951" s="453"/>
      <c r="I951" s="454"/>
      <c r="J951" s="455"/>
      <c r="K951" s="455"/>
      <c r="L951" s="455"/>
      <c r="M951" s="455"/>
      <c r="N951" s="455"/>
      <c r="O951" s="455"/>
      <c r="P951" s="455"/>
      <c r="Q951" s="455"/>
      <c r="R951" s="455"/>
      <c r="S951" s="455"/>
      <c r="T951" s="455"/>
      <c r="U951" s="455"/>
      <c r="V951" s="455"/>
      <c r="W951" s="455"/>
      <c r="X951" s="455"/>
      <c r="Y951" s="455"/>
      <c r="Z951" s="455"/>
      <c r="AA951" s="455"/>
      <c r="AB951" s="455"/>
      <c r="AC951" s="455"/>
      <c r="AD951" s="455"/>
      <c r="AE951" s="455"/>
      <c r="AF951" s="455"/>
      <c r="AG951" s="455"/>
      <c r="AH951" s="455"/>
      <c r="AI951" s="455"/>
    </row>
    <row r="952" spans="1:35" ht="48.75" thickBot="1">
      <c r="A952" s="460" t="s">
        <v>16</v>
      </c>
      <c r="B952" s="461">
        <v>52</v>
      </c>
      <c r="C952" s="584" t="s">
        <v>32</v>
      </c>
      <c r="D952" s="461">
        <v>6415</v>
      </c>
      <c r="E952" s="557" t="s">
        <v>718</v>
      </c>
      <c r="F952" s="549"/>
      <c r="G952" s="452"/>
      <c r="H952" s="453"/>
      <c r="I952" s="454"/>
      <c r="J952" s="455"/>
      <c r="K952" s="455"/>
      <c r="L952" s="455"/>
      <c r="M952" s="455"/>
      <c r="N952" s="455"/>
      <c r="O952" s="455"/>
      <c r="P952" s="455"/>
      <c r="Q952" s="455"/>
      <c r="R952" s="455"/>
      <c r="S952" s="455"/>
      <c r="T952" s="455"/>
      <c r="U952" s="455"/>
      <c r="V952" s="455"/>
      <c r="W952" s="455"/>
      <c r="X952" s="455"/>
      <c r="Y952" s="455"/>
      <c r="Z952" s="455"/>
      <c r="AA952" s="455"/>
      <c r="AB952" s="455"/>
      <c r="AC952" s="455"/>
      <c r="AD952" s="455"/>
      <c r="AE952" s="455"/>
      <c r="AF952" s="455"/>
      <c r="AG952" s="455"/>
      <c r="AH952" s="455"/>
      <c r="AI952" s="455"/>
    </row>
    <row r="953" spans="1:35" s="477" customFormat="1" ht="12.75" thickBot="1">
      <c r="A953" s="471" t="s">
        <v>16</v>
      </c>
      <c r="B953" s="472">
        <v>52</v>
      </c>
      <c r="C953" s="572" t="s">
        <v>32</v>
      </c>
      <c r="D953" s="472"/>
      <c r="E953" s="559" t="s">
        <v>692</v>
      </c>
      <c r="F953" s="546"/>
      <c r="G953" s="544">
        <f t="shared" ref="G953:I953" si="21">SUM(G943:G952)</f>
        <v>2424000</v>
      </c>
      <c r="H953" s="475">
        <f t="shared" si="21"/>
        <v>663914</v>
      </c>
      <c r="I953" s="490">
        <f t="shared" si="21"/>
        <v>3473914</v>
      </c>
      <c r="J953" s="476"/>
      <c r="K953" s="476"/>
      <c r="L953" s="476"/>
      <c r="M953" s="476"/>
      <c r="N953" s="476"/>
      <c r="O953" s="476"/>
      <c r="P953" s="476"/>
      <c r="Q953" s="476"/>
      <c r="R953" s="476"/>
      <c r="S953" s="476"/>
      <c r="T953" s="476"/>
      <c r="U953" s="476"/>
      <c r="V953" s="476"/>
      <c r="W953" s="476"/>
      <c r="X953" s="476"/>
      <c r="Y953" s="476"/>
      <c r="Z953" s="476"/>
      <c r="AA953" s="476"/>
      <c r="AB953" s="476"/>
      <c r="AC953" s="476"/>
      <c r="AD953" s="476"/>
      <c r="AE953" s="476"/>
      <c r="AF953" s="476"/>
      <c r="AG953" s="476"/>
      <c r="AH953" s="476"/>
      <c r="AI953" s="476"/>
    </row>
    <row r="954" spans="1:35" s="470" customFormat="1" ht="48">
      <c r="A954" s="449" t="s">
        <v>16</v>
      </c>
      <c r="B954" s="450">
        <v>61</v>
      </c>
      <c r="C954" s="582" t="s">
        <v>40</v>
      </c>
      <c r="D954" s="450">
        <v>663110000</v>
      </c>
      <c r="E954" s="555" t="s">
        <v>41</v>
      </c>
      <c r="F954" s="525"/>
      <c r="G954" s="452"/>
      <c r="H954" s="453">
        <v>6900</v>
      </c>
      <c r="I954" s="454">
        <v>6900</v>
      </c>
      <c r="J954" s="469"/>
      <c r="K954" s="469"/>
      <c r="L954" s="469"/>
      <c r="M954" s="469"/>
      <c r="N954" s="469"/>
      <c r="O954" s="469"/>
      <c r="P954" s="469"/>
      <c r="Q954" s="469"/>
      <c r="R954" s="469"/>
      <c r="S954" s="469"/>
      <c r="T954" s="469"/>
      <c r="U954" s="469"/>
      <c r="V954" s="469"/>
      <c r="W954" s="469"/>
      <c r="X954" s="469"/>
      <c r="Y954" s="469"/>
      <c r="Z954" s="469"/>
      <c r="AA954" s="469"/>
      <c r="AB954" s="469"/>
      <c r="AC954" s="469"/>
      <c r="AD954" s="469"/>
      <c r="AE954" s="469"/>
      <c r="AF954" s="469"/>
      <c r="AG954" s="469"/>
      <c r="AH954" s="469"/>
      <c r="AI954" s="469"/>
    </row>
    <row r="955" spans="1:35" ht="48">
      <c r="A955" s="456" t="s">
        <v>16</v>
      </c>
      <c r="B955" s="457">
        <v>61</v>
      </c>
      <c r="C955" s="583" t="s">
        <v>40</v>
      </c>
      <c r="D955" s="457">
        <v>663120000</v>
      </c>
      <c r="E955" s="556" t="s">
        <v>42</v>
      </c>
      <c r="F955" s="548"/>
      <c r="G955" s="452">
        <v>473742</v>
      </c>
      <c r="H955" s="453">
        <v>617443</v>
      </c>
      <c r="I955" s="454">
        <v>617443</v>
      </c>
      <c r="J955" s="455"/>
      <c r="K955" s="455"/>
      <c r="L955" s="455"/>
      <c r="M955" s="455"/>
      <c r="N955" s="455"/>
      <c r="O955" s="455"/>
      <c r="P955" s="455"/>
      <c r="Q955" s="455"/>
      <c r="R955" s="455"/>
      <c r="S955" s="455"/>
      <c r="T955" s="455"/>
      <c r="U955" s="455"/>
      <c r="V955" s="455"/>
      <c r="W955" s="455"/>
      <c r="X955" s="455"/>
      <c r="Y955" s="455"/>
      <c r="Z955" s="455"/>
      <c r="AA955" s="455"/>
      <c r="AB955" s="455"/>
      <c r="AC955" s="455"/>
      <c r="AD955" s="455"/>
      <c r="AE955" s="455"/>
      <c r="AF955" s="455"/>
      <c r="AG955" s="455"/>
      <c r="AH955" s="455"/>
      <c r="AI955" s="455"/>
    </row>
    <row r="956" spans="1:35" ht="48">
      <c r="A956" s="456" t="s">
        <v>16</v>
      </c>
      <c r="B956" s="457">
        <v>61</v>
      </c>
      <c r="C956" s="583" t="s">
        <v>40</v>
      </c>
      <c r="D956" s="457">
        <v>663130000</v>
      </c>
      <c r="E956" s="556" t="s">
        <v>43</v>
      </c>
      <c r="F956" s="548"/>
      <c r="G956" s="452"/>
      <c r="H956" s="453">
        <v>8000</v>
      </c>
      <c r="I956" s="454">
        <v>8000</v>
      </c>
      <c r="J956" s="455"/>
      <c r="K956" s="455"/>
      <c r="L956" s="455"/>
      <c r="M956" s="455"/>
      <c r="N956" s="455"/>
      <c r="O956" s="455"/>
      <c r="P956" s="455"/>
      <c r="Q956" s="455"/>
      <c r="R956" s="455"/>
      <c r="S956" s="455"/>
      <c r="T956" s="455"/>
      <c r="U956" s="455"/>
      <c r="V956" s="455"/>
      <c r="W956" s="455"/>
      <c r="X956" s="455"/>
      <c r="Y956" s="455"/>
      <c r="Z956" s="455"/>
      <c r="AA956" s="455"/>
      <c r="AB956" s="455"/>
      <c r="AC956" s="455"/>
      <c r="AD956" s="455"/>
      <c r="AE956" s="455"/>
      <c r="AF956" s="455"/>
      <c r="AG956" s="455"/>
      <c r="AH956" s="455"/>
      <c r="AI956" s="455"/>
    </row>
    <row r="957" spans="1:35" s="470" customFormat="1" ht="72">
      <c r="A957" s="456" t="s">
        <v>16</v>
      </c>
      <c r="B957" s="457">
        <v>61</v>
      </c>
      <c r="C957" s="583" t="s">
        <v>40</v>
      </c>
      <c r="D957" s="457">
        <v>663140000</v>
      </c>
      <c r="E957" s="556" t="s">
        <v>44</v>
      </c>
      <c r="F957" s="548"/>
      <c r="G957" s="452"/>
      <c r="H957" s="453"/>
      <c r="I957" s="454"/>
      <c r="J957" s="469"/>
      <c r="K957" s="469"/>
      <c r="L957" s="469"/>
      <c r="M957" s="469"/>
      <c r="N957" s="469"/>
      <c r="O957" s="469"/>
      <c r="P957" s="469"/>
      <c r="Q957" s="469"/>
      <c r="R957" s="469"/>
      <c r="S957" s="469"/>
      <c r="T957" s="469"/>
      <c r="U957" s="469"/>
      <c r="V957" s="469"/>
      <c r="W957" s="469"/>
      <c r="X957" s="469"/>
      <c r="Y957" s="469"/>
      <c r="Z957" s="469"/>
      <c r="AA957" s="469"/>
      <c r="AB957" s="469"/>
      <c r="AC957" s="469"/>
      <c r="AD957" s="469"/>
      <c r="AE957" s="469"/>
      <c r="AF957" s="469"/>
      <c r="AG957" s="469"/>
      <c r="AH957" s="469"/>
      <c r="AI957" s="469"/>
    </row>
    <row r="958" spans="1:35" ht="60">
      <c r="A958" s="456" t="s">
        <v>16</v>
      </c>
      <c r="B958" s="457">
        <v>61</v>
      </c>
      <c r="C958" s="583" t="s">
        <v>40</v>
      </c>
      <c r="D958" s="457">
        <v>663210000</v>
      </c>
      <c r="E958" s="556" t="s">
        <v>45</v>
      </c>
      <c r="F958" s="548"/>
      <c r="G958" s="452"/>
      <c r="H958" s="453"/>
      <c r="I958" s="454"/>
      <c r="J958" s="455"/>
      <c r="K958" s="455"/>
      <c r="L958" s="455"/>
      <c r="M958" s="455"/>
      <c r="N958" s="455"/>
      <c r="O958" s="455"/>
      <c r="P958" s="455"/>
      <c r="Q958" s="455"/>
      <c r="R958" s="455"/>
      <c r="S958" s="455"/>
      <c r="T958" s="455"/>
      <c r="U958" s="455"/>
      <c r="V958" s="455"/>
      <c r="W958" s="455"/>
      <c r="X958" s="455"/>
      <c r="Y958" s="455"/>
      <c r="Z958" s="455"/>
      <c r="AA958" s="455"/>
      <c r="AB958" s="455"/>
      <c r="AC958" s="455"/>
      <c r="AD958" s="455"/>
      <c r="AE958" s="455"/>
      <c r="AF958" s="455"/>
      <c r="AG958" s="455"/>
      <c r="AH958" s="455"/>
      <c r="AI958" s="455"/>
    </row>
    <row r="959" spans="1:35" ht="48">
      <c r="A959" s="456" t="s">
        <v>16</v>
      </c>
      <c r="B959" s="457">
        <v>61</v>
      </c>
      <c r="C959" s="583" t="s">
        <v>40</v>
      </c>
      <c r="D959" s="457">
        <v>663230000</v>
      </c>
      <c r="E959" s="556" t="s">
        <v>46</v>
      </c>
      <c r="F959" s="548"/>
      <c r="G959" s="452"/>
      <c r="H959" s="453"/>
      <c r="I959" s="454"/>
      <c r="J959" s="455"/>
      <c r="K959" s="455"/>
      <c r="L959" s="455"/>
      <c r="M959" s="455"/>
      <c r="N959" s="455"/>
      <c r="O959" s="455"/>
      <c r="P959" s="455"/>
      <c r="Q959" s="455"/>
      <c r="R959" s="455"/>
      <c r="S959" s="455"/>
      <c r="T959" s="455"/>
      <c r="U959" s="455"/>
      <c r="V959" s="455"/>
      <c r="W959" s="455"/>
      <c r="X959" s="455"/>
      <c r="Y959" s="455"/>
      <c r="Z959" s="455"/>
      <c r="AA959" s="455"/>
      <c r="AB959" s="455"/>
      <c r="AC959" s="455"/>
      <c r="AD959" s="455"/>
      <c r="AE959" s="455"/>
      <c r="AF959" s="455"/>
      <c r="AG959" s="455"/>
      <c r="AH959" s="455"/>
      <c r="AI959" s="455"/>
    </row>
    <row r="960" spans="1:35" ht="72.75" thickBot="1">
      <c r="A960" s="460" t="s">
        <v>16</v>
      </c>
      <c r="B960" s="461">
        <v>61</v>
      </c>
      <c r="C960" s="584" t="s">
        <v>40</v>
      </c>
      <c r="D960" s="461">
        <v>663240000</v>
      </c>
      <c r="E960" s="557" t="s">
        <v>696</v>
      </c>
      <c r="F960" s="549"/>
      <c r="G960" s="452"/>
      <c r="H960" s="453"/>
      <c r="I960" s="454"/>
      <c r="J960" s="455"/>
      <c r="K960" s="455"/>
      <c r="L960" s="455"/>
      <c r="M960" s="455"/>
      <c r="N960" s="455"/>
      <c r="O960" s="455"/>
      <c r="P960" s="455"/>
      <c r="Q960" s="455"/>
      <c r="R960" s="455"/>
      <c r="S960" s="455"/>
      <c r="T960" s="455"/>
      <c r="U960" s="455"/>
      <c r="V960" s="455"/>
      <c r="W960" s="455"/>
      <c r="X960" s="455"/>
      <c r="Y960" s="455"/>
      <c r="Z960" s="455"/>
      <c r="AA960" s="455"/>
      <c r="AB960" s="455"/>
      <c r="AC960" s="455"/>
      <c r="AD960" s="455"/>
      <c r="AE960" s="455"/>
      <c r="AF960" s="455"/>
      <c r="AG960" s="455"/>
      <c r="AH960" s="455"/>
      <c r="AI960" s="455"/>
    </row>
    <row r="961" spans="1:35" ht="12.75" thickBot="1">
      <c r="A961" s="471" t="s">
        <v>16</v>
      </c>
      <c r="B961" s="472">
        <v>61</v>
      </c>
      <c r="C961" s="572" t="s">
        <v>40</v>
      </c>
      <c r="D961" s="472"/>
      <c r="E961" s="559" t="s">
        <v>692</v>
      </c>
      <c r="F961" s="546"/>
      <c r="G961" s="544">
        <f>SUM(G954:G960)</f>
        <v>473742</v>
      </c>
      <c r="H961" s="475">
        <f t="shared" ref="H961:I961" si="22">SUM(H954:H960)</f>
        <v>632343</v>
      </c>
      <c r="I961" s="490">
        <f t="shared" si="22"/>
        <v>632343</v>
      </c>
      <c r="J961" s="455"/>
      <c r="K961" s="455"/>
      <c r="L961" s="455"/>
      <c r="M961" s="455"/>
      <c r="N961" s="455"/>
      <c r="O961" s="455"/>
      <c r="P961" s="455"/>
      <c r="Q961" s="455"/>
      <c r="R961" s="455"/>
      <c r="S961" s="455"/>
      <c r="T961" s="455"/>
      <c r="U961" s="455"/>
      <c r="V961" s="455"/>
      <c r="W961" s="455"/>
      <c r="X961" s="455"/>
      <c r="Y961" s="455"/>
      <c r="Z961" s="455"/>
      <c r="AA961" s="455"/>
      <c r="AB961" s="455"/>
      <c r="AC961" s="455"/>
      <c r="AD961" s="455"/>
      <c r="AE961" s="455"/>
      <c r="AF961" s="455"/>
      <c r="AG961" s="455"/>
      <c r="AH961" s="455"/>
      <c r="AI961" s="455"/>
    </row>
    <row r="962" spans="1:35" ht="60.75" thickBot="1">
      <c r="A962" s="471" t="s">
        <v>16</v>
      </c>
      <c r="B962" s="472">
        <v>63</v>
      </c>
      <c r="C962" s="572" t="s">
        <v>733</v>
      </c>
      <c r="D962" s="472">
        <v>6631</v>
      </c>
      <c r="E962" s="572" t="s">
        <v>826</v>
      </c>
      <c r="F962" s="546"/>
      <c r="G962" s="544"/>
      <c r="H962" s="475"/>
      <c r="I962" s="490"/>
      <c r="J962" s="455"/>
      <c r="K962" s="455"/>
      <c r="L962" s="455"/>
      <c r="M962" s="455"/>
      <c r="N962" s="455"/>
      <c r="O962" s="455"/>
      <c r="P962" s="455"/>
      <c r="Q962" s="455"/>
      <c r="R962" s="455"/>
      <c r="S962" s="455"/>
      <c r="T962" s="455"/>
      <c r="U962" s="455"/>
      <c r="V962" s="455"/>
      <c r="W962" s="455"/>
      <c r="X962" s="455"/>
      <c r="Y962" s="455"/>
      <c r="Z962" s="455"/>
      <c r="AA962" s="455"/>
      <c r="AB962" s="455"/>
      <c r="AC962" s="455"/>
      <c r="AD962" s="455"/>
      <c r="AE962" s="455"/>
      <c r="AF962" s="455"/>
      <c r="AG962" s="455"/>
      <c r="AH962" s="455"/>
      <c r="AI962" s="455"/>
    </row>
    <row r="963" spans="1:35" s="477" customFormat="1" ht="72">
      <c r="A963" s="449" t="s">
        <v>16</v>
      </c>
      <c r="B963" s="450">
        <v>71</v>
      </c>
      <c r="C963" s="582" t="s">
        <v>47</v>
      </c>
      <c r="D963" s="450">
        <v>71112</v>
      </c>
      <c r="E963" s="555" t="s">
        <v>748</v>
      </c>
      <c r="F963" s="525"/>
      <c r="G963" s="452"/>
      <c r="H963" s="453"/>
      <c r="I963" s="454"/>
      <c r="J963" s="476"/>
      <c r="K963" s="476"/>
      <c r="L963" s="476"/>
      <c r="M963" s="476"/>
      <c r="N963" s="476"/>
      <c r="O963" s="476"/>
      <c r="P963" s="476"/>
      <c r="Q963" s="476"/>
      <c r="R963" s="476"/>
      <c r="S963" s="476"/>
      <c r="T963" s="476"/>
      <c r="U963" s="476"/>
      <c r="V963" s="476"/>
      <c r="W963" s="476"/>
      <c r="X963" s="476"/>
      <c r="Y963" s="476"/>
      <c r="Z963" s="476"/>
      <c r="AA963" s="476"/>
      <c r="AB963" s="476"/>
      <c r="AC963" s="476"/>
      <c r="AD963" s="476"/>
      <c r="AE963" s="476"/>
      <c r="AF963" s="476"/>
      <c r="AG963" s="476"/>
      <c r="AH963" s="476"/>
      <c r="AI963" s="476"/>
    </row>
    <row r="964" spans="1:35" s="477" customFormat="1" ht="72">
      <c r="A964" s="456" t="s">
        <v>16</v>
      </c>
      <c r="B964" s="457">
        <v>71</v>
      </c>
      <c r="C964" s="583" t="s">
        <v>47</v>
      </c>
      <c r="D964" s="457">
        <v>721110071</v>
      </c>
      <c r="E964" s="556" t="s">
        <v>48</v>
      </c>
      <c r="F964" s="548"/>
      <c r="G964" s="452">
        <v>3900</v>
      </c>
      <c r="H964" s="453">
        <v>2384</v>
      </c>
      <c r="I964" s="454">
        <v>2384</v>
      </c>
      <c r="J964" s="476"/>
      <c r="K964" s="476"/>
      <c r="L964" s="476"/>
      <c r="M964" s="476"/>
      <c r="N964" s="476"/>
      <c r="O964" s="476"/>
      <c r="P964" s="476"/>
      <c r="Q964" s="476"/>
      <c r="R964" s="476"/>
      <c r="S964" s="476"/>
      <c r="T964" s="476"/>
      <c r="U964" s="476"/>
      <c r="V964" s="476"/>
      <c r="W964" s="476"/>
      <c r="X964" s="476"/>
      <c r="Y964" s="476"/>
      <c r="Z964" s="476"/>
      <c r="AA964" s="476"/>
      <c r="AB964" s="476"/>
      <c r="AC964" s="476"/>
      <c r="AD964" s="476"/>
      <c r="AE964" s="476"/>
      <c r="AF964" s="476"/>
      <c r="AG964" s="476"/>
      <c r="AH964" s="476"/>
      <c r="AI964" s="476"/>
    </row>
    <row r="965" spans="1:35" ht="72">
      <c r="A965" s="456" t="s">
        <v>16</v>
      </c>
      <c r="B965" s="457">
        <v>71</v>
      </c>
      <c r="C965" s="583" t="s">
        <v>47</v>
      </c>
      <c r="D965" s="457">
        <v>721190071</v>
      </c>
      <c r="E965" s="556" t="s">
        <v>697</v>
      </c>
      <c r="F965" s="548"/>
      <c r="G965" s="452"/>
      <c r="H965" s="453"/>
      <c r="I965" s="454"/>
      <c r="J965" s="455"/>
      <c r="K965" s="455"/>
      <c r="L965" s="455"/>
      <c r="M965" s="455"/>
      <c r="N965" s="455"/>
      <c r="O965" s="455"/>
      <c r="P965" s="455"/>
      <c r="Q965" s="455"/>
      <c r="R965" s="455"/>
      <c r="S965" s="455"/>
      <c r="T965" s="455"/>
      <c r="U965" s="455"/>
      <c r="V965" s="455"/>
      <c r="W965" s="455"/>
      <c r="X965" s="455"/>
      <c r="Y965" s="455"/>
      <c r="Z965" s="455"/>
      <c r="AA965" s="455"/>
      <c r="AB965" s="455"/>
      <c r="AC965" s="455"/>
      <c r="AD965" s="455"/>
      <c r="AE965" s="455"/>
      <c r="AF965" s="455"/>
      <c r="AG965" s="455"/>
      <c r="AH965" s="455"/>
      <c r="AI965" s="455"/>
    </row>
    <row r="966" spans="1:35" ht="72">
      <c r="A966" s="456" t="s">
        <v>16</v>
      </c>
      <c r="B966" s="457">
        <v>71</v>
      </c>
      <c r="C966" s="583" t="s">
        <v>47</v>
      </c>
      <c r="D966" s="457">
        <v>72311</v>
      </c>
      <c r="E966" s="556" t="s">
        <v>712</v>
      </c>
      <c r="F966" s="548"/>
      <c r="G966" s="452"/>
      <c r="H966" s="453"/>
      <c r="I966" s="454"/>
      <c r="J966" s="455"/>
      <c r="K966" s="455"/>
      <c r="L966" s="455"/>
      <c r="M966" s="455"/>
      <c r="N966" s="455"/>
      <c r="O966" s="455"/>
      <c r="P966" s="455"/>
      <c r="Q966" s="455"/>
      <c r="R966" s="455"/>
      <c r="S966" s="455"/>
      <c r="T966" s="455"/>
      <c r="U966" s="455"/>
      <c r="V966" s="455"/>
      <c r="W966" s="455"/>
      <c r="X966" s="455"/>
      <c r="Y966" s="455"/>
      <c r="Z966" s="455"/>
      <c r="AA966" s="455"/>
      <c r="AB966" s="455"/>
      <c r="AC966" s="455"/>
      <c r="AD966" s="455"/>
      <c r="AE966" s="455"/>
      <c r="AF966" s="455"/>
      <c r="AG966" s="455"/>
      <c r="AH966" s="455"/>
      <c r="AI966" s="455"/>
    </row>
    <row r="967" spans="1:35" ht="72.75" thickBot="1">
      <c r="A967" s="460" t="s">
        <v>16</v>
      </c>
      <c r="B967" s="461">
        <v>71</v>
      </c>
      <c r="C967" s="584" t="s">
        <v>47</v>
      </c>
      <c r="D967" s="461">
        <v>72421</v>
      </c>
      <c r="E967" s="573" t="s">
        <v>730</v>
      </c>
      <c r="F967" s="549"/>
      <c r="G967" s="452"/>
      <c r="H967" s="453"/>
      <c r="I967" s="454"/>
      <c r="J967" s="455"/>
      <c r="K967" s="455"/>
      <c r="L967" s="455"/>
      <c r="M967" s="455"/>
      <c r="N967" s="455"/>
      <c r="O967" s="455"/>
      <c r="P967" s="455"/>
      <c r="Q967" s="455"/>
      <c r="R967" s="455"/>
      <c r="S967" s="455"/>
      <c r="T967" s="455"/>
      <c r="U967" s="455"/>
      <c r="V967" s="455"/>
      <c r="W967" s="455"/>
      <c r="X967" s="455"/>
      <c r="Y967" s="455"/>
      <c r="Z967" s="455"/>
      <c r="AA967" s="455"/>
      <c r="AB967" s="455"/>
      <c r="AC967" s="455"/>
      <c r="AD967" s="455"/>
      <c r="AE967" s="455"/>
      <c r="AF967" s="455"/>
      <c r="AG967" s="455"/>
      <c r="AH967" s="455"/>
      <c r="AI967" s="455"/>
    </row>
    <row r="968" spans="1:35" ht="60.75" thickBot="1">
      <c r="A968" s="471" t="s">
        <v>16</v>
      </c>
      <c r="B968" s="472">
        <v>7</v>
      </c>
      <c r="C968" s="572" t="s">
        <v>47</v>
      </c>
      <c r="D968" s="472"/>
      <c r="E968" s="559" t="s">
        <v>692</v>
      </c>
      <c r="F968" s="546"/>
      <c r="G968" s="544">
        <f>SUM(G963:G967)</f>
        <v>3900</v>
      </c>
      <c r="H968" s="475">
        <f t="shared" ref="H968:I968" si="23">SUM(H963:H967)</f>
        <v>2384</v>
      </c>
      <c r="I968" s="490">
        <f t="shared" si="23"/>
        <v>2384</v>
      </c>
      <c r="J968" s="455"/>
      <c r="K968" s="455"/>
      <c r="L968" s="455"/>
      <c r="M968" s="455"/>
      <c r="N968" s="455"/>
      <c r="O968" s="455"/>
      <c r="P968" s="455"/>
      <c r="Q968" s="455"/>
      <c r="R968" s="455"/>
      <c r="S968" s="455"/>
      <c r="T968" s="455"/>
      <c r="U968" s="455"/>
      <c r="V968" s="455"/>
      <c r="W968" s="455"/>
      <c r="X968" s="455"/>
      <c r="Y968" s="455"/>
      <c r="Z968" s="455"/>
      <c r="AA968" s="455"/>
      <c r="AB968" s="455"/>
      <c r="AC968" s="455"/>
      <c r="AD968" s="455"/>
      <c r="AE968" s="455"/>
      <c r="AF968" s="455"/>
      <c r="AG968" s="455"/>
      <c r="AH968" s="455"/>
      <c r="AI968" s="455"/>
    </row>
    <row r="969" spans="1:35" ht="96.75" thickBot="1">
      <c r="A969" s="611" t="s">
        <v>16</v>
      </c>
      <c r="B969" s="540">
        <v>81</v>
      </c>
      <c r="C969" s="612" t="s">
        <v>734</v>
      </c>
      <c r="D969" s="540">
        <v>8181</v>
      </c>
      <c r="E969" s="613" t="s">
        <v>719</v>
      </c>
      <c r="F969" s="610"/>
      <c r="G969" s="452"/>
      <c r="H969" s="453"/>
      <c r="I969" s="454"/>
      <c r="J969" s="455"/>
      <c r="K969" s="455"/>
      <c r="L969" s="455"/>
      <c r="M969" s="455"/>
      <c r="N969" s="455"/>
      <c r="O969" s="455"/>
      <c r="P969" s="455"/>
      <c r="Q969" s="455"/>
      <c r="R969" s="455"/>
      <c r="S969" s="455"/>
      <c r="T969" s="455"/>
      <c r="U969" s="455"/>
      <c r="V969" s="455"/>
      <c r="W969" s="455"/>
      <c r="X969" s="455"/>
      <c r="Y969" s="455"/>
      <c r="Z969" s="455"/>
      <c r="AA969" s="455"/>
      <c r="AB969" s="455"/>
      <c r="AC969" s="455"/>
      <c r="AD969" s="455"/>
      <c r="AE969" s="455"/>
      <c r="AF969" s="455"/>
      <c r="AG969" s="455"/>
      <c r="AH969" s="455"/>
      <c r="AI969" s="455"/>
    </row>
    <row r="970" spans="1:35" ht="36.75" thickBot="1">
      <c r="A970" s="611" t="s">
        <v>16</v>
      </c>
      <c r="B970" s="540">
        <v>84</v>
      </c>
      <c r="C970" s="612" t="s">
        <v>734</v>
      </c>
      <c r="D970" s="540">
        <v>84</v>
      </c>
      <c r="E970" s="613" t="s">
        <v>828</v>
      </c>
      <c r="F970" s="610"/>
      <c r="G970" s="452"/>
      <c r="H970" s="453"/>
      <c r="I970" s="454"/>
      <c r="J970" s="455"/>
      <c r="K970" s="455"/>
      <c r="L970" s="455"/>
      <c r="M970" s="455"/>
      <c r="N970" s="455"/>
      <c r="O970" s="455"/>
      <c r="P970" s="455"/>
      <c r="Q970" s="455"/>
      <c r="R970" s="455"/>
      <c r="S970" s="455"/>
      <c r="T970" s="455"/>
      <c r="U970" s="455"/>
      <c r="V970" s="455"/>
      <c r="W970" s="455"/>
      <c r="X970" s="455"/>
      <c r="Y970" s="455"/>
      <c r="Z970" s="455"/>
      <c r="AA970" s="455"/>
      <c r="AB970" s="455"/>
      <c r="AC970" s="455"/>
      <c r="AD970" s="455"/>
      <c r="AE970" s="455"/>
      <c r="AF970" s="455"/>
      <c r="AG970" s="455"/>
      <c r="AH970" s="455"/>
      <c r="AI970" s="455"/>
    </row>
    <row r="971" spans="1:35" ht="48.75" thickBot="1">
      <c r="A971" s="486" t="s">
        <v>16</v>
      </c>
      <c r="B971" s="487">
        <v>8</v>
      </c>
      <c r="C971" s="592" t="s">
        <v>734</v>
      </c>
      <c r="D971" s="487"/>
      <c r="E971" s="564" t="s">
        <v>827</v>
      </c>
      <c r="F971" s="550"/>
      <c r="G971" s="474">
        <f>G969+G970</f>
        <v>0</v>
      </c>
      <c r="H971" s="544">
        <f t="shared" ref="H971:I971" si="24">H969+H970</f>
        <v>0</v>
      </c>
      <c r="I971" s="669">
        <f t="shared" si="24"/>
        <v>0</v>
      </c>
      <c r="J971" s="455"/>
      <c r="K971" s="455"/>
      <c r="L971" s="455"/>
      <c r="M971" s="455"/>
      <c r="N971" s="455"/>
      <c r="O971" s="455"/>
      <c r="P971" s="455"/>
      <c r="Q971" s="455"/>
      <c r="R971" s="455"/>
      <c r="S971" s="455"/>
      <c r="T971" s="455"/>
      <c r="U971" s="455"/>
      <c r="V971" s="455"/>
      <c r="W971" s="455"/>
      <c r="X971" s="455"/>
      <c r="Y971" s="455"/>
      <c r="Z971" s="455"/>
      <c r="AA971" s="455"/>
      <c r="AB971" s="455"/>
      <c r="AC971" s="455"/>
      <c r="AD971" s="455"/>
      <c r="AE971" s="455"/>
      <c r="AF971" s="455"/>
      <c r="AG971" s="455"/>
      <c r="AH971" s="455"/>
      <c r="AI971" s="455"/>
    </row>
    <row r="972" spans="1:35" ht="60">
      <c r="A972" s="449" t="s">
        <v>16</v>
      </c>
      <c r="B972" s="450">
        <v>561</v>
      </c>
      <c r="C972" s="582" t="s">
        <v>38</v>
      </c>
      <c r="D972" s="450">
        <v>632310561</v>
      </c>
      <c r="E972" s="555" t="s">
        <v>746</v>
      </c>
      <c r="F972" s="525"/>
      <c r="G972" s="452"/>
      <c r="H972" s="453">
        <v>156730</v>
      </c>
      <c r="I972" s="454">
        <v>156730</v>
      </c>
      <c r="J972" s="455"/>
      <c r="K972" s="455"/>
      <c r="L972" s="455"/>
      <c r="M972" s="455"/>
      <c r="N972" s="455"/>
      <c r="O972" s="455"/>
      <c r="P972" s="455"/>
      <c r="Q972" s="455"/>
      <c r="R972" s="455"/>
      <c r="S972" s="455"/>
      <c r="T972" s="455"/>
      <c r="U972" s="455"/>
      <c r="V972" s="455"/>
      <c r="W972" s="455"/>
      <c r="X972" s="455"/>
      <c r="Y972" s="455"/>
      <c r="Z972" s="455"/>
      <c r="AA972" s="455"/>
      <c r="AB972" s="455"/>
      <c r="AC972" s="455"/>
      <c r="AD972" s="455"/>
      <c r="AE972" s="455"/>
      <c r="AF972" s="455"/>
      <c r="AG972" s="455"/>
      <c r="AH972" s="455"/>
      <c r="AI972" s="455"/>
    </row>
    <row r="973" spans="1:35" ht="60.75" thickBot="1">
      <c r="A973" s="460" t="s">
        <v>16</v>
      </c>
      <c r="B973" s="461">
        <v>561</v>
      </c>
      <c r="C973" s="584" t="s">
        <v>38</v>
      </c>
      <c r="D973" s="461">
        <v>632410561</v>
      </c>
      <c r="E973" s="557" t="s">
        <v>747</v>
      </c>
      <c r="F973" s="549"/>
      <c r="G973" s="452"/>
      <c r="H973" s="453"/>
      <c r="I973" s="454"/>
    </row>
    <row r="974" spans="1:35" ht="36.75" thickBot="1">
      <c r="A974" s="471" t="s">
        <v>16</v>
      </c>
      <c r="B974" s="472">
        <v>561</v>
      </c>
      <c r="C974" s="572" t="s">
        <v>38</v>
      </c>
      <c r="D974" s="472"/>
      <c r="E974" s="559" t="s">
        <v>692</v>
      </c>
      <c r="F974" s="546"/>
      <c r="G974" s="544">
        <f>SUM(G972:G973)</f>
        <v>0</v>
      </c>
      <c r="H974" s="475">
        <f t="shared" ref="H974:I974" si="25">SUM(H972:H973)</f>
        <v>156730</v>
      </c>
      <c r="I974" s="490">
        <f t="shared" si="25"/>
        <v>156730</v>
      </c>
    </row>
    <row r="975" spans="1:35" ht="60">
      <c r="A975" s="449" t="s">
        <v>16</v>
      </c>
      <c r="B975" s="450">
        <v>563</v>
      </c>
      <c r="C975" s="582" t="s">
        <v>39</v>
      </c>
      <c r="D975" s="450">
        <v>632310563</v>
      </c>
      <c r="E975" s="574" t="s">
        <v>744</v>
      </c>
      <c r="F975" s="525"/>
      <c r="G975" s="452">
        <v>3743911</v>
      </c>
      <c r="H975" s="453">
        <v>1436623</v>
      </c>
      <c r="I975" s="454">
        <v>1436623</v>
      </c>
    </row>
    <row r="976" spans="1:35" ht="60">
      <c r="A976" s="456" t="s">
        <v>16</v>
      </c>
      <c r="B976" s="457">
        <v>563</v>
      </c>
      <c r="C976" s="583" t="s">
        <v>39</v>
      </c>
      <c r="D976" s="457">
        <v>6323117006</v>
      </c>
      <c r="E976" s="574" t="s">
        <v>744</v>
      </c>
      <c r="F976" s="548"/>
      <c r="G976" s="452"/>
      <c r="H976" s="453"/>
      <c r="I976" s="454"/>
    </row>
    <row r="977" spans="1:9" ht="60">
      <c r="A977" s="456" t="s">
        <v>16</v>
      </c>
      <c r="B977" s="457">
        <v>563</v>
      </c>
      <c r="C977" s="583" t="s">
        <v>39</v>
      </c>
      <c r="D977" s="457">
        <v>632410563</v>
      </c>
      <c r="E977" s="574" t="s">
        <v>745</v>
      </c>
      <c r="F977" s="548"/>
      <c r="G977" s="452"/>
      <c r="H977" s="453"/>
      <c r="I977" s="454"/>
    </row>
    <row r="978" spans="1:9" ht="48">
      <c r="A978" s="456" t="s">
        <v>16</v>
      </c>
      <c r="B978" s="457">
        <v>563</v>
      </c>
      <c r="C978" s="583" t="s">
        <v>39</v>
      </c>
      <c r="D978" s="457">
        <v>6413</v>
      </c>
      <c r="E978" s="556" t="s">
        <v>749</v>
      </c>
      <c r="F978" s="548"/>
      <c r="G978" s="452"/>
      <c r="H978" s="453"/>
      <c r="I978" s="454"/>
    </row>
    <row r="979" spans="1:9" ht="48.75" thickBot="1">
      <c r="A979" s="460" t="s">
        <v>16</v>
      </c>
      <c r="B979" s="461">
        <v>563</v>
      </c>
      <c r="C979" s="584" t="s">
        <v>39</v>
      </c>
      <c r="D979" s="461">
        <v>6415</v>
      </c>
      <c r="E979" s="557" t="s">
        <v>718</v>
      </c>
      <c r="F979" s="549"/>
      <c r="G979" s="452"/>
      <c r="H979" s="453"/>
      <c r="I979" s="454"/>
    </row>
    <row r="980" spans="1:9" ht="36.75" thickBot="1">
      <c r="A980" s="491" t="s">
        <v>16</v>
      </c>
      <c r="B980" s="492">
        <v>563</v>
      </c>
      <c r="C980" s="590" t="s">
        <v>39</v>
      </c>
      <c r="D980" s="492"/>
      <c r="E980" s="570" t="s">
        <v>692</v>
      </c>
      <c r="F980" s="545"/>
      <c r="G980" s="543">
        <f t="shared" ref="G980:I980" si="26">SUM(G975:G979)</f>
        <v>3743911</v>
      </c>
      <c r="H980" s="499">
        <f t="shared" si="26"/>
        <v>1436623</v>
      </c>
      <c r="I980" s="500">
        <f t="shared" si="26"/>
        <v>1436623</v>
      </c>
    </row>
    <row r="981" spans="1:9" ht="24" customHeight="1" thickBot="1">
      <c r="A981" s="494" t="s">
        <v>16</v>
      </c>
      <c r="B981" s="495"/>
      <c r="C981" s="591" t="s">
        <v>16</v>
      </c>
      <c r="D981" s="495"/>
      <c r="E981" s="571" t="s">
        <v>688</v>
      </c>
      <c r="F981" s="551"/>
      <c r="G981" s="547">
        <f>G922+G923+G930+G939+G942+G953+G961+G968+G974+G980+G962+G971</f>
        <v>30757335</v>
      </c>
      <c r="H981" s="498">
        <f>H922+H923+H930+H939+H942+H953+H961+H968+H974+H980+H962+H971</f>
        <v>26200538</v>
      </c>
      <c r="I981" s="501">
        <f>I922+I923+I930+I939+I942+I953+I961+I968+I974+I980+I962+I971</f>
        <v>33133461</v>
      </c>
    </row>
    <row r="982" spans="1:9" ht="12.75" thickBot="1">
      <c r="A982" s="772"/>
      <c r="B982" s="773"/>
      <c r="C982" s="773"/>
      <c r="D982" s="773"/>
      <c r="E982" s="773"/>
      <c r="F982" s="773"/>
      <c r="G982" s="773"/>
      <c r="H982" s="773"/>
      <c r="I982" s="774"/>
    </row>
    <row r="983" spans="1:9" ht="12.75" thickBot="1">
      <c r="A983" s="772" t="s">
        <v>15</v>
      </c>
      <c r="B983" s="773"/>
      <c r="C983" s="773"/>
      <c r="D983" s="773"/>
      <c r="E983" s="773"/>
      <c r="F983" s="773"/>
      <c r="G983" s="773"/>
      <c r="H983" s="773"/>
      <c r="I983" s="774"/>
    </row>
    <row r="984" spans="1:9" ht="24">
      <c r="A984" s="502" t="s">
        <v>16</v>
      </c>
      <c r="B984" s="503"/>
      <c r="C984" s="593"/>
      <c r="D984" s="503"/>
      <c r="E984" s="575" t="s">
        <v>699</v>
      </c>
      <c r="F984" s="603"/>
      <c r="G984" s="606">
        <f>G981</f>
        <v>30757335</v>
      </c>
      <c r="H984" s="504">
        <f t="shared" ref="H984" si="27">H981</f>
        <v>26200538</v>
      </c>
      <c r="I984" s="505">
        <f>I981</f>
        <v>33133461</v>
      </c>
    </row>
    <row r="985" spans="1:9" ht="24">
      <c r="A985" s="506" t="s">
        <v>49</v>
      </c>
      <c r="B985" s="507"/>
      <c r="C985" s="594"/>
      <c r="D985" s="507"/>
      <c r="E985" s="576" t="s">
        <v>700</v>
      </c>
      <c r="F985" s="604"/>
      <c r="G985" s="607">
        <f>G919</f>
        <v>37714121</v>
      </c>
      <c r="H985" s="508">
        <f>H919</f>
        <v>26226029</v>
      </c>
      <c r="I985" s="509">
        <f>I919</f>
        <v>31806556</v>
      </c>
    </row>
    <row r="986" spans="1:9">
      <c r="A986" s="510" t="s">
        <v>701</v>
      </c>
      <c r="B986" s="507"/>
      <c r="C986" s="594"/>
      <c r="D986" s="507"/>
      <c r="E986" s="576" t="s">
        <v>701</v>
      </c>
      <c r="F986" s="604"/>
      <c r="G986" s="607">
        <f>G984-G985</f>
        <v>-6956786</v>
      </c>
      <c r="H986" s="508">
        <f t="shared" ref="H986:I986" si="28">H984-H985</f>
        <v>-25491</v>
      </c>
      <c r="I986" s="509">
        <f t="shared" si="28"/>
        <v>1326905</v>
      </c>
    </row>
    <row r="987" spans="1:9">
      <c r="A987" s="510" t="s">
        <v>8</v>
      </c>
      <c r="B987" s="507"/>
      <c r="C987" s="594"/>
      <c r="D987" s="507"/>
      <c r="E987" s="576" t="s">
        <v>8</v>
      </c>
      <c r="F987" s="604"/>
      <c r="G987" s="130">
        <f>'prihodi i primici'!Q5</f>
        <v>7860000</v>
      </c>
      <c r="H987" s="508">
        <f>'prihodi i primici'!R5</f>
        <v>0</v>
      </c>
      <c r="I987" s="509">
        <f>'prihodi i primici'!C5</f>
        <v>7860000</v>
      </c>
    </row>
    <row r="988" spans="1:9" ht="48">
      <c r="A988" s="510" t="s">
        <v>10</v>
      </c>
      <c r="B988" s="507"/>
      <c r="C988" s="594"/>
      <c r="D988" s="507"/>
      <c r="E988" s="576" t="s">
        <v>781</v>
      </c>
      <c r="F988" s="604"/>
      <c r="G988" s="609">
        <f>'prihodi i primici'!Q7</f>
        <v>-903214</v>
      </c>
      <c r="H988" s="508">
        <f>'prihodi i primici'!R7</f>
        <v>0</v>
      </c>
      <c r="I988" s="509">
        <f>'prihodi i primici'!C7</f>
        <v>-9186905</v>
      </c>
    </row>
    <row r="989" spans="1:9" ht="12.75" thickBot="1">
      <c r="A989" s="511" t="s">
        <v>702</v>
      </c>
      <c r="B989" s="512"/>
      <c r="C989" s="595"/>
      <c r="D989" s="512"/>
      <c r="E989" s="577" t="s">
        <v>702</v>
      </c>
      <c r="F989" s="605"/>
      <c r="G989" s="608">
        <f>G986+G987+G988</f>
        <v>0</v>
      </c>
      <c r="H989" s="513">
        <f t="shared" ref="H989:I989" si="29">H986+H987+H988</f>
        <v>-25491</v>
      </c>
      <c r="I989" s="514">
        <f t="shared" si="29"/>
        <v>0</v>
      </c>
    </row>
    <row r="991" spans="1:9" ht="15.75" customHeight="1">
      <c r="A991" s="766" t="s">
        <v>830</v>
      </c>
      <c r="B991" s="766"/>
      <c r="C991" s="766"/>
      <c r="D991" s="766"/>
      <c r="E991" s="766"/>
      <c r="F991" s="766"/>
      <c r="G991" s="766"/>
      <c r="H991" s="766"/>
      <c r="I991" s="766"/>
    </row>
    <row r="992" spans="1:9">
      <c r="A992" s="766"/>
      <c r="B992" s="766"/>
      <c r="C992" s="766"/>
      <c r="D992" s="766"/>
      <c r="E992" s="766"/>
      <c r="F992" s="766"/>
      <c r="G992" s="766"/>
      <c r="H992" s="766"/>
      <c r="I992" s="766"/>
    </row>
    <row r="995" spans="1:13">
      <c r="A995" s="439" t="s">
        <v>838</v>
      </c>
      <c r="M995" s="470"/>
    </row>
    <row r="1019" spans="5:5">
      <c r="E1019" s="578"/>
    </row>
  </sheetData>
  <sheetProtection formatCells="0" formatColumns="0" formatRows="0" insertColumns="0" insertRows="0" insertHyperlinks="0" deleteColumns="0" deleteRows="0" sort="0" autoFilter="0" pivotTables="0"/>
  <mergeCells count="6">
    <mergeCell ref="A991:I992"/>
    <mergeCell ref="H4:I4"/>
    <mergeCell ref="A3:G3"/>
    <mergeCell ref="A1:G1"/>
    <mergeCell ref="A983:I983"/>
    <mergeCell ref="A982:I982"/>
  </mergeCells>
  <dataValidations count="1">
    <dataValidation type="whole" allowBlank="1" showInputMessage="1" showErrorMessage="1" errorTitle="GREŠKA" error="U ovo polje je dozvoljen unos samo brojčanih vrijednosti (bez decimala!)" sqref="G705:G772 G931:G938 G6:G13 G15:G81 G302:G369 G972:G973 G555:G558 G372:G440 G442:G509 G629:G696 H917:I917 G292:G300 G86:G152 G975:G979 G154:G220 G512:G518 G520:G548 G551:G553 G560:G627 G698:G702 G774:G778 G943:G952 G924:G929 G940:G941 G954:G960 G963:G967 G969:G970 G780:G917 H848:I848 G222:G289">
      <formula1>0</formula1>
      <formula2>10000000000</formula2>
    </dataValidation>
  </dataValidations>
  <pageMargins left="0.23622047244094491" right="0.23622047244094491" top="0.31496062992125984" bottom="0.27559055118110237" header="0.31496062992125984" footer="0.31496062992125984"/>
  <pageSetup paperSize="9" scale="80" fitToWidth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opLeftCell="F1" zoomScale="140" zoomScaleNormal="140" workbookViewId="0">
      <selection activeCell="G13" sqref="G13"/>
    </sheetView>
  </sheetViews>
  <sheetFormatPr defaultRowHeight="11.25"/>
  <cols>
    <col min="1" max="1" width="4.85546875" style="146" customWidth="1"/>
    <col min="2" max="2" width="30.140625" style="146" customWidth="1"/>
    <col min="3" max="3" width="14.85546875" style="146" customWidth="1"/>
    <col min="4" max="4" width="13.85546875" style="146" customWidth="1"/>
    <col min="5" max="5" width="11.7109375" style="146" customWidth="1"/>
    <col min="6" max="9" width="13.85546875" style="146" customWidth="1"/>
    <col min="10" max="10" width="10.85546875" style="146" customWidth="1"/>
    <col min="11" max="12" width="13.85546875" style="146" customWidth="1"/>
    <col min="13" max="13" width="11.5703125" style="146" customWidth="1"/>
    <col min="14" max="14" width="11" style="146" customWidth="1"/>
    <col min="15" max="15" width="12.7109375" style="146" customWidth="1"/>
    <col min="16" max="16" width="11.5703125" style="146" customWidth="1"/>
    <col min="17" max="17" width="10.5703125" style="144" customWidth="1"/>
    <col min="18" max="18" width="9.5703125" style="145" customWidth="1"/>
    <col min="19" max="19" width="9.5703125" style="648" bestFit="1" customWidth="1"/>
    <col min="20" max="16384" width="9.140625" style="146"/>
  </cols>
  <sheetData>
    <row r="1" spans="1:22" ht="21" customHeight="1">
      <c r="A1" s="777" t="s">
        <v>832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</row>
    <row r="2" spans="1:22" ht="12" thickBot="1">
      <c r="A2" s="147"/>
      <c r="B2" s="147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S2" s="149" t="s">
        <v>833</v>
      </c>
    </row>
    <row r="3" spans="1:22" ht="15.75" customHeight="1" thickBot="1">
      <c r="A3" s="778" t="s">
        <v>99</v>
      </c>
      <c r="B3" s="779"/>
      <c r="C3" s="782" t="s">
        <v>707</v>
      </c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4"/>
      <c r="S3" s="775" t="s">
        <v>614</v>
      </c>
    </row>
    <row r="4" spans="1:22" ht="68.25" thickBot="1">
      <c r="A4" s="150" t="s">
        <v>100</v>
      </c>
      <c r="B4" s="617" t="s">
        <v>101</v>
      </c>
      <c r="C4" s="734" t="s">
        <v>777</v>
      </c>
      <c r="D4" s="735" t="s">
        <v>102</v>
      </c>
      <c r="E4" s="736" t="s">
        <v>103</v>
      </c>
      <c r="F4" s="737" t="s">
        <v>104</v>
      </c>
      <c r="G4" s="737" t="s">
        <v>105</v>
      </c>
      <c r="H4" s="737" t="s">
        <v>106</v>
      </c>
      <c r="I4" s="737" t="s">
        <v>107</v>
      </c>
      <c r="J4" s="737" t="s">
        <v>108</v>
      </c>
      <c r="K4" s="737" t="s">
        <v>109</v>
      </c>
      <c r="L4" s="737" t="s">
        <v>110</v>
      </c>
      <c r="M4" s="737" t="s">
        <v>111</v>
      </c>
      <c r="N4" s="737" t="s">
        <v>112</v>
      </c>
      <c r="O4" s="737" t="s">
        <v>113</v>
      </c>
      <c r="P4" s="738" t="s">
        <v>611</v>
      </c>
      <c r="Q4" s="739" t="s">
        <v>776</v>
      </c>
      <c r="R4" s="733" t="s">
        <v>752</v>
      </c>
      <c r="S4" s="776"/>
      <c r="T4" s="647"/>
      <c r="U4" s="152"/>
    </row>
    <row r="5" spans="1:22">
      <c r="A5" s="153"/>
      <c r="B5" s="618" t="s">
        <v>8</v>
      </c>
      <c r="C5" s="638">
        <f t="shared" ref="C5:C37" si="0">SUM(D5:P5)</f>
        <v>7860000</v>
      </c>
      <c r="D5" s="628"/>
      <c r="E5" s="154"/>
      <c r="F5" s="154">
        <v>900000</v>
      </c>
      <c r="G5" s="154">
        <v>6500000</v>
      </c>
      <c r="H5" s="154"/>
      <c r="I5" s="154">
        <v>460000</v>
      </c>
      <c r="J5" s="154">
        <v>0</v>
      </c>
      <c r="K5" s="154"/>
      <c r="L5" s="154"/>
      <c r="M5" s="154"/>
      <c r="N5" s="154"/>
      <c r="O5" s="154"/>
      <c r="P5" s="155"/>
      <c r="Q5" s="614">
        <v>7860000</v>
      </c>
      <c r="R5" s="614"/>
      <c r="S5" s="649">
        <f>C5/Q5*100</f>
        <v>100</v>
      </c>
    </row>
    <row r="6" spans="1:22" s="159" customFormat="1">
      <c r="A6" s="156"/>
      <c r="B6" s="619" t="s">
        <v>114</v>
      </c>
      <c r="C6" s="638">
        <f t="shared" si="0"/>
        <v>33133461</v>
      </c>
      <c r="D6" s="629">
        <f t="shared" ref="D6:G6" si="1">+D26+D33</f>
        <v>21873259</v>
      </c>
      <c r="E6" s="157">
        <f t="shared" si="1"/>
        <v>27658</v>
      </c>
      <c r="F6" s="157">
        <f t="shared" si="1"/>
        <v>793987</v>
      </c>
      <c r="G6" s="157">
        <f t="shared" si="1"/>
        <v>4685626</v>
      </c>
      <c r="H6" s="157">
        <f>+H26+H33+H36</f>
        <v>50937</v>
      </c>
      <c r="I6" s="157">
        <f t="shared" ref="I6:P6" si="2">+I26+I33+I36</f>
        <v>3473914</v>
      </c>
      <c r="J6" s="157">
        <f t="shared" si="2"/>
        <v>0</v>
      </c>
      <c r="K6" s="157">
        <f t="shared" si="2"/>
        <v>156730</v>
      </c>
      <c r="L6" s="157">
        <f t="shared" si="2"/>
        <v>1436623</v>
      </c>
      <c r="M6" s="157">
        <f t="shared" si="2"/>
        <v>632343</v>
      </c>
      <c r="N6" s="157">
        <f t="shared" si="2"/>
        <v>0</v>
      </c>
      <c r="O6" s="157">
        <f t="shared" si="2"/>
        <v>2384</v>
      </c>
      <c r="P6" s="158">
        <f t="shared" si="2"/>
        <v>0</v>
      </c>
      <c r="Q6" s="650">
        <f>Q26+Q33+Q36</f>
        <v>30757335</v>
      </c>
      <c r="R6" s="650">
        <f>R26+R33+R36</f>
        <v>26200538</v>
      </c>
      <c r="S6" s="659">
        <f t="shared" ref="S6:S37" si="3">C6/Q6*100</f>
        <v>107.72539623475181</v>
      </c>
      <c r="U6" s="160"/>
    </row>
    <row r="7" spans="1:22">
      <c r="A7" s="153"/>
      <c r="B7" s="618" t="s">
        <v>732</v>
      </c>
      <c r="C7" s="638">
        <f t="shared" si="0"/>
        <v>-9186905</v>
      </c>
      <c r="D7" s="630"/>
      <c r="E7" s="161"/>
      <c r="F7" s="161">
        <v>-1100000</v>
      </c>
      <c r="G7" s="161">
        <v>-6938853</v>
      </c>
      <c r="H7" s="161">
        <v>-38538</v>
      </c>
      <c r="I7" s="161">
        <v>-200000</v>
      </c>
      <c r="J7" s="154">
        <v>0</v>
      </c>
      <c r="K7" s="161"/>
      <c r="L7" s="161">
        <v>-649783</v>
      </c>
      <c r="M7" s="161">
        <v>-259731</v>
      </c>
      <c r="N7" s="161"/>
      <c r="O7" s="161"/>
      <c r="P7" s="162"/>
      <c r="Q7" s="615">
        <v>-903214</v>
      </c>
      <c r="R7" s="732"/>
      <c r="S7" s="651">
        <f t="shared" si="3"/>
        <v>1017.1349204064595</v>
      </c>
    </row>
    <row r="8" spans="1:22" s="159" customFormat="1">
      <c r="A8" s="156"/>
      <c r="B8" s="619" t="s">
        <v>115</v>
      </c>
      <c r="C8" s="638">
        <f t="shared" si="0"/>
        <v>31806556</v>
      </c>
      <c r="D8" s="629">
        <f>+D5+D6+D7</f>
        <v>21873259</v>
      </c>
      <c r="E8" s="157">
        <f t="shared" ref="E8:P8" si="4">+E5+E6+E7</f>
        <v>27658</v>
      </c>
      <c r="F8" s="157">
        <f t="shared" si="4"/>
        <v>593987</v>
      </c>
      <c r="G8" s="157">
        <f t="shared" si="4"/>
        <v>4246773</v>
      </c>
      <c r="H8" s="157">
        <f t="shared" si="4"/>
        <v>12399</v>
      </c>
      <c r="I8" s="157">
        <f t="shared" si="4"/>
        <v>3733914</v>
      </c>
      <c r="J8" s="157">
        <f t="shared" si="4"/>
        <v>0</v>
      </c>
      <c r="K8" s="157">
        <f t="shared" si="4"/>
        <v>156730</v>
      </c>
      <c r="L8" s="157">
        <f t="shared" si="4"/>
        <v>786840</v>
      </c>
      <c r="M8" s="157">
        <f t="shared" si="4"/>
        <v>372612</v>
      </c>
      <c r="N8" s="157">
        <f t="shared" si="4"/>
        <v>0</v>
      </c>
      <c r="O8" s="157">
        <f t="shared" si="4"/>
        <v>2384</v>
      </c>
      <c r="P8" s="158">
        <f t="shared" si="4"/>
        <v>0</v>
      </c>
      <c r="Q8" s="650">
        <f t="shared" ref="Q8:R8" si="5">+Q5+Q6+Q7</f>
        <v>37714121</v>
      </c>
      <c r="R8" s="650">
        <f t="shared" si="5"/>
        <v>26200538</v>
      </c>
      <c r="S8" s="657">
        <f t="shared" si="3"/>
        <v>84.335933482315554</v>
      </c>
      <c r="V8" s="163"/>
    </row>
    <row r="9" spans="1:22" ht="12" thickBot="1">
      <c r="A9" s="164"/>
      <c r="B9" s="620" t="s">
        <v>49</v>
      </c>
      <c r="C9" s="639">
        <f t="shared" si="0"/>
        <v>31806556</v>
      </c>
      <c r="D9" s="631">
        <f>'rashodi i izdaci'!D3</f>
        <v>21873259</v>
      </c>
      <c r="E9" s="165">
        <f>'rashodi i izdaci'!E3</f>
        <v>27658</v>
      </c>
      <c r="F9" s="165">
        <f>'rashodi i izdaci'!F3</f>
        <v>593987</v>
      </c>
      <c r="G9" s="165">
        <f>'rashodi i izdaci'!G3</f>
        <v>4246773</v>
      </c>
      <c r="H9" s="165">
        <f>'rashodi i izdaci'!H3</f>
        <v>12399</v>
      </c>
      <c r="I9" s="165">
        <f>'rashodi i izdaci'!I3</f>
        <v>3733914</v>
      </c>
      <c r="J9" s="165">
        <f>+'[1]PLAN RASHODA I IZDATAKA'!J3</f>
        <v>0</v>
      </c>
      <c r="K9" s="165">
        <f>'rashodi i izdaci'!K3</f>
        <v>156730</v>
      </c>
      <c r="L9" s="165">
        <f>'rashodi i izdaci'!L3</f>
        <v>786840</v>
      </c>
      <c r="M9" s="165">
        <f>'rashodi i izdaci'!M3</f>
        <v>372612</v>
      </c>
      <c r="N9" s="165">
        <f>'rashodi i izdaci'!N3</f>
        <v>0</v>
      </c>
      <c r="O9" s="165">
        <f>'rashodi i izdaci'!O3</f>
        <v>2384</v>
      </c>
      <c r="P9" s="166">
        <f>+'[1]PLAN RASHODA I IZDATAKA'!P3</f>
        <v>0</v>
      </c>
      <c r="Q9" s="654">
        <f>'rashodi i izdaci'!Q3</f>
        <v>37714121</v>
      </c>
      <c r="R9" s="654">
        <f>'rashodi i izdaci'!R3</f>
        <v>26226029</v>
      </c>
      <c r="S9" s="658">
        <f t="shared" si="3"/>
        <v>84.335933482315554</v>
      </c>
    </row>
    <row r="10" spans="1:22" s="159" customFormat="1" ht="12" thickBot="1">
      <c r="A10" s="167"/>
      <c r="B10" s="621" t="s">
        <v>15</v>
      </c>
      <c r="C10" s="640">
        <f t="shared" si="0"/>
        <v>0</v>
      </c>
      <c r="D10" s="632">
        <f>+D8-D9</f>
        <v>0</v>
      </c>
      <c r="E10" s="168">
        <f t="shared" ref="E10:P10" si="6">+E8-E9</f>
        <v>0</v>
      </c>
      <c r="F10" s="168">
        <f t="shared" si="6"/>
        <v>0</v>
      </c>
      <c r="G10" s="168">
        <f t="shared" si="6"/>
        <v>0</v>
      </c>
      <c r="H10" s="168">
        <f t="shared" si="6"/>
        <v>0</v>
      </c>
      <c r="I10" s="168">
        <f t="shared" si="6"/>
        <v>0</v>
      </c>
      <c r="J10" s="168">
        <f t="shared" si="6"/>
        <v>0</v>
      </c>
      <c r="K10" s="168">
        <f t="shared" si="6"/>
        <v>0</v>
      </c>
      <c r="L10" s="168">
        <f t="shared" si="6"/>
        <v>0</v>
      </c>
      <c r="M10" s="168">
        <f t="shared" si="6"/>
        <v>0</v>
      </c>
      <c r="N10" s="168">
        <f t="shared" si="6"/>
        <v>0</v>
      </c>
      <c r="O10" s="168">
        <f t="shared" si="6"/>
        <v>0</v>
      </c>
      <c r="P10" s="169">
        <f t="shared" si="6"/>
        <v>0</v>
      </c>
      <c r="Q10" s="656">
        <f t="shared" ref="Q10:R10" si="7">+Q8-Q9</f>
        <v>0</v>
      </c>
      <c r="R10" s="656">
        <f t="shared" si="7"/>
        <v>-25491</v>
      </c>
      <c r="S10" s="661" t="e">
        <f t="shared" si="3"/>
        <v>#DIV/0!</v>
      </c>
    </row>
    <row r="11" spans="1:22">
      <c r="A11" s="170" t="s">
        <v>116</v>
      </c>
      <c r="B11" s="622" t="s">
        <v>117</v>
      </c>
      <c r="C11" s="641">
        <f t="shared" si="0"/>
        <v>0</v>
      </c>
      <c r="D11" s="633"/>
      <c r="E11" s="171"/>
      <c r="F11" s="171"/>
      <c r="G11" s="171"/>
      <c r="H11" s="171"/>
      <c r="I11" s="171">
        <f>'Plan za unos u SAP'!I943</f>
        <v>0</v>
      </c>
      <c r="J11" s="171"/>
      <c r="K11" s="171"/>
      <c r="L11" s="171"/>
      <c r="M11" s="171"/>
      <c r="N11" s="171"/>
      <c r="O11" s="171"/>
      <c r="P11" s="172"/>
      <c r="Q11" s="616">
        <f>'Plan za unos u SAP'!G943</f>
        <v>0</v>
      </c>
      <c r="R11" s="616">
        <f>'Plan za unos u SAP'!H943</f>
        <v>0</v>
      </c>
      <c r="S11" s="655" t="e">
        <f t="shared" si="3"/>
        <v>#DIV/0!</v>
      </c>
    </row>
    <row r="12" spans="1:22" ht="22.5">
      <c r="A12" s="153" t="s">
        <v>118</v>
      </c>
      <c r="B12" s="618" t="s">
        <v>119</v>
      </c>
      <c r="C12" s="638">
        <f t="shared" si="0"/>
        <v>1644290</v>
      </c>
      <c r="D12" s="633"/>
      <c r="E12" s="171"/>
      <c r="F12" s="171"/>
      <c r="G12" s="171"/>
      <c r="H12" s="171">
        <f>'Plan za unos u SAP'!I940+'Plan za unos u SAP'!I941</f>
        <v>50937</v>
      </c>
      <c r="I12" s="171"/>
      <c r="J12" s="171"/>
      <c r="K12" s="171">
        <f>'Plan za unos u SAP'!I972+'Plan za unos u SAP'!I973</f>
        <v>156730</v>
      </c>
      <c r="L12" s="171">
        <f>'Plan za unos u SAP'!I975+'Plan za unos u SAP'!I976+'Plan za unos u SAP'!I977</f>
        <v>1436623</v>
      </c>
      <c r="M12" s="171"/>
      <c r="N12" s="171"/>
      <c r="O12" s="171"/>
      <c r="P12" s="172"/>
      <c r="Q12" s="615">
        <f>'Plan za unos u SAP'!G940+'Plan za unos u SAP'!G941+'Plan za unos u SAP'!G972+'Plan za unos u SAP'!G973+'Plan za unos u SAP'!G975+'Plan za unos u SAP'!G976+'Plan za unos u SAP'!G977</f>
        <v>3743911</v>
      </c>
      <c r="R12" s="615">
        <f>'Plan za unos u SAP'!H940+'Plan za unos u SAP'!H941+'Plan za unos u SAP'!H972+'Plan za unos u SAP'!H973+'Plan za unos u SAP'!H975+'Plan za unos u SAP'!H976+'Plan za unos u SAP'!H977</f>
        <v>1644290</v>
      </c>
      <c r="S12" s="651">
        <f t="shared" si="3"/>
        <v>43.919046152539416</v>
      </c>
    </row>
    <row r="13" spans="1:22">
      <c r="A13" s="153" t="s">
        <v>120</v>
      </c>
      <c r="B13" s="618" t="s">
        <v>121</v>
      </c>
      <c r="C13" s="638">
        <f t="shared" si="0"/>
        <v>0</v>
      </c>
      <c r="D13" s="633"/>
      <c r="E13" s="171"/>
      <c r="F13" s="171"/>
      <c r="G13" s="171"/>
      <c r="H13" s="171"/>
      <c r="I13" s="171">
        <f>'Plan za unos u SAP'!I944</f>
        <v>0</v>
      </c>
      <c r="J13" s="171"/>
      <c r="K13" s="171"/>
      <c r="L13" s="171"/>
      <c r="M13" s="171"/>
      <c r="N13" s="171"/>
      <c r="O13" s="171"/>
      <c r="P13" s="172"/>
      <c r="Q13" s="615">
        <f>'Plan za unos u SAP'!G944</f>
        <v>24000</v>
      </c>
      <c r="R13" s="615">
        <f>'Plan za unos u SAP'!H944</f>
        <v>0</v>
      </c>
      <c r="S13" s="651">
        <f t="shared" si="3"/>
        <v>0</v>
      </c>
    </row>
    <row r="14" spans="1:22" ht="22.5">
      <c r="A14" s="173" t="s">
        <v>122</v>
      </c>
      <c r="B14" s="618" t="s">
        <v>123</v>
      </c>
      <c r="C14" s="638">
        <f t="shared" si="0"/>
        <v>90000</v>
      </c>
      <c r="D14" s="633"/>
      <c r="E14" s="171"/>
      <c r="F14" s="171"/>
      <c r="G14" s="171"/>
      <c r="H14" s="171"/>
      <c r="I14" s="171">
        <f>'Plan za unos u SAP'!I945+'Plan za unos u SAP'!I946</f>
        <v>90000</v>
      </c>
      <c r="J14" s="171"/>
      <c r="K14" s="171"/>
      <c r="L14" s="171"/>
      <c r="M14" s="171"/>
      <c r="N14" s="171"/>
      <c r="O14" s="171"/>
      <c r="P14" s="172"/>
      <c r="Q14" s="615">
        <f>'Plan za unos u SAP'!G945+'Plan za unos u SAP'!G946</f>
        <v>0</v>
      </c>
      <c r="R14" s="615">
        <f>'Plan za unos u SAP'!H945+'Plan za unos u SAP'!H946</f>
        <v>90000</v>
      </c>
      <c r="S14" s="651" t="e">
        <f t="shared" si="3"/>
        <v>#DIV/0!</v>
      </c>
    </row>
    <row r="15" spans="1:22">
      <c r="A15" s="153" t="s">
        <v>124</v>
      </c>
      <c r="B15" s="618" t="s">
        <v>125</v>
      </c>
      <c r="C15" s="638">
        <f t="shared" si="0"/>
        <v>0</v>
      </c>
      <c r="D15" s="633"/>
      <c r="E15" s="171"/>
      <c r="F15" s="171"/>
      <c r="G15" s="171"/>
      <c r="H15" s="171"/>
      <c r="I15" s="171">
        <f>'Plan za unos u SAP'!I947</f>
        <v>0</v>
      </c>
      <c r="J15" s="171"/>
      <c r="K15" s="171"/>
      <c r="L15" s="171"/>
      <c r="M15" s="171"/>
      <c r="N15" s="171"/>
      <c r="O15" s="171"/>
      <c r="P15" s="172"/>
      <c r="Q15" s="615">
        <f>'Plan za unos u SAP'!G947</f>
        <v>0</v>
      </c>
      <c r="R15" s="615">
        <f>'Plan za unos u SAP'!H947</f>
        <v>0</v>
      </c>
      <c r="S15" s="651" t="e">
        <f t="shared" si="3"/>
        <v>#DIV/0!</v>
      </c>
    </row>
    <row r="16" spans="1:22" ht="22.5">
      <c r="A16" s="153" t="s">
        <v>126</v>
      </c>
      <c r="B16" s="618" t="s">
        <v>127</v>
      </c>
      <c r="C16" s="638">
        <f t="shared" si="0"/>
        <v>3383914</v>
      </c>
      <c r="D16" s="633"/>
      <c r="E16" s="171"/>
      <c r="F16" s="171"/>
      <c r="G16" s="171"/>
      <c r="H16" s="171"/>
      <c r="I16" s="171">
        <f>'Plan za unos u SAP'!I948+'Plan za unos u SAP'!I949+'Plan za unos u SAP'!I950+'Plan za unos u SAP'!I951</f>
        <v>3383914</v>
      </c>
      <c r="J16" s="171"/>
      <c r="K16" s="171"/>
      <c r="L16" s="171"/>
      <c r="M16" s="171"/>
      <c r="N16" s="171"/>
      <c r="O16" s="171"/>
      <c r="P16" s="172"/>
      <c r="Q16" s="615">
        <f>'Plan za unos u SAP'!G948+'Plan za unos u SAP'!G949+'Plan za unos u SAP'!G950+'Plan za unos u SAP'!G951</f>
        <v>2400000</v>
      </c>
      <c r="R16" s="615">
        <f>'Plan za unos u SAP'!H948+'Plan za unos u SAP'!H949+'Plan za unos u SAP'!H950+'Plan za unos u SAP'!H951</f>
        <v>573914</v>
      </c>
      <c r="S16" s="651">
        <f t="shared" si="3"/>
        <v>140.99641666666668</v>
      </c>
    </row>
    <row r="17" spans="1:19">
      <c r="A17" s="153" t="s">
        <v>128</v>
      </c>
      <c r="B17" s="618" t="s">
        <v>129</v>
      </c>
      <c r="C17" s="638">
        <f t="shared" si="0"/>
        <v>1215</v>
      </c>
      <c r="D17" s="633"/>
      <c r="E17" s="171"/>
      <c r="F17" s="171">
        <f>'Plan za unos u SAP'!I924+'Plan za unos u SAP'!I925+'Plan za unos u SAP'!I926</f>
        <v>1215</v>
      </c>
      <c r="G17" s="171">
        <f>'Plan za unos u SAP'!I931+'Plan za unos u SAP'!I932</f>
        <v>0</v>
      </c>
      <c r="H17" s="171"/>
      <c r="I17" s="171">
        <f>'Plan za unos u SAP'!I952</f>
        <v>0</v>
      </c>
      <c r="J17" s="171"/>
      <c r="K17" s="171"/>
      <c r="L17" s="171">
        <f>'Plan za unos u SAP'!I978+'Plan za unos u SAP'!I979</f>
        <v>0</v>
      </c>
      <c r="M17" s="171"/>
      <c r="N17" s="171"/>
      <c r="O17" s="171"/>
      <c r="P17" s="172"/>
      <c r="Q17" s="615">
        <f>'Plan za unos u SAP'!G924+'Plan za unos u SAP'!G925+'Plan za unos u SAP'!G926+'Plan za unos u SAP'!G931+'Plan za unos u SAP'!G932+'Plan za unos u SAP'!G952+'Plan za unos u SAP'!G978+'Plan za unos u SAP'!G979</f>
        <v>0</v>
      </c>
      <c r="R17" s="615">
        <f>'Plan za unos u SAP'!H924+'Plan za unos u SAP'!H925+'Plan za unos u SAP'!H926+'Plan za unos u SAP'!H931+'Plan za unos u SAP'!H932+'Plan za unos u SAP'!H952+'Plan za unos u SAP'!H978+'Plan za unos u SAP'!H979</f>
        <v>1215</v>
      </c>
      <c r="S17" s="651" t="e">
        <f t="shared" si="3"/>
        <v>#DIV/0!</v>
      </c>
    </row>
    <row r="18" spans="1:19">
      <c r="A18" s="153" t="s">
        <v>130</v>
      </c>
      <c r="B18" s="618" t="s">
        <v>131</v>
      </c>
      <c r="C18" s="638">
        <f t="shared" si="0"/>
        <v>0</v>
      </c>
      <c r="D18" s="633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/>
      <c r="Q18" s="615"/>
      <c r="R18" s="615"/>
      <c r="S18" s="651" t="e">
        <f t="shared" si="3"/>
        <v>#DIV/0!</v>
      </c>
    </row>
    <row r="19" spans="1:19">
      <c r="A19" s="173" t="s">
        <v>612</v>
      </c>
      <c r="B19" s="618" t="s">
        <v>613</v>
      </c>
      <c r="C19" s="638">
        <f t="shared" si="0"/>
        <v>0</v>
      </c>
      <c r="D19" s="633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2"/>
      <c r="Q19" s="615"/>
      <c r="R19" s="615"/>
      <c r="S19" s="651" t="e">
        <f t="shared" si="3"/>
        <v>#DIV/0!</v>
      </c>
    </row>
    <row r="20" spans="1:19">
      <c r="A20" s="153" t="s">
        <v>132</v>
      </c>
      <c r="B20" s="618" t="s">
        <v>133</v>
      </c>
      <c r="C20" s="638">
        <f t="shared" si="0"/>
        <v>4685626</v>
      </c>
      <c r="D20" s="633"/>
      <c r="E20" s="171"/>
      <c r="F20" s="171"/>
      <c r="G20" s="171">
        <f>'Plan za unos u SAP'!I933+'Plan za unos u SAP'!I934+'Plan za unos u SAP'!I935+'Plan za unos u SAP'!I936+'Plan za unos u SAP'!I937</f>
        <v>4685626</v>
      </c>
      <c r="H20" s="171"/>
      <c r="I20" s="171"/>
      <c r="J20" s="171"/>
      <c r="K20" s="171"/>
      <c r="L20" s="171"/>
      <c r="M20" s="171"/>
      <c r="N20" s="171"/>
      <c r="O20" s="171"/>
      <c r="P20" s="172"/>
      <c r="Q20" s="615">
        <f>'Plan za unos u SAP'!G933+'Plan za unos u SAP'!G934+'Plan za unos u SAP'!G935+'Plan za unos u SAP'!G936+'Plan za unos u SAP'!G937</f>
        <v>3745348</v>
      </c>
      <c r="R20" s="615">
        <f>'Plan za unos u SAP'!H933+'Plan za unos u SAP'!H934+'Plan za unos u SAP'!H935+'Plan za unos u SAP'!H936+'Plan za unos u SAP'!H937</f>
        <v>4990082</v>
      </c>
      <c r="S20" s="651">
        <f t="shared" si="3"/>
        <v>125.10522386704788</v>
      </c>
    </row>
    <row r="21" spans="1:19" ht="22.5">
      <c r="A21" s="153" t="s">
        <v>134</v>
      </c>
      <c r="B21" s="618" t="s">
        <v>135</v>
      </c>
      <c r="C21" s="638">
        <f t="shared" si="0"/>
        <v>792772</v>
      </c>
      <c r="D21" s="633"/>
      <c r="E21" s="171"/>
      <c r="F21" s="171">
        <f>'Plan za unos u SAP'!I927+'Plan za unos u SAP'!I928</f>
        <v>792772</v>
      </c>
      <c r="G21" s="171"/>
      <c r="H21" s="171"/>
      <c r="I21" s="171"/>
      <c r="J21" s="171"/>
      <c r="K21" s="171"/>
      <c r="L21" s="171"/>
      <c r="M21" s="171"/>
      <c r="N21" s="171"/>
      <c r="O21" s="171"/>
      <c r="P21" s="172"/>
      <c r="Q21" s="615">
        <f>'Plan za unos u SAP'!G927+'Plan za unos u SAP'!G928</f>
        <v>592500</v>
      </c>
      <c r="R21" s="615">
        <f>'Plan za unos u SAP'!H927+'Plan za unos u SAP'!H928</f>
        <v>693594</v>
      </c>
      <c r="S21" s="651">
        <f t="shared" si="3"/>
        <v>133.80118143459916</v>
      </c>
    </row>
    <row r="22" spans="1:19" ht="22.5">
      <c r="A22" s="153" t="s">
        <v>136</v>
      </c>
      <c r="B22" s="618" t="s">
        <v>137</v>
      </c>
      <c r="C22" s="638">
        <f t="shared" si="0"/>
        <v>632343</v>
      </c>
      <c r="D22" s="634"/>
      <c r="E22" s="180"/>
      <c r="F22" s="180"/>
      <c r="G22" s="171"/>
      <c r="H22" s="171"/>
      <c r="I22" s="171"/>
      <c r="J22" s="171"/>
      <c r="K22" s="171"/>
      <c r="L22" s="171"/>
      <c r="M22" s="171">
        <f>'Plan za unos u SAP'!I954+'Plan za unos u SAP'!I955+'Plan za unos u SAP'!I956+'Plan za unos u SAP'!I957+'Plan za unos u SAP'!I958+'Plan za unos u SAP'!I959+'Plan za unos u SAP'!I960</f>
        <v>632343</v>
      </c>
      <c r="N22" s="171">
        <f>'Plan za unos u SAP'!I962</f>
        <v>0</v>
      </c>
      <c r="O22" s="171"/>
      <c r="P22" s="172"/>
      <c r="Q22" s="615">
        <f>'Plan za unos u SAP'!G954+'Plan za unos u SAP'!G955+'Plan za unos u SAP'!G956+'Plan za unos u SAP'!G957+'Plan za unos u SAP'!G958+'Plan za unos u SAP'!G959+'Plan za unos u SAP'!G960+'Plan za unos u SAP'!G962</f>
        <v>473742</v>
      </c>
      <c r="R22" s="615">
        <f>'Plan za unos u SAP'!H954+'Plan za unos u SAP'!H955+'Plan za unos u SAP'!H956+'Plan za unos u SAP'!H957+'Plan za unos u SAP'!H958+'Plan za unos u SAP'!H959+'Plan za unos u SAP'!H960+'Plan za unos u SAP'!H962</f>
        <v>632343</v>
      </c>
      <c r="S22" s="651">
        <f t="shared" si="3"/>
        <v>133.4783489747584</v>
      </c>
    </row>
    <row r="23" spans="1:19" ht="33.75">
      <c r="A23" s="153" t="s">
        <v>138</v>
      </c>
      <c r="B23" s="618" t="s">
        <v>20</v>
      </c>
      <c r="C23" s="638">
        <f t="shared" si="0"/>
        <v>21900917</v>
      </c>
      <c r="D23" s="635">
        <f>'Plan za unos u SAP'!I922</f>
        <v>21873259</v>
      </c>
      <c r="E23" s="181">
        <f>'Plan za unos u SAP'!I923</f>
        <v>27658</v>
      </c>
      <c r="F23" s="180"/>
      <c r="G23" s="171"/>
      <c r="H23" s="171"/>
      <c r="I23" s="171"/>
      <c r="J23" s="171"/>
      <c r="K23" s="171"/>
      <c r="L23" s="171"/>
      <c r="M23" s="171"/>
      <c r="N23" s="171"/>
      <c r="O23" s="171"/>
      <c r="P23" s="172"/>
      <c r="Q23" s="615">
        <f>'Plan za unos u SAP'!G922+'Plan za unos u SAP'!G923</f>
        <v>19773934</v>
      </c>
      <c r="R23" s="615">
        <f>'Plan za unos u SAP'!H922+'Plan za unos u SAP'!H923</f>
        <v>17572716</v>
      </c>
      <c r="S23" s="651">
        <f t="shared" si="3"/>
        <v>110.75649893440527</v>
      </c>
    </row>
    <row r="24" spans="1:19">
      <c r="A24" s="153" t="s">
        <v>139</v>
      </c>
      <c r="B24" s="618" t="s">
        <v>140</v>
      </c>
      <c r="C24" s="638">
        <f t="shared" si="0"/>
        <v>0</v>
      </c>
      <c r="D24" s="633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2"/>
      <c r="Q24" s="615"/>
      <c r="R24" s="615"/>
      <c r="S24" s="651" t="e">
        <f t="shared" si="3"/>
        <v>#DIV/0!</v>
      </c>
    </row>
    <row r="25" spans="1:19">
      <c r="A25" s="153" t="s">
        <v>141</v>
      </c>
      <c r="B25" s="618" t="s">
        <v>142</v>
      </c>
      <c r="C25" s="638">
        <f t="shared" si="0"/>
        <v>0</v>
      </c>
      <c r="D25" s="633"/>
      <c r="E25" s="171"/>
      <c r="F25" s="171">
        <f>'Plan za unos u SAP'!I929</f>
        <v>0</v>
      </c>
      <c r="G25" s="171">
        <f>'Plan za unos u SAP'!I938</f>
        <v>0</v>
      </c>
      <c r="H25" s="171"/>
      <c r="I25" s="171"/>
      <c r="J25" s="171"/>
      <c r="K25" s="171"/>
      <c r="L25" s="171"/>
      <c r="M25" s="171"/>
      <c r="N25" s="171"/>
      <c r="O25" s="171"/>
      <c r="P25" s="172"/>
      <c r="Q25" s="615">
        <f>'Plan za unos u SAP'!G929+'Plan za unos u SAP'!G938</f>
        <v>0</v>
      </c>
      <c r="R25" s="615">
        <f>'Plan za unos u SAP'!H929+'Plan za unos u SAP'!H938</f>
        <v>0</v>
      </c>
      <c r="S25" s="651" t="e">
        <f t="shared" si="3"/>
        <v>#DIV/0!</v>
      </c>
    </row>
    <row r="26" spans="1:19" s="159" customFormat="1">
      <c r="A26" s="174" t="s">
        <v>143</v>
      </c>
      <c r="B26" s="623" t="s">
        <v>144</v>
      </c>
      <c r="C26" s="638">
        <f t="shared" si="0"/>
        <v>33131077</v>
      </c>
      <c r="D26" s="636">
        <f t="shared" ref="D26:R26" si="8">SUM(D11:D25)</f>
        <v>21873259</v>
      </c>
      <c r="E26" s="175">
        <f t="shared" si="8"/>
        <v>27658</v>
      </c>
      <c r="F26" s="175">
        <f t="shared" si="8"/>
        <v>793987</v>
      </c>
      <c r="G26" s="175">
        <f t="shared" si="8"/>
        <v>4685626</v>
      </c>
      <c r="H26" s="175">
        <f t="shared" si="8"/>
        <v>50937</v>
      </c>
      <c r="I26" s="175">
        <f t="shared" si="8"/>
        <v>3473914</v>
      </c>
      <c r="J26" s="175">
        <f t="shared" si="8"/>
        <v>0</v>
      </c>
      <c r="K26" s="175">
        <f t="shared" si="8"/>
        <v>156730</v>
      </c>
      <c r="L26" s="175">
        <f t="shared" si="8"/>
        <v>1436623</v>
      </c>
      <c r="M26" s="175">
        <f t="shared" si="8"/>
        <v>632343</v>
      </c>
      <c r="N26" s="175">
        <f t="shared" si="8"/>
        <v>0</v>
      </c>
      <c r="O26" s="175">
        <f t="shared" si="8"/>
        <v>0</v>
      </c>
      <c r="P26" s="176">
        <f t="shared" si="8"/>
        <v>0</v>
      </c>
      <c r="Q26" s="652">
        <f t="shared" si="8"/>
        <v>30753435</v>
      </c>
      <c r="R26" s="652">
        <f t="shared" si="8"/>
        <v>26198154</v>
      </c>
      <c r="S26" s="659">
        <f t="shared" si="3"/>
        <v>107.73130546230038</v>
      </c>
    </row>
    <row r="27" spans="1:19" ht="22.5">
      <c r="A27" s="153" t="s">
        <v>145</v>
      </c>
      <c r="B27" s="624" t="s">
        <v>146</v>
      </c>
      <c r="C27" s="638">
        <f t="shared" si="0"/>
        <v>0</v>
      </c>
      <c r="D27" s="633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>
        <f>'Plan za unos u SAP'!I963</f>
        <v>0</v>
      </c>
      <c r="P27" s="172"/>
      <c r="Q27" s="615">
        <f>'Plan za unos u SAP'!G963</f>
        <v>0</v>
      </c>
      <c r="R27" s="615">
        <f>'Plan za unos u SAP'!H963</f>
        <v>0</v>
      </c>
      <c r="S27" s="651" t="e">
        <f t="shared" si="3"/>
        <v>#DIV/0!</v>
      </c>
    </row>
    <row r="28" spans="1:19">
      <c r="A28" s="153" t="s">
        <v>147</v>
      </c>
      <c r="B28" s="624" t="s">
        <v>148</v>
      </c>
      <c r="C28" s="638">
        <f t="shared" si="0"/>
        <v>0</v>
      </c>
      <c r="D28" s="633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2"/>
      <c r="Q28" s="615"/>
      <c r="R28" s="615"/>
      <c r="S28" s="651" t="e">
        <f t="shared" si="3"/>
        <v>#DIV/0!</v>
      </c>
    </row>
    <row r="29" spans="1:19">
      <c r="A29" s="153" t="s">
        <v>149</v>
      </c>
      <c r="B29" s="624" t="s">
        <v>150</v>
      </c>
      <c r="C29" s="638">
        <f t="shared" si="0"/>
        <v>2384</v>
      </c>
      <c r="D29" s="633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>
        <f>'Plan za unos u SAP'!I964+'Plan za unos u SAP'!I965</f>
        <v>2384</v>
      </c>
      <c r="P29" s="172"/>
      <c r="Q29" s="615">
        <f>'Plan za unos u SAP'!G964+'Plan za unos u SAP'!G965</f>
        <v>3900</v>
      </c>
      <c r="R29" s="615">
        <f>'Plan za unos u SAP'!H964+'Plan za unos u SAP'!H965</f>
        <v>2384</v>
      </c>
      <c r="S29" s="651">
        <f t="shared" si="3"/>
        <v>61.128205128205124</v>
      </c>
    </row>
    <row r="30" spans="1:19">
      <c r="A30" s="153" t="s">
        <v>151</v>
      </c>
      <c r="B30" s="624" t="s">
        <v>152</v>
      </c>
      <c r="C30" s="638">
        <f t="shared" si="0"/>
        <v>0</v>
      </c>
      <c r="D30" s="633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2"/>
      <c r="Q30" s="615"/>
      <c r="R30" s="615"/>
      <c r="S30" s="651" t="e">
        <f t="shared" si="3"/>
        <v>#DIV/0!</v>
      </c>
    </row>
    <row r="31" spans="1:19">
      <c r="A31" s="153" t="s">
        <v>153</v>
      </c>
      <c r="B31" s="624" t="s">
        <v>154</v>
      </c>
      <c r="C31" s="638">
        <f t="shared" si="0"/>
        <v>0</v>
      </c>
      <c r="D31" s="633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>
        <f>'Plan za unos u SAP'!I966</f>
        <v>0</v>
      </c>
      <c r="P31" s="172"/>
      <c r="Q31" s="615">
        <f>'Plan za unos u SAP'!G966</f>
        <v>0</v>
      </c>
      <c r="R31" s="615">
        <f>'Plan za unos u SAP'!H966</f>
        <v>0</v>
      </c>
      <c r="S31" s="651" t="e">
        <f t="shared" si="3"/>
        <v>#DIV/0!</v>
      </c>
    </row>
    <row r="32" spans="1:19" ht="22.5">
      <c r="A32" s="153" t="s">
        <v>729</v>
      </c>
      <c r="B32" s="625" t="s">
        <v>728</v>
      </c>
      <c r="C32" s="638">
        <f t="shared" si="0"/>
        <v>0</v>
      </c>
      <c r="D32" s="633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>
        <f>'Plan za unos u SAP'!I967</f>
        <v>0</v>
      </c>
      <c r="P32" s="172"/>
      <c r="Q32" s="615">
        <f>'Plan za unos u SAP'!G967</f>
        <v>0</v>
      </c>
      <c r="R32" s="615">
        <f>'Plan za unos u SAP'!H967</f>
        <v>0</v>
      </c>
      <c r="S32" s="651" t="e">
        <f t="shared" si="3"/>
        <v>#DIV/0!</v>
      </c>
    </row>
    <row r="33" spans="1:19" s="159" customFormat="1">
      <c r="A33" s="174" t="s">
        <v>155</v>
      </c>
      <c r="B33" s="623" t="s">
        <v>144</v>
      </c>
      <c r="C33" s="638">
        <f t="shared" si="0"/>
        <v>2384</v>
      </c>
      <c r="D33" s="636">
        <f t="shared" ref="D33:R33" si="9">SUM(D27:D32)</f>
        <v>0</v>
      </c>
      <c r="E33" s="175">
        <f t="shared" si="9"/>
        <v>0</v>
      </c>
      <c r="F33" s="175">
        <f t="shared" si="9"/>
        <v>0</v>
      </c>
      <c r="G33" s="175">
        <f t="shared" si="9"/>
        <v>0</v>
      </c>
      <c r="H33" s="175">
        <f t="shared" si="9"/>
        <v>0</v>
      </c>
      <c r="I33" s="175">
        <f t="shared" si="9"/>
        <v>0</v>
      </c>
      <c r="J33" s="175">
        <f t="shared" si="9"/>
        <v>0</v>
      </c>
      <c r="K33" s="175">
        <f t="shared" si="9"/>
        <v>0</v>
      </c>
      <c r="L33" s="175">
        <f t="shared" si="9"/>
        <v>0</v>
      </c>
      <c r="M33" s="175">
        <f t="shared" si="9"/>
        <v>0</v>
      </c>
      <c r="N33" s="175">
        <f t="shared" si="9"/>
        <v>0</v>
      </c>
      <c r="O33" s="175">
        <f t="shared" si="9"/>
        <v>2384</v>
      </c>
      <c r="P33" s="176">
        <f t="shared" si="9"/>
        <v>0</v>
      </c>
      <c r="Q33" s="652">
        <f t="shared" si="9"/>
        <v>3900</v>
      </c>
      <c r="R33" s="652">
        <f t="shared" si="9"/>
        <v>2384</v>
      </c>
      <c r="S33" s="659">
        <f t="shared" si="3"/>
        <v>61.128205128205124</v>
      </c>
    </row>
    <row r="34" spans="1:19" ht="22.5">
      <c r="A34" s="177">
        <v>818</v>
      </c>
      <c r="B34" s="626" t="s">
        <v>731</v>
      </c>
      <c r="C34" s="638">
        <f t="shared" si="0"/>
        <v>0</v>
      </c>
      <c r="D34" s="633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2">
        <f>'Plan za unos u SAP'!I971</f>
        <v>0</v>
      </c>
      <c r="Q34" s="615">
        <f>'Plan za unos u SAP'!G969</f>
        <v>0</v>
      </c>
      <c r="R34" s="615">
        <f>'Plan za unos u SAP'!H969</f>
        <v>0</v>
      </c>
      <c r="S34" s="651" t="e">
        <f t="shared" si="3"/>
        <v>#DIV/0!</v>
      </c>
    </row>
    <row r="35" spans="1:19" ht="33.75">
      <c r="A35" s="177">
        <v>842</v>
      </c>
      <c r="B35" s="627" t="s">
        <v>156</v>
      </c>
      <c r="C35" s="638">
        <f t="shared" si="0"/>
        <v>0</v>
      </c>
      <c r="D35" s="633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2"/>
      <c r="Q35" s="615">
        <f>'Plan za unos u SAP'!G970</f>
        <v>0</v>
      </c>
      <c r="R35" s="615">
        <f>'Plan za unos u SAP'!H970</f>
        <v>0</v>
      </c>
      <c r="S35" s="651" t="e">
        <f t="shared" si="3"/>
        <v>#DIV/0!</v>
      </c>
    </row>
    <row r="36" spans="1:19" s="159" customFormat="1">
      <c r="A36" s="174" t="s">
        <v>157</v>
      </c>
      <c r="B36" s="623" t="s">
        <v>144</v>
      </c>
      <c r="C36" s="638">
        <f t="shared" si="0"/>
        <v>0</v>
      </c>
      <c r="D36" s="636">
        <f t="shared" ref="D36:P36" si="10">SUM(D34:D35)</f>
        <v>0</v>
      </c>
      <c r="E36" s="175">
        <f t="shared" si="10"/>
        <v>0</v>
      </c>
      <c r="F36" s="175">
        <f t="shared" si="10"/>
        <v>0</v>
      </c>
      <c r="G36" s="175">
        <f t="shared" si="10"/>
        <v>0</v>
      </c>
      <c r="H36" s="175">
        <f t="shared" si="10"/>
        <v>0</v>
      </c>
      <c r="I36" s="175">
        <f t="shared" si="10"/>
        <v>0</v>
      </c>
      <c r="J36" s="175">
        <f t="shared" si="10"/>
        <v>0</v>
      </c>
      <c r="K36" s="175">
        <f t="shared" si="10"/>
        <v>0</v>
      </c>
      <c r="L36" s="175">
        <f t="shared" si="10"/>
        <v>0</v>
      </c>
      <c r="M36" s="175">
        <f t="shared" si="10"/>
        <v>0</v>
      </c>
      <c r="N36" s="175">
        <f t="shared" si="10"/>
        <v>0</v>
      </c>
      <c r="O36" s="175">
        <f t="shared" si="10"/>
        <v>0</v>
      </c>
      <c r="P36" s="176">
        <f t="shared" si="10"/>
        <v>0</v>
      </c>
      <c r="Q36" s="652">
        <f t="shared" ref="Q36:R36" si="11">SUM(Q34:Q35)</f>
        <v>0</v>
      </c>
      <c r="R36" s="652">
        <f t="shared" si="11"/>
        <v>0</v>
      </c>
      <c r="S36" s="659" t="e">
        <f t="shared" si="3"/>
        <v>#DIV/0!</v>
      </c>
    </row>
    <row r="37" spans="1:19" ht="12" thickBot="1">
      <c r="A37" s="780" t="s">
        <v>158</v>
      </c>
      <c r="B37" s="781"/>
      <c r="C37" s="642">
        <f t="shared" si="0"/>
        <v>33133461</v>
      </c>
      <c r="D37" s="637">
        <f t="shared" ref="D37:P37" si="12">+D36+D33+D26</f>
        <v>21873259</v>
      </c>
      <c r="E37" s="178">
        <f t="shared" si="12"/>
        <v>27658</v>
      </c>
      <c r="F37" s="178">
        <f t="shared" si="12"/>
        <v>793987</v>
      </c>
      <c r="G37" s="178">
        <f t="shared" si="12"/>
        <v>4685626</v>
      </c>
      <c r="H37" s="178">
        <f t="shared" si="12"/>
        <v>50937</v>
      </c>
      <c r="I37" s="178">
        <f t="shared" si="12"/>
        <v>3473914</v>
      </c>
      <c r="J37" s="178">
        <f t="shared" si="12"/>
        <v>0</v>
      </c>
      <c r="K37" s="178">
        <f t="shared" si="12"/>
        <v>156730</v>
      </c>
      <c r="L37" s="178">
        <f t="shared" si="12"/>
        <v>1436623</v>
      </c>
      <c r="M37" s="178">
        <f t="shared" si="12"/>
        <v>632343</v>
      </c>
      <c r="N37" s="178">
        <f t="shared" si="12"/>
        <v>0</v>
      </c>
      <c r="O37" s="178">
        <f t="shared" si="12"/>
        <v>2384</v>
      </c>
      <c r="P37" s="179">
        <f t="shared" si="12"/>
        <v>0</v>
      </c>
      <c r="Q37" s="653">
        <f t="shared" ref="Q37:R37" si="13">+Q36+Q33+Q26</f>
        <v>30757335</v>
      </c>
      <c r="R37" s="653">
        <f t="shared" si="13"/>
        <v>26200538</v>
      </c>
      <c r="S37" s="660">
        <f t="shared" si="3"/>
        <v>107.72539623475181</v>
      </c>
    </row>
    <row r="39" spans="1:19" ht="12">
      <c r="A39" s="740" t="s">
        <v>829</v>
      </c>
      <c r="B39" s="740"/>
      <c r="C39" s="740"/>
      <c r="D39" s="740"/>
      <c r="E39" s="740"/>
      <c r="F39" s="740"/>
      <c r="G39" s="740"/>
      <c r="H39" s="740"/>
      <c r="I39" s="740"/>
    </row>
  </sheetData>
  <mergeCells count="5">
    <mergeCell ref="S3:S4"/>
    <mergeCell ref="A1:P1"/>
    <mergeCell ref="A3:B3"/>
    <mergeCell ref="A37:B37"/>
    <mergeCell ref="C3:R3"/>
  </mergeCells>
  <dataValidations count="2">
    <dataValidation type="whole" allowBlank="1" showInputMessage="1" showErrorMessage="1" errorTitle="GREŠKA" error="U ovo polje je dozvoljen unos samo brojčanih vrijednosti!" prompt="Molimo unos brojčane vrijednosti!" sqref="D5:P5">
      <formula1>0</formula1>
      <formula2>100000000</formula2>
    </dataValidation>
    <dataValidation type="whole" allowBlank="1" showInputMessage="1" showErrorMessage="1" errorTitle="GREŠKA" error="U ovo polje je dozvoljen unos samo brojčanih vrijednosti s negativnim predznakom!" prompt="Molimo unos brojčane vrijednosti s negativnim predznakom!" sqref="D7:P7">
      <formula1>-100000000</formula1>
      <formula2>0</formula2>
    </dataValidation>
  </dataValidations>
  <pageMargins left="0.25" right="0.25" top="0.75" bottom="0.75" header="0.3" footer="0.3"/>
  <pageSetup paperSize="9" scale="60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1"/>
  <sheetViews>
    <sheetView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A44" sqref="A44:XFD44"/>
    </sheetView>
  </sheetViews>
  <sheetFormatPr defaultColWidth="9.140625" defaultRowHeight="12.75"/>
  <cols>
    <col min="1" max="1" width="14.140625" style="12" customWidth="1"/>
    <col min="2" max="2" width="56.5703125" style="13" customWidth="1"/>
    <col min="3" max="3" width="13.85546875" style="13" customWidth="1"/>
    <col min="4" max="4" width="13.140625" style="13" customWidth="1"/>
    <col min="5" max="11" width="13.140625" style="14" customWidth="1"/>
    <col min="12" max="14" width="13.140625" style="9" customWidth="1"/>
    <col min="15" max="15" width="14.7109375" style="9" customWidth="1"/>
    <col min="16" max="16" width="13.140625" style="9" customWidth="1"/>
    <col min="17" max="17" width="11.7109375" style="88" customWidth="1"/>
    <col min="18" max="18" width="11.42578125" style="90" customWidth="1"/>
    <col min="19" max="19" width="11.42578125" style="645" customWidth="1"/>
    <col min="20" max="20" width="11" style="182" customWidth="1"/>
    <col min="21" max="21" width="15.85546875" style="9" customWidth="1"/>
    <col min="22" max="16384" width="9.140625" style="9"/>
  </cols>
  <sheetData>
    <row r="1" spans="1:21" ht="15.75">
      <c r="A1" s="785" t="s">
        <v>775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R1" s="787" t="s">
        <v>834</v>
      </c>
      <c r="S1" s="787"/>
    </row>
    <row r="2" spans="1:21" ht="70.5" customHeight="1">
      <c r="A2" s="52" t="s">
        <v>615</v>
      </c>
      <c r="B2" s="52" t="s">
        <v>616</v>
      </c>
      <c r="C2" s="53" t="s">
        <v>774</v>
      </c>
      <c r="D2" s="53" t="s">
        <v>617</v>
      </c>
      <c r="E2" s="53" t="s">
        <v>103</v>
      </c>
      <c r="F2" s="52" t="s">
        <v>104</v>
      </c>
      <c r="G2" s="52" t="s">
        <v>105</v>
      </c>
      <c r="H2" s="52" t="s">
        <v>106</v>
      </c>
      <c r="I2" s="52" t="s">
        <v>107</v>
      </c>
      <c r="J2" s="151" t="s">
        <v>108</v>
      </c>
      <c r="K2" s="52" t="s">
        <v>109</v>
      </c>
      <c r="L2" s="52" t="s">
        <v>110</v>
      </c>
      <c r="M2" s="52" t="s">
        <v>111</v>
      </c>
      <c r="N2" s="52" t="s">
        <v>112</v>
      </c>
      <c r="O2" s="52" t="s">
        <v>618</v>
      </c>
      <c r="P2" s="52" t="s">
        <v>611</v>
      </c>
      <c r="Q2" s="87" t="s">
        <v>776</v>
      </c>
      <c r="R2" s="87" t="s">
        <v>752</v>
      </c>
      <c r="S2" s="83" t="s">
        <v>614</v>
      </c>
      <c r="T2" s="644"/>
    </row>
    <row r="3" spans="1:21">
      <c r="A3" s="54"/>
      <c r="B3" s="54" t="s">
        <v>619</v>
      </c>
      <c r="C3" s="55">
        <f>SUM(D3:P3)</f>
        <v>31806556</v>
      </c>
      <c r="D3" s="56">
        <f t="shared" ref="D3:Q3" si="0">D4+D38+D58</f>
        <v>21873259</v>
      </c>
      <c r="E3" s="56">
        <f t="shared" si="0"/>
        <v>27658</v>
      </c>
      <c r="F3" s="56">
        <f t="shared" si="0"/>
        <v>593987</v>
      </c>
      <c r="G3" s="56">
        <f t="shared" si="0"/>
        <v>4246773</v>
      </c>
      <c r="H3" s="56">
        <f t="shared" si="0"/>
        <v>12399</v>
      </c>
      <c r="I3" s="56">
        <f t="shared" si="0"/>
        <v>3733914</v>
      </c>
      <c r="J3" s="56">
        <f t="shared" ref="J3" si="1">J4+J38+J58</f>
        <v>0</v>
      </c>
      <c r="K3" s="56">
        <f t="shared" si="0"/>
        <v>156730</v>
      </c>
      <c r="L3" s="56">
        <f t="shared" si="0"/>
        <v>786840</v>
      </c>
      <c r="M3" s="56">
        <f t="shared" si="0"/>
        <v>372612</v>
      </c>
      <c r="N3" s="56">
        <f t="shared" si="0"/>
        <v>0</v>
      </c>
      <c r="O3" s="56">
        <f t="shared" si="0"/>
        <v>2384</v>
      </c>
      <c r="P3" s="56">
        <f t="shared" si="0"/>
        <v>0</v>
      </c>
      <c r="Q3" s="86">
        <f t="shared" si="0"/>
        <v>37714121</v>
      </c>
      <c r="R3" s="86">
        <f>R4+R38+R58</f>
        <v>26226029</v>
      </c>
      <c r="S3" s="646">
        <f>C3/Q3*100</f>
        <v>84.335933482315554</v>
      </c>
      <c r="T3" s="143"/>
      <c r="U3" s="88"/>
    </row>
    <row r="4" spans="1:21">
      <c r="A4" s="57">
        <v>3</v>
      </c>
      <c r="B4" s="58" t="s">
        <v>620</v>
      </c>
      <c r="C4" s="59">
        <f t="shared" ref="C4:C35" si="2">ROUND(SUM(D4:P4),0)</f>
        <v>30647318</v>
      </c>
      <c r="D4" s="60">
        <f t="shared" ref="D4:Q4" si="3">D5+D9+D15+D19+D23+D30+D33</f>
        <v>21433315</v>
      </c>
      <c r="E4" s="60">
        <f t="shared" si="3"/>
        <v>27658</v>
      </c>
      <c r="F4" s="60">
        <f t="shared" si="3"/>
        <v>574464</v>
      </c>
      <c r="G4" s="60">
        <f t="shared" si="3"/>
        <v>3598872</v>
      </c>
      <c r="H4" s="60">
        <f t="shared" si="3"/>
        <v>3900</v>
      </c>
      <c r="I4" s="60">
        <f t="shared" si="3"/>
        <v>3720239</v>
      </c>
      <c r="J4" s="60">
        <f t="shared" ref="J4" si="4">J5+J9+J15+J19+J23+J30+J33</f>
        <v>0</v>
      </c>
      <c r="K4" s="60">
        <f t="shared" si="3"/>
        <v>156730</v>
      </c>
      <c r="L4" s="60">
        <f t="shared" si="3"/>
        <v>786840</v>
      </c>
      <c r="M4" s="60">
        <f t="shared" si="3"/>
        <v>345300</v>
      </c>
      <c r="N4" s="60">
        <f t="shared" si="3"/>
        <v>0</v>
      </c>
      <c r="O4" s="60">
        <f t="shared" si="3"/>
        <v>0</v>
      </c>
      <c r="P4" s="60">
        <f t="shared" si="3"/>
        <v>0</v>
      </c>
      <c r="Q4" s="84">
        <f t="shared" si="3"/>
        <v>27654012</v>
      </c>
      <c r="R4" s="84">
        <f t="shared" ref="R4" si="5">R5+R9+R15+R19+R23+R30+R33</f>
        <v>25463718</v>
      </c>
      <c r="S4" s="91">
        <f t="shared" ref="S4:S67" si="6">C4/Q4*100</f>
        <v>110.82412924388694</v>
      </c>
      <c r="U4" s="88"/>
    </row>
    <row r="5" spans="1:21">
      <c r="A5" s="61">
        <v>31</v>
      </c>
      <c r="B5" s="62" t="s">
        <v>621</v>
      </c>
      <c r="C5" s="63">
        <f t="shared" si="2"/>
        <v>21619651</v>
      </c>
      <c r="D5" s="64">
        <f>SUM(D6:D8)</f>
        <v>19040785</v>
      </c>
      <c r="E5" s="64">
        <f t="shared" ref="E5:O5" si="7">SUM(E6:E8)</f>
        <v>0</v>
      </c>
      <c r="F5" s="64">
        <f t="shared" si="7"/>
        <v>100000</v>
      </c>
      <c r="G5" s="64">
        <f t="shared" si="7"/>
        <v>1715343</v>
      </c>
      <c r="H5" s="64">
        <f t="shared" si="7"/>
        <v>0</v>
      </c>
      <c r="I5" s="64">
        <f t="shared" si="7"/>
        <v>119636</v>
      </c>
      <c r="J5" s="64">
        <f t="shared" ref="J5" si="8">SUM(J6:J8)</f>
        <v>0</v>
      </c>
      <c r="K5" s="64">
        <f t="shared" si="7"/>
        <v>0</v>
      </c>
      <c r="L5" s="64">
        <f t="shared" si="7"/>
        <v>391028</v>
      </c>
      <c r="M5" s="64">
        <f t="shared" si="7"/>
        <v>252859</v>
      </c>
      <c r="N5" s="64">
        <f t="shared" si="7"/>
        <v>0</v>
      </c>
      <c r="O5" s="64">
        <f t="shared" si="7"/>
        <v>0</v>
      </c>
      <c r="P5" s="64">
        <f>SUM(P6:P8)</f>
        <v>0</v>
      </c>
      <c r="Q5" s="85">
        <f t="shared" ref="Q5" si="9">SUM(Q6:Q8)</f>
        <v>19254656</v>
      </c>
      <c r="R5" s="85">
        <f t="shared" ref="R5" si="10">SUM(R6:R8)</f>
        <v>17754678</v>
      </c>
      <c r="S5" s="92">
        <f t="shared" si="6"/>
        <v>112.28271748921404</v>
      </c>
      <c r="U5" s="88"/>
    </row>
    <row r="6" spans="1:21">
      <c r="A6" s="65">
        <v>311</v>
      </c>
      <c r="B6" s="65" t="s">
        <v>622</v>
      </c>
      <c r="C6" s="66">
        <f t="shared" si="2"/>
        <v>18030449</v>
      </c>
      <c r="D6" s="643">
        <f>'Plan za unos u SAP'!I6+'Plan za unos u SAP'!I7+'Plan za unos u SAP'!I15+'Plan za unos u SAP'!I16+'Plan za unos u SAP'!I17+'Plan za unos u SAP'!I18</f>
        <v>15925023</v>
      </c>
      <c r="E6" s="67">
        <f>'Plan za unos u SAP'!I560+'Plan za unos u SAP'!I561+'Plan za unos u SAP'!I562+'Plan za unos u SAP'!I563+'Plan za unos u SAP'!I629+'Plan za unos u SAP'!I630+'Plan za unos u SAP'!I631+'Plan za unos u SAP'!I632</f>
        <v>0</v>
      </c>
      <c r="F6" s="67">
        <f>'Plan za unos u SAP'!I86+'Plan za unos u SAP'!I87+'Plan za unos u SAP'!I88+'Plan za unos u SAP'!I89</f>
        <v>0</v>
      </c>
      <c r="G6" s="67">
        <f>'Plan za unos u SAP'!I154+'Plan za unos u SAP'!I155+'Plan za unos u SAP'!I156+'Plan za unos u SAP'!I157+'Plan za unos u SAP'!I222+'Plan za unos u SAP'!I223+'Plan za unos u SAP'!I224+'Plan za unos u SAP'!I225</f>
        <v>1456479</v>
      </c>
      <c r="H6" s="67">
        <f>'Plan za unos u SAP'!I302+'Plan za unos u SAP'!I303+'Plan za unos u SAP'!I304+'Plan za unos u SAP'!I305</f>
        <v>0</v>
      </c>
      <c r="I6" s="67">
        <f>'Plan za unos u SAP'!I372+'Plan za unos u SAP'!I373+'Plan za unos u SAP'!I374+'Plan za unos u SAP'!I375+'Plan za unos u SAP'!I442+'Plan za unos u SAP'!I443+'Plan za unos u SAP'!I444+'Plan za unos u SAP'!I445</f>
        <v>100118</v>
      </c>
      <c r="J6" s="67">
        <v>0</v>
      </c>
      <c r="K6" s="67">
        <f>'Plan za unos u SAP'!I705+'Plan za unos u SAP'!I706+'Plan za unos u SAP'!I707+'Plan za unos u SAP'!I708</f>
        <v>0</v>
      </c>
      <c r="L6" s="67">
        <f>'Plan za unos u SAP'!I780+'Plan za unos u SAP'!I781+'Plan za unos u SAP'!I782+'Plan za unos u SAP'!I783+'Plan za unos u SAP'!I849+'Plan za unos u SAP'!I850+'Plan za unos u SAP'!I851+'Plan za unos u SAP'!I852</f>
        <v>335646</v>
      </c>
      <c r="M6" s="67">
        <f>'Plan za unos u SAP'!I512+'Plan za unos u SAP'!I520</f>
        <v>213183</v>
      </c>
      <c r="N6" s="67">
        <v>0</v>
      </c>
      <c r="O6" s="67">
        <v>0</v>
      </c>
      <c r="P6" s="67">
        <v>0</v>
      </c>
      <c r="Q6" s="89">
        <f>'Plan za unos u SAP'!G6+'Plan za unos u SAP'!G7+'Plan za unos u SAP'!G15+'Plan za unos u SAP'!G16+'Plan za unos u SAP'!G17+'Plan za unos u SAP'!G18+'Plan za unos u SAP'!G86+'Plan za unos u SAP'!G87+'Plan za unos u SAP'!G88+'Plan za unos u SAP'!G89+'Plan za unos u SAP'!G154+'Plan za unos u SAP'!G155+'Plan za unos u SAP'!G156+'Plan za unos u SAP'!G157+'Plan za unos u SAP'!G222+'Plan za unos u SAP'!G223+'Plan za unos u SAP'!G224+'Plan za unos u SAP'!G225+'Plan za unos u SAP'!G302+'Plan za unos u SAP'!G303+'Plan za unos u SAP'!G304+'Plan za unos u SAP'!G305+'Plan za unos u SAP'!G372+'Plan za unos u SAP'!G373+'Plan za unos u SAP'!G374+'Plan za unos u SAP'!G375+'Plan za unos u SAP'!G442+'Plan za unos u SAP'!G443+'Plan za unos u SAP'!G444+'Plan za unos u SAP'!G445+'Plan za unos u SAP'!G512+'Plan za unos u SAP'!G520+'Plan za unos u SAP'!G560+'Plan za unos u SAP'!G561+'Plan za unos u SAP'!G562+'Plan za unos u SAP'!G563+'Plan za unos u SAP'!G629+'Plan za unos u SAP'!G630+'Plan za unos u SAP'!G631+'Plan za unos u SAP'!G632+'Plan za unos u SAP'!G705+'Plan za unos u SAP'!G706+'Plan za unos u SAP'!G707+'Plan za unos u SAP'!G708+'Plan za unos u SAP'!G780+'Plan za unos u SAP'!G781+'Plan za unos u SAP'!G782+'Plan za unos u SAP'!G783+'Plan za unos u SAP'!G849+'Plan za unos u SAP'!G850+'Plan za unos u SAP'!G851+'Plan za unos u SAP'!G852</f>
        <v>16025756</v>
      </c>
      <c r="R6" s="89">
        <f>'Plan za unos u SAP'!H6+'Plan za unos u SAP'!H7+'Plan za unos u SAP'!H15+'Plan za unos u SAP'!H16+'Plan za unos u SAP'!H17+'Plan za unos u SAP'!H18+'Plan za unos u SAP'!H86+'Plan za unos u SAP'!H87+'Plan za unos u SAP'!H88+'Plan za unos u SAP'!H89+'Plan za unos u SAP'!H154+'Plan za unos u SAP'!H155+'Plan za unos u SAP'!H156+'Plan za unos u SAP'!H157+'Plan za unos u SAP'!H222+'Plan za unos u SAP'!H223+'Plan za unos u SAP'!H224+'Plan za unos u SAP'!H225+'Plan za unos u SAP'!H302+'Plan za unos u SAP'!H303+'Plan za unos u SAP'!H304+'Plan za unos u SAP'!H305+'Plan za unos u SAP'!H372+'Plan za unos u SAP'!H373+'Plan za unos u SAP'!H374+'Plan za unos u SAP'!H375+'Plan za unos u SAP'!H442+'Plan za unos u SAP'!H443+'Plan za unos u SAP'!H444+'Plan za unos u SAP'!H445+'Plan za unos u SAP'!H512+'Plan za unos u SAP'!H520+'Plan za unos u SAP'!H560+'Plan za unos u SAP'!H561+'Plan za unos u SAP'!H562+'Plan za unos u SAP'!H563+'Plan za unos u SAP'!H629+'Plan za unos u SAP'!H630+'Plan za unos u SAP'!H631+'Plan za unos u SAP'!H632+'Plan za unos u SAP'!H705+'Plan za unos u SAP'!H706+'Plan za unos u SAP'!H707+'Plan za unos u SAP'!H708+'Plan za unos u SAP'!H780+'Plan za unos u SAP'!H781+'Plan za unos u SAP'!H782+'Plan za unos u SAP'!H783+'Plan za unos u SAP'!H849+'Plan za unos u SAP'!H850+'Plan za unos u SAP'!H851+'Plan za unos u SAP'!H852</f>
        <v>14913626</v>
      </c>
      <c r="S6" s="93">
        <f t="shared" si="6"/>
        <v>112.50919457403445</v>
      </c>
      <c r="U6" s="88"/>
    </row>
    <row r="7" spans="1:21">
      <c r="A7" s="68">
        <v>312</v>
      </c>
      <c r="B7" s="69" t="s">
        <v>51</v>
      </c>
      <c r="C7" s="70">
        <f t="shared" si="2"/>
        <v>651418</v>
      </c>
      <c r="D7" s="67">
        <f>'Plan za unos u SAP'!I8+'Plan za unos u SAP'!I19</f>
        <v>493055</v>
      </c>
      <c r="E7" s="67">
        <f>'Plan za unos u SAP'!I564+'Plan za unos u SAP'!I633</f>
        <v>0</v>
      </c>
      <c r="F7" s="67">
        <f>'Plan za unos u SAP'!I90</f>
        <v>100000</v>
      </c>
      <c r="G7" s="67">
        <f>'Plan za unos u SAP'!I158+'Plan za unos u SAP'!I226</f>
        <v>50863</v>
      </c>
      <c r="H7" s="67">
        <f>'Plan za unos u SAP'!I292+'Plan za unos u SAP'!I306</f>
        <v>0</v>
      </c>
      <c r="I7" s="67">
        <f>'Plan za unos u SAP'!I376+'Plan za unos u SAP'!I446</f>
        <v>3000</v>
      </c>
      <c r="J7" s="67">
        <v>0</v>
      </c>
      <c r="K7" s="67">
        <f>'Plan za unos u SAP'!I709</f>
        <v>0</v>
      </c>
      <c r="L7" s="67">
        <f>'Plan za unos u SAP'!I784+'Plan za unos u SAP'!I853</f>
        <v>0</v>
      </c>
      <c r="M7" s="67">
        <f>'Plan za unos u SAP'!I521</f>
        <v>4500</v>
      </c>
      <c r="N7" s="67">
        <v>0</v>
      </c>
      <c r="O7" s="67">
        <v>0</v>
      </c>
      <c r="P7" s="67">
        <v>0</v>
      </c>
      <c r="Q7" s="89">
        <f>'Plan za unos u SAP'!G8+'Plan za unos u SAP'!G19+'Plan za unos u SAP'!G90+'Plan za unos u SAP'!G158+'Plan za unos u SAP'!G226+'Plan za unos u SAP'!G292+'Plan za unos u SAP'!G306+'Plan za unos u SAP'!G376+'Plan za unos u SAP'!G446+'Plan za unos u SAP'!G521+'Plan za unos u SAP'!G564+'Plan za unos u SAP'!G633+'Plan za unos u SAP'!G709+'Plan za unos u SAP'!G784+'Plan za unos u SAP'!G853</f>
        <v>612860</v>
      </c>
      <c r="R7" s="89">
        <f>'Plan za unos u SAP'!H8+'Plan za unos u SAP'!H19+'Plan za unos u SAP'!H90+'Plan za unos u SAP'!H158+'Plan za unos u SAP'!H226+'Plan za unos u SAP'!H292+'Plan za unos u SAP'!H306+'Plan za unos u SAP'!H376+'Plan za unos u SAP'!H446+'Plan za unos u SAP'!H521+'Plan za unos u SAP'!H564+'Plan za unos u SAP'!H633+'Plan za unos u SAP'!H709+'Plan za unos u SAP'!H784+'Plan za unos u SAP'!H853</f>
        <v>396079</v>
      </c>
      <c r="S7" s="93">
        <f t="shared" si="6"/>
        <v>106.29148582057893</v>
      </c>
      <c r="U7" s="88"/>
    </row>
    <row r="8" spans="1:21">
      <c r="A8" s="71">
        <v>313</v>
      </c>
      <c r="B8" s="69" t="s">
        <v>623</v>
      </c>
      <c r="C8" s="70">
        <f t="shared" si="2"/>
        <v>2937784</v>
      </c>
      <c r="D8" s="67">
        <f>'Plan za unos u SAP'!I9+'Plan za unos u SAP'!I20+'Plan za unos u SAP'!I21+'Plan za unos u SAP'!I22</f>
        <v>2622707</v>
      </c>
      <c r="E8" s="67">
        <f>'Plan za unos u SAP'!I565+'Plan za unos u SAP'!I566+'Plan za unos u SAP'!I567+'Plan za unos u SAP'!I634+'Plan za unos u SAP'!I635+'Plan za unos u SAP'!I636</f>
        <v>0</v>
      </c>
      <c r="F8" s="67">
        <f>'Plan za unos u SAP'!I91+'Plan za unos u SAP'!I92+'Plan za unos u SAP'!I93</f>
        <v>0</v>
      </c>
      <c r="G8" s="67">
        <f>'Plan za unos u SAP'!I159+'Plan za unos u SAP'!I160+'Plan za unos u SAP'!I161+'Plan za unos u SAP'!I227+'Plan za unos u SAP'!I228+'Plan za unos u SAP'!I229</f>
        <v>208001</v>
      </c>
      <c r="H8" s="67">
        <f>'Plan za unos u SAP'!I307+'Plan za unos u SAP'!I308+'Plan za unos u SAP'!I309</f>
        <v>0</v>
      </c>
      <c r="I8" s="67">
        <f>'Plan za unos u SAP'!I377+'Plan za unos u SAP'!I378+'Plan za unos u SAP'!I379+'Plan za unos u SAP'!I447+'Plan za unos u SAP'!I448+'Plan za unos u SAP'!I449</f>
        <v>16518</v>
      </c>
      <c r="J8" s="67">
        <v>0</v>
      </c>
      <c r="K8" s="67">
        <f>'Plan za unos u SAP'!I710+'Plan za unos u SAP'!I711+'Plan za unos u SAP'!I712</f>
        <v>0</v>
      </c>
      <c r="L8" s="67">
        <f>'Plan za unos u SAP'!I785+'Plan za unos u SAP'!I786+'Plan za unos u SAP'!I787+'Plan za unos u SAP'!I854+'Plan za unos u SAP'!I855+'Plan za unos u SAP'!I856</f>
        <v>55382</v>
      </c>
      <c r="M8" s="67">
        <f>'Plan za unos u SAP'!I513+'Plan za unos u SAP'!I522</f>
        <v>35176</v>
      </c>
      <c r="N8" s="67">
        <v>0</v>
      </c>
      <c r="O8" s="67">
        <v>0</v>
      </c>
      <c r="P8" s="67">
        <v>0</v>
      </c>
      <c r="Q8" s="89">
        <f>'Plan za unos u SAP'!G9+'Plan za unos u SAP'!G20+'Plan za unos u SAP'!G21+'Plan za unos u SAP'!G22+'Plan za unos u SAP'!G91+'Plan za unos u SAP'!G92+'Plan za unos u SAP'!G93+'Plan za unos u SAP'!G159+'Plan za unos u SAP'!G160+'Plan za unos u SAP'!G161+'Plan za unos u SAP'!G227+'Plan za unos u SAP'!G228+'Plan za unos u SAP'!G229+'Plan za unos u SAP'!G307+'Plan za unos u SAP'!G308+'Plan za unos u SAP'!G309+'Plan za unos u SAP'!G377+'Plan za unos u SAP'!G378+'Plan za unos u SAP'!G379+'Plan za unos u SAP'!G447+'Plan za unos u SAP'!G448+'Plan za unos u SAP'!G449+'Plan za unos u SAP'!G513+'Plan za unos u SAP'!G522+'Plan za unos u SAP'!G565+'Plan za unos u SAP'!G566+'Plan za unos u SAP'!G567+'Plan za unos u SAP'!G634+'Plan za unos u SAP'!G635+'Plan za unos u SAP'!G636+'Plan za unos u SAP'!G710+'Plan za unos u SAP'!G711+'Plan za unos u SAP'!G712+'Plan za unos u SAP'!G785+'Plan za unos u SAP'!G786+'Plan za unos u SAP'!G787+'Plan za unos u SAP'!G854+'Plan za unos u SAP'!G855+'Plan za unos u SAP'!G856</f>
        <v>2616040</v>
      </c>
      <c r="R8" s="89">
        <f>'Plan za unos u SAP'!H9+'Plan za unos u SAP'!H20+'Plan za unos u SAP'!H21+'Plan za unos u SAP'!H22+'Plan za unos u SAP'!H91+'Plan za unos u SAP'!H92+'Plan za unos u SAP'!H93+'Plan za unos u SAP'!H159+'Plan za unos u SAP'!H160+'Plan za unos u SAP'!H161+'Plan za unos u SAP'!H227+'Plan za unos u SAP'!H228+'Plan za unos u SAP'!H229+'Plan za unos u SAP'!H307+'Plan za unos u SAP'!H308+'Plan za unos u SAP'!H309+'Plan za unos u SAP'!H377+'Plan za unos u SAP'!H378+'Plan za unos u SAP'!H379+'Plan za unos u SAP'!H447+'Plan za unos u SAP'!H448+'Plan za unos u SAP'!H449+'Plan za unos u SAP'!H513+'Plan za unos u SAP'!H522+'Plan za unos u SAP'!H565+'Plan za unos u SAP'!H566+'Plan za unos u SAP'!H567+'Plan za unos u SAP'!H634+'Plan za unos u SAP'!H635+'Plan za unos u SAP'!H636+'Plan za unos u SAP'!H710+'Plan za unos u SAP'!H711+'Plan za unos u SAP'!H712+'Plan za unos u SAP'!H785+'Plan za unos u SAP'!H786+'Plan za unos u SAP'!H787+'Plan za unos u SAP'!H854+'Plan za unos u SAP'!H855+'Plan za unos u SAP'!H856</f>
        <v>2444973</v>
      </c>
      <c r="S8" s="93">
        <f t="shared" si="6"/>
        <v>112.29889451231631</v>
      </c>
      <c r="U8" s="88"/>
    </row>
    <row r="9" spans="1:21">
      <c r="A9" s="72">
        <v>32</v>
      </c>
      <c r="B9" s="73" t="s">
        <v>624</v>
      </c>
      <c r="C9" s="74">
        <f t="shared" si="2"/>
        <v>6134330</v>
      </c>
      <c r="D9" s="63">
        <f t="shared" ref="D9:R9" si="11">SUM(D10:D14)</f>
        <v>2392530</v>
      </c>
      <c r="E9" s="63">
        <f t="shared" si="11"/>
        <v>27658</v>
      </c>
      <c r="F9" s="63">
        <f t="shared" si="11"/>
        <v>431082</v>
      </c>
      <c r="G9" s="63">
        <f t="shared" si="11"/>
        <v>1739115</v>
      </c>
      <c r="H9" s="63">
        <f t="shared" si="11"/>
        <v>3900</v>
      </c>
      <c r="I9" s="63">
        <f t="shared" si="11"/>
        <v>920323</v>
      </c>
      <c r="J9" s="63">
        <f t="shared" ref="J9" si="12">SUM(J10:J14)</f>
        <v>0</v>
      </c>
      <c r="K9" s="63">
        <f t="shared" si="11"/>
        <v>152549</v>
      </c>
      <c r="L9" s="63">
        <f t="shared" si="11"/>
        <v>374903</v>
      </c>
      <c r="M9" s="63">
        <f t="shared" si="11"/>
        <v>92270</v>
      </c>
      <c r="N9" s="63">
        <f t="shared" si="11"/>
        <v>0</v>
      </c>
      <c r="O9" s="63">
        <f t="shared" si="11"/>
        <v>0</v>
      </c>
      <c r="P9" s="63">
        <f t="shared" si="11"/>
        <v>0</v>
      </c>
      <c r="Q9" s="63">
        <f t="shared" si="11"/>
        <v>6375633</v>
      </c>
      <c r="R9" s="63">
        <f t="shared" si="11"/>
        <v>4870963</v>
      </c>
      <c r="S9" s="92">
        <f t="shared" si="6"/>
        <v>96.2152307072882</v>
      </c>
      <c r="U9" s="88"/>
    </row>
    <row r="10" spans="1:21">
      <c r="A10" s="65">
        <v>321</v>
      </c>
      <c r="B10" s="65" t="s">
        <v>625</v>
      </c>
      <c r="C10" s="70">
        <f t="shared" si="2"/>
        <v>1562984</v>
      </c>
      <c r="D10" s="67">
        <f>'Plan za unos u SAP'!I10+'Plan za unos u SAP'!I23+'Plan za unos u SAP'!I24+'Plan za unos u SAP'!I25+'Plan za unos u SAP'!I26</f>
        <v>701612</v>
      </c>
      <c r="E10" s="67">
        <f>'Plan za unos u SAP'!I568+'Plan za unos u SAP'!I569+'Plan za unos u SAP'!I570+'Plan za unos u SAP'!I571+'Plan za unos u SAP'!I637+'Plan za unos u SAP'!I638+'Plan za unos u SAP'!I639+'Plan za unos u SAP'!I640</f>
        <v>0</v>
      </c>
      <c r="F10" s="67">
        <f>'Plan za unos u SAP'!I94+'Plan za unos u SAP'!I95+'Plan za unos u SAP'!I96+'Plan za unos u SAP'!I97</f>
        <v>14000</v>
      </c>
      <c r="G10" s="67">
        <f>'Plan za unos u SAP'!I162+'Plan za unos u SAP'!I163+'Plan za unos u SAP'!I164+'Plan za unos u SAP'!I165+'Plan za unos u SAP'!I230+'Plan za unos u SAP'!I231+'Plan za unos u SAP'!I232+'Plan za unos u SAP'!I233</f>
        <v>195593</v>
      </c>
      <c r="H10" s="67">
        <f>'Plan za unos u SAP'!I293+'Plan za unos u SAP'!I294+'Plan za unos u SAP'!I310+'Plan za unos u SAP'!I311+'Plan za unos u SAP'!I312+'Plan za unos u SAP'!I313</f>
        <v>3900</v>
      </c>
      <c r="I10" s="67">
        <f>'Plan za unos u SAP'!I380+'Plan za unos u SAP'!I381+'Plan za unos u SAP'!I382+'Plan za unos u SAP'!I383+'Plan za unos u SAP'!I450+'Plan za unos u SAP'!I451+'Plan za unos u SAP'!I452+'Plan za unos u SAP'!I453</f>
        <v>576551</v>
      </c>
      <c r="J10" s="67">
        <v>0</v>
      </c>
      <c r="K10" s="67">
        <f>'Plan za unos u SAP'!I713+'Plan za unos u SAP'!I714+'Plan za unos u SAP'!I715+'Plan za unos u SAP'!I716</f>
        <v>0</v>
      </c>
      <c r="L10" s="67">
        <f>'Plan za unos u SAP'!I788+'Plan za unos u SAP'!I789+'Plan za unos u SAP'!I790+'Plan za unos u SAP'!I791+'Plan za unos u SAP'!I857+'Plan za unos u SAP'!I858+'Plan za unos u SAP'!I859+'Plan za unos u SAP'!I860</f>
        <v>57977</v>
      </c>
      <c r="M10" s="67">
        <f>'Plan za unos u SAP'!I514+'Plan za unos u SAP'!I523+'Plan za unos u SAP'!I524+'Plan za unos u SAP'!I525</f>
        <v>13351</v>
      </c>
      <c r="N10" s="67">
        <v>0</v>
      </c>
      <c r="O10" s="67">
        <v>0</v>
      </c>
      <c r="P10" s="67">
        <v>0</v>
      </c>
      <c r="Q10" s="89">
        <f>'Plan za unos u SAP'!G10+'Plan za unos u SAP'!G23+'Plan za unos u SAP'!G24+'Plan za unos u SAP'!G25+'Plan za unos u SAP'!G26+'Plan za unos u SAP'!G94+'Plan za unos u SAP'!G95+'Plan za unos u SAP'!G96+'Plan za unos u SAP'!G97+'Plan za unos u SAP'!G162+'Plan za unos u SAP'!G163+'Plan za unos u SAP'!G164+'Plan za unos u SAP'!G165+'Plan za unos u SAP'!G230+'Plan za unos u SAP'!G231+'Plan za unos u SAP'!G232+'Plan za unos u SAP'!G233+'Plan za unos u SAP'!G293+'Plan za unos u SAP'!G294+'Plan za unos u SAP'!G310+'Plan za unos u SAP'!G311+'Plan za unos u SAP'!G312+'Plan za unos u SAP'!G313+'Plan za unos u SAP'!G380+'Plan za unos u SAP'!G381+'Plan za unos u SAP'!G382+'Plan za unos u SAP'!G383+'Plan za unos u SAP'!G450+'Plan za unos u SAP'!G451+'Plan za unos u SAP'!G452+'Plan za unos u SAP'!G453+'Plan za unos u SAP'!G514+'Plan za unos u SAP'!G523+'Plan za unos u SAP'!G524+'Plan za unos u SAP'!G525+'Plan za unos u SAP'!G568+'Plan za unos u SAP'!G569+'Plan za unos u SAP'!G570+'Plan za unos u SAP'!G571+'Plan za unos u SAP'!G637+'Plan za unos u SAP'!G638+'Plan za unos u SAP'!G639+'Plan za unos u SAP'!G640+'Plan za unos u SAP'!G713+'Plan za unos u SAP'!G714+'Plan za unos u SAP'!G715+'Plan za unos u SAP'!G716+'Plan za unos u SAP'!G788+'Plan za unos u SAP'!G789+'Plan za unos u SAP'!G790+'Plan za unos u SAP'!G791+'Plan za unos u SAP'!G857+'Plan za unos u SAP'!G858+'Plan za unos u SAP'!G859+'Plan za unos u SAP'!G860</f>
        <v>1855127</v>
      </c>
      <c r="R10" s="89">
        <f>'Plan za unos u SAP'!H10+'Plan za unos u SAP'!H23+'Plan za unos u SAP'!H24+'Plan za unos u SAP'!H25+'Plan za unos u SAP'!H26+'Plan za unos u SAP'!H94+'Plan za unos u SAP'!H95+'Plan za unos u SAP'!H96+'Plan za unos u SAP'!H97+'Plan za unos u SAP'!H162+'Plan za unos u SAP'!H163+'Plan za unos u SAP'!H164+'Plan za unos u SAP'!H165+'Plan za unos u SAP'!H230+'Plan za unos u SAP'!H231+'Plan za unos u SAP'!H232+'Plan za unos u SAP'!H233+'Plan za unos u SAP'!H293+'Plan za unos u SAP'!H294+'Plan za unos u SAP'!H310+'Plan za unos u SAP'!H311+'Plan za unos u SAP'!H312+'Plan za unos u SAP'!H313+'Plan za unos u SAP'!H380+'Plan za unos u SAP'!H381+'Plan za unos u SAP'!H382+'Plan za unos u SAP'!H383+'Plan za unos u SAP'!H450+'Plan za unos u SAP'!H451+'Plan za unos u SAP'!H452+'Plan za unos u SAP'!H453+'Plan za unos u SAP'!H514+'Plan za unos u SAP'!H523+'Plan za unos u SAP'!H524+'Plan za unos u SAP'!H525+'Plan za unos u SAP'!H568+'Plan za unos u SAP'!H569+'Plan za unos u SAP'!H570+'Plan za unos u SAP'!H571+'Plan za unos u SAP'!H637+'Plan za unos u SAP'!H638+'Plan za unos u SAP'!H639+'Plan za unos u SAP'!H640+'Plan za unos u SAP'!H713+'Plan za unos u SAP'!H714+'Plan za unos u SAP'!H715+'Plan za unos u SAP'!H716+'Plan za unos u SAP'!H788+'Plan za unos u SAP'!H789+'Plan za unos u SAP'!H790+'Plan za unos u SAP'!H791+'Plan za unos u SAP'!H857+'Plan za unos u SAP'!H858+'Plan za unos u SAP'!H859+'Plan za unos u SAP'!H860</f>
        <v>1188372</v>
      </c>
      <c r="S10" s="93">
        <f t="shared" si="6"/>
        <v>84.252129369040503</v>
      </c>
      <c r="U10" s="88"/>
    </row>
    <row r="11" spans="1:21">
      <c r="A11" s="68">
        <v>322</v>
      </c>
      <c r="B11" s="69" t="s">
        <v>626</v>
      </c>
      <c r="C11" s="70">
        <f t="shared" si="2"/>
        <v>2032101</v>
      </c>
      <c r="D11" s="67">
        <f>'Plan za unos u SAP'!I27+'Plan za unos u SAP'!I28+'Plan za unos u SAP'!I29+'Plan za unos u SAP'!I30+'Plan za unos u SAP'!I31+'Plan za unos u SAP'!I32</f>
        <v>1104214</v>
      </c>
      <c r="E11" s="67">
        <f>'Plan za unos u SAP'!I572+'Plan za unos u SAP'!I573+'Plan za unos u SAP'!I574+'Plan za unos u SAP'!I575+'Plan za unos u SAP'!I576+'Plan za unos u SAP'!I577+'Plan za unos u SAP'!I641+'Plan za unos u SAP'!I642+'Plan za unos u SAP'!I643+'Plan za unos u SAP'!I644+'Plan za unos u SAP'!I645+'Plan za unos u SAP'!I646</f>
        <v>21000</v>
      </c>
      <c r="F11" s="67">
        <f>'Plan za unos u SAP'!I98+'Plan za unos u SAP'!I99+'Plan za unos u SAP'!I100+'Plan za unos u SAP'!I101+'Plan za unos u SAP'!I102+'Plan za unos u SAP'!I103</f>
        <v>75000</v>
      </c>
      <c r="G11" s="67">
        <f>'Plan za unos u SAP'!I166+'Plan za unos u SAP'!I167+'Plan za unos u SAP'!I168+'Plan za unos u SAP'!I169+'Plan za unos u SAP'!I170+'Plan za unos u SAP'!I171+'Plan za unos u SAP'!I234+'Plan za unos u SAP'!I235+'Plan za unos u SAP'!I236+'Plan za unos u SAP'!I237+'Plan za unos u SAP'!I238+'Plan za unos u SAP'!I239</f>
        <v>660057</v>
      </c>
      <c r="H11" s="67">
        <f>'Plan za unos u SAP'!I295+'Plan za unos u SAP'!I314+'Plan za unos u SAP'!I315+'Plan za unos u SAP'!I316+'Plan za unos u SAP'!I317+'Plan za unos u SAP'!I318+'Plan za unos u SAP'!I319</f>
        <v>0</v>
      </c>
      <c r="I11" s="67">
        <f>'Plan za unos u SAP'!I384+'Plan za unos u SAP'!I385+'Plan za unos u SAP'!I386+'Plan za unos u SAP'!I387+'Plan za unos u SAP'!I388+'Plan za unos u SAP'!I389+'Plan za unos u SAP'!I454+'Plan za unos u SAP'!I455+'Plan za unos u SAP'!I456+'Plan za unos u SAP'!I457+'Plan za unos u SAP'!I458+'Plan za unos u SAP'!I459</f>
        <v>9030</v>
      </c>
      <c r="J11" s="67">
        <v>0</v>
      </c>
      <c r="K11" s="67">
        <f>'Plan za unos u SAP'!I717+'Plan za unos u SAP'!I718+'Plan za unos u SAP'!I719+'Plan za unos u SAP'!I720+'Plan za unos u SAP'!I721+'Plan za unos u SAP'!I722</f>
        <v>3744</v>
      </c>
      <c r="L11" s="67">
        <f>'Plan za unos u SAP'!I792+'Plan za unos u SAP'!I793+'Plan za unos u SAP'!I794+'Plan za unos u SAP'!I795+'Plan za unos u SAP'!I796+'Plan za unos u SAP'!I797+'Plan za unos u SAP'!I861+'Plan za unos u SAP'!I862+'Plan za unos u SAP'!I863+'Plan za unos u SAP'!I864+'Plan za unos u SAP'!I865+'Plan za unos u SAP'!I866</f>
        <v>115543</v>
      </c>
      <c r="M11" s="67">
        <f>'Plan za unos u SAP'!I515+'Plan za unos u SAP'!I516+'Plan za unos u SAP'!I526+'Plan za unos u SAP'!I527+'Plan za unos u SAP'!I528+'Plan za unos u SAP'!I529+'Plan za unos u SAP'!I530</f>
        <v>43513</v>
      </c>
      <c r="N11" s="67">
        <v>0</v>
      </c>
      <c r="O11" s="67">
        <f>'Plan za unos u SAP'!I555</f>
        <v>0</v>
      </c>
      <c r="P11" s="67">
        <v>0</v>
      </c>
      <c r="Q11" s="89">
        <f>'Plan za unos u SAP'!G27+'Plan za unos u SAP'!G28+'Plan za unos u SAP'!G29+'Plan za unos u SAP'!G30+'Plan za unos u SAP'!G31+'Plan za unos u SAP'!G32+'Plan za unos u SAP'!G98+'Plan za unos u SAP'!G99+'Plan za unos u SAP'!G100+'Plan za unos u SAP'!G101+'Plan za unos u SAP'!G102+'Plan za unos u SAP'!G103+'Plan za unos u SAP'!G166+'Plan za unos u SAP'!G167+'Plan za unos u SAP'!G168+'Plan za unos u SAP'!G169+'Plan za unos u SAP'!G170+'Plan za unos u SAP'!G171+'Plan za unos u SAP'!G234+'Plan za unos u SAP'!G235+'Plan za unos u SAP'!G236+'Plan za unos u SAP'!G237+'Plan za unos u SAP'!G238+'Plan za unos u SAP'!G239+'Plan za unos u SAP'!G295+'Plan za unos u SAP'!G314+'Plan za unos u SAP'!G315+'Plan za unos u SAP'!G316+'Plan za unos u SAP'!G317+'Plan za unos u SAP'!G318+'Plan za unos u SAP'!G319+'Plan za unos u SAP'!G384+'Plan za unos u SAP'!G385+'Plan za unos u SAP'!G386+'Plan za unos u SAP'!G387+'Plan za unos u SAP'!G388+'Plan za unos u SAP'!G389+'Plan za unos u SAP'!G454+'Plan za unos u SAP'!G455+'Plan za unos u SAP'!G456+'Plan za unos u SAP'!G457+'Plan za unos u SAP'!G458+'Plan za unos u SAP'!G459+'Plan za unos u SAP'!G515+'Plan za unos u SAP'!G516+'Plan za unos u SAP'!G526+'Plan za unos u SAP'!G527+'Plan za unos u SAP'!G528+'Plan za unos u SAP'!G529+'Plan za unos u SAP'!G530+'Plan za unos u SAP'!G555+'Plan za unos u SAP'!G572+'Plan za unos u SAP'!G573+'Plan za unos u SAP'!G574+'Plan za unos u SAP'!G575+'Plan za unos u SAP'!G576+'Plan za unos u SAP'!G577+'Plan za unos u SAP'!G641+'Plan za unos u SAP'!G642+'Plan za unos u SAP'!G643+'Plan za unos u SAP'!G644+'Plan za unos u SAP'!G645+'Plan za unos u SAP'!G646+'Plan za unos u SAP'!G717+'Plan za unos u SAP'!G718+'Plan za unos u SAP'!G719+'Plan za unos u SAP'!G720+'Plan za unos u SAP'!G721+'Plan za unos u SAP'!G722+'Plan za unos u SAP'!G792+'Plan za unos u SAP'!G793+'Plan za unos u SAP'!G794+'Plan za unos u SAP'!G795+'Plan za unos u SAP'!G796+'Plan za unos u SAP'!G797+'Plan za unos u SAP'!G861+'Plan za unos u SAP'!G862+'Plan za unos u SAP'!G863+'Plan za unos u SAP'!G864+'Plan za unos u SAP'!G865+'Plan za unos u SAP'!G866</f>
        <v>2061140</v>
      </c>
      <c r="R11" s="89">
        <f>'Plan za unos u SAP'!H27+'Plan za unos u SAP'!H28+'Plan za unos u SAP'!H29+'Plan za unos u SAP'!H30+'Plan za unos u SAP'!H31+'Plan za unos u SAP'!H32+'Plan za unos u SAP'!H98+'Plan za unos u SAP'!H99+'Plan za unos u SAP'!H100+'Plan za unos u SAP'!H101+'Plan za unos u SAP'!H102+'Plan za unos u SAP'!H103+'Plan za unos u SAP'!H166+'Plan za unos u SAP'!H167+'Plan za unos u SAP'!H168+'Plan za unos u SAP'!H169+'Plan za unos u SAP'!H170+'Plan za unos u SAP'!H171+'Plan za unos u SAP'!H234+'Plan za unos u SAP'!H235+'Plan za unos u SAP'!H236+'Plan za unos u SAP'!H237+'Plan za unos u SAP'!H238+'Plan za unos u SAP'!H239+'Plan za unos u SAP'!H295+'Plan za unos u SAP'!H314+'Plan za unos u SAP'!H315+'Plan za unos u SAP'!H316+'Plan za unos u SAP'!H317+'Plan za unos u SAP'!H318+'Plan za unos u SAP'!H319+'Plan za unos u SAP'!H384+'Plan za unos u SAP'!H385+'Plan za unos u SAP'!H386+'Plan za unos u SAP'!H387+'Plan za unos u SAP'!H388+'Plan za unos u SAP'!H389+'Plan za unos u SAP'!H454+'Plan za unos u SAP'!H455+'Plan za unos u SAP'!H456+'Plan za unos u SAP'!H457+'Plan za unos u SAP'!H458+'Plan za unos u SAP'!H459+'Plan za unos u SAP'!H515+'Plan za unos u SAP'!H516+'Plan za unos u SAP'!H526+'Plan za unos u SAP'!H527+'Plan za unos u SAP'!H528+'Plan za unos u SAP'!H529+'Plan za unos u SAP'!H530+'Plan za unos u SAP'!H555+'Plan za unos u SAP'!H572+'Plan za unos u SAP'!H573+'Plan za unos u SAP'!H574+'Plan za unos u SAP'!H575+'Plan za unos u SAP'!H576+'Plan za unos u SAP'!H577+'Plan za unos u SAP'!H641+'Plan za unos u SAP'!H642+'Plan za unos u SAP'!H643+'Plan za unos u SAP'!H644+'Plan za unos u SAP'!H645+'Plan za unos u SAP'!H646+'Plan za unos u SAP'!H717+'Plan za unos u SAP'!H718+'Plan za unos u SAP'!H719+'Plan za unos u SAP'!H720+'Plan za unos u SAP'!H721+'Plan za unos u SAP'!H722+'Plan za unos u SAP'!H792+'Plan za unos u SAP'!H793+'Plan za unos u SAP'!H794+'Plan za unos u SAP'!H795+'Plan za unos u SAP'!H796+'Plan za unos u SAP'!H797+'Plan za unos u SAP'!H861+'Plan za unos u SAP'!H862+'Plan za unos u SAP'!H863+'Plan za unos u SAP'!H864+'Plan za unos u SAP'!H865+'Plan za unos u SAP'!H866</f>
        <v>1670610</v>
      </c>
      <c r="S11" s="93">
        <f t="shared" si="6"/>
        <v>98.591119477570672</v>
      </c>
      <c r="U11" s="88"/>
    </row>
    <row r="12" spans="1:21">
      <c r="A12" s="71">
        <v>323</v>
      </c>
      <c r="B12" s="69" t="s">
        <v>627</v>
      </c>
      <c r="C12" s="70">
        <f t="shared" si="2"/>
        <v>1909641</v>
      </c>
      <c r="D12" s="67">
        <f>'Plan za unos u SAP'!I11+'Plan za unos u SAP'!I33+'Plan za unos u SAP'!I34+'Plan za unos u SAP'!I35+'Plan za unos u SAP'!I36+'Plan za unos u SAP'!I37+'Plan za unos u SAP'!I38+'Plan za unos u SAP'!I39+'Plan za unos u SAP'!I40+'Plan za unos u SAP'!I41+'Plan za unos u SAP'!I83</f>
        <v>539062</v>
      </c>
      <c r="E12" s="67">
        <f>'Plan za unos u SAP'!I578+'Plan za unos u SAP'!I579+'Plan za unos u SAP'!I580+'Plan za unos u SAP'!I581+'Plan za unos u SAP'!I582+'Plan za unos u SAP'!I583+'Plan za unos u SAP'!I584+'Plan za unos u SAP'!I585+'Plan za unos u SAP'!I586+'Plan za unos u SAP'!I647+'Plan za unos u SAP'!I648+'Plan za unos u SAP'!I649+'Plan za unos u SAP'!I650+'Plan za unos u SAP'!I651+'Plan za unos u SAP'!I652+'Plan za unos u SAP'!I653+'Plan za unos u SAP'!I654+'Plan za unos u SAP'!I655+'Plan za unos u SAP'!I698+'Plan za unos u SAP'!I699+'Plan za unos u SAP'!I700</f>
        <v>4000</v>
      </c>
      <c r="F12" s="67">
        <f>'Plan za unos u SAP'!I104+'Plan za unos u SAP'!I105+'Plan za unos u SAP'!I106+'Plan za unos u SAP'!I107+'Plan za unos u SAP'!I108+'Plan za unos u SAP'!I109+'Plan za unos u SAP'!I110+'Plan za unos u SAP'!I111+'Plan za unos u SAP'!I112</f>
        <v>279010</v>
      </c>
      <c r="G12" s="67">
        <f>'Plan za unos u SAP'!I172+'Plan za unos u SAP'!I173+'Plan za unos u SAP'!I174+'Plan za unos u SAP'!I175+'Plan za unos u SAP'!I176+'Plan za unos u SAP'!I177+'Plan za unos u SAP'!I178+'Plan za unos u SAP'!I179+'Plan za unos u SAP'!I180+'Plan za unos u SAP'!I240+'Plan za unos u SAP'!I241+'Plan za unos u SAP'!I242+'Plan za unos u SAP'!I243+'Plan za unos u SAP'!I244+'Plan za unos u SAP'!I245+'Plan za unos u SAP'!I246+'Plan za unos u SAP'!I247+'Plan za unos u SAP'!I248</f>
        <v>697706</v>
      </c>
      <c r="H12" s="67">
        <f>'Plan za unos u SAP'!I296+'Plan za unos u SAP'!I320+'Plan za unos u SAP'!I321+'Plan za unos u SAP'!I322+'Plan za unos u SAP'!I323+'Plan za unos u SAP'!I324+'Plan za unos u SAP'!I325+'Plan za unos u SAP'!I326+'Plan za unos u SAP'!I327+'Plan za unos u SAP'!I328</f>
        <v>0</v>
      </c>
      <c r="I12" s="67">
        <f>'Plan za unos u SAP'!I390+'Plan za unos u SAP'!I391+'Plan za unos u SAP'!I392+'Plan za unos u SAP'!I393+'Plan za unos u SAP'!I394+'Plan za unos u SAP'!I395+'Plan za unos u SAP'!I396+'Plan za unos u SAP'!I397+'Plan za unos u SAP'!I398+'Plan za unos u SAP'!I460+'Plan za unos u SAP'!I461+'Plan za unos u SAP'!I462+'Plan za unos u SAP'!I463+'Plan za unos u SAP'!I464+'Plan za unos u SAP'!I465+'Plan za unos u SAP'!I466+'Plan za unos u SAP'!I467+'Plan za unos u SAP'!I468</f>
        <v>4269</v>
      </c>
      <c r="J12" s="67">
        <v>0</v>
      </c>
      <c r="K12" s="67">
        <f>'Plan za unos u SAP'!I723+'Plan za unos u SAP'!I724+'Plan za unos u SAP'!I725+'Plan za unos u SAP'!I726+'Plan za unos u SAP'!I727+'Plan za unos u SAP'!I728+'Plan za unos u SAP'!I729+'Plan za unos u SAP'!I730+'Plan za unos u SAP'!I731</f>
        <v>148805</v>
      </c>
      <c r="L12" s="67">
        <f>'Plan za unos u SAP'!I798+'Plan za unos u SAP'!I799+'Plan za unos u SAP'!I800+'Plan za unos u SAP'!I801+'Plan za unos u SAP'!I802+'Plan za unos u SAP'!I803+'Plan za unos u SAP'!I804+'Plan za unos u SAP'!I805+'Plan za unos u SAP'!I806+'Plan za unos u SAP'!I867+'Plan za unos u SAP'!I868+'Plan za unos u SAP'!I869+'Plan za unos u SAP'!I870+'Plan za unos u SAP'!I871+'Plan za unos u SAP'!I872+'Plan za unos u SAP'!I873+'Plan za unos u SAP'!I874+'Plan za unos u SAP'!I875+'Plan za unos u SAP'!I774+'Plan za unos u SAP'!I775+'Plan za unos u SAP'!I776</f>
        <v>201383</v>
      </c>
      <c r="M12" s="67">
        <f>'Plan za unos u SAP'!I517+'Plan za unos u SAP'!I531+'Plan za unos u SAP'!I532+'Plan za unos u SAP'!I533+'Plan za unos u SAP'!I534+'Plan za unos u SAP'!I535+'Plan za unos u SAP'!I536+'Plan za unos u SAP'!I537</f>
        <v>35406</v>
      </c>
      <c r="N12" s="67">
        <v>0</v>
      </c>
      <c r="O12" s="67">
        <v>0</v>
      </c>
      <c r="P12" s="67">
        <v>0</v>
      </c>
      <c r="Q12" s="89">
        <f>'Plan za unos u SAP'!G11+'Plan za unos u SAP'!G33+'Plan za unos u SAP'!G34+'Plan za unos u SAP'!G35+'Plan za unos u SAP'!G36+'Plan za unos u SAP'!G37+'Plan za unos u SAP'!G38+'Plan za unos u SAP'!G39+'Plan za unos u SAP'!G40+'Plan za unos u SAP'!G41+'Plan za unos u SAP'!G83+'Plan za unos u SAP'!G104+'Plan za unos u SAP'!G105+'Plan za unos u SAP'!G106+'Plan za unos u SAP'!G107+'Plan za unos u SAP'!G108+'Plan za unos u SAP'!G109+'Plan za unos u SAP'!G110+'Plan za unos u SAP'!G111+'Plan za unos u SAP'!G112+'Plan za unos u SAP'!G172+'Plan za unos u SAP'!G173+'Plan za unos u SAP'!G174+'Plan za unos u SAP'!G175+'Plan za unos u SAP'!G176+'Plan za unos u SAP'!G177+'Plan za unos u SAP'!G178+'Plan za unos u SAP'!G179+'Plan za unos u SAP'!G180+'Plan za unos u SAP'!G240+'Plan za unos u SAP'!G241+'Plan za unos u SAP'!G242+'Plan za unos u SAP'!G243+'Plan za unos u SAP'!G244+'Plan za unos u SAP'!G245+'Plan za unos u SAP'!G246+'Plan za unos u SAP'!G247+'Plan za unos u SAP'!G248+'Plan za unos u SAP'!G296+'Plan za unos u SAP'!G320+'Plan za unos u SAP'!G321+'Plan za unos u SAP'!G322+'Plan za unos u SAP'!G323+'Plan za unos u SAP'!G324+'Plan za unos u SAP'!G325+'Plan za unos u SAP'!G326+'Plan za unos u SAP'!G327+'Plan za unos u SAP'!G328+'Plan za unos u SAP'!G390+'Plan za unos u SAP'!G391+'Plan za unos u SAP'!G392+'Plan za unos u SAP'!G393+'Plan za unos u SAP'!G394+'Plan za unos u SAP'!G395+'Plan za unos u SAP'!G396+'Plan za unos u SAP'!G397+'Plan za unos u SAP'!G398+'Plan za unos u SAP'!G460+'Plan za unos u SAP'!G461+'Plan za unos u SAP'!G462+'Plan za unos u SAP'!G463+'Plan za unos u SAP'!G464+'Plan za unos u SAP'!G465+'Plan za unos u SAP'!G466+'Plan za unos u SAP'!G467+'Plan za unos u SAP'!G468+'Plan za unos u SAP'!G517+'Plan za unos u SAP'!G531+'Plan za unos u SAP'!G532+'Plan za unos u SAP'!G533+'Plan za unos u SAP'!G534+'Plan za unos u SAP'!G535+'Plan za unos u SAP'!G536+'Plan za unos u SAP'!G537+'Plan za unos u SAP'!G578+'Plan za unos u SAP'!G579+'Plan za unos u SAP'!G580+'Plan za unos u SAP'!G581+'Plan za unos u SAP'!G582+'Plan za unos u SAP'!G583+'Plan za unos u SAP'!G584+'Plan za unos u SAP'!G585+'Plan za unos u SAP'!G586+'Plan za unos u SAP'!G647+'Plan za unos u SAP'!G648+'Plan za unos u SAP'!G649+'Plan za unos u SAP'!G650+'Plan za unos u SAP'!G651+'Plan za unos u SAP'!G652+'Plan za unos u SAP'!G653+'Plan za unos u SAP'!G654+'Plan za unos u SAP'!G655+'Plan za unos u SAP'!G698+'Plan za unos u SAP'!G699+'Plan za unos u SAP'!G700+'Plan za unos u SAP'!G723+'Plan za unos u SAP'!G724+'Plan za unos u SAP'!G725+'Plan za unos u SAP'!G726+'Plan za unos u SAP'!G727+'Plan za unos u SAP'!G728+'Plan za unos u SAP'!G729+'Plan za unos u SAP'!G730+'Plan za unos u SAP'!G731+'Plan za unos u SAP'!G774+'Plan za unos u SAP'!G775+'Plan za unos u SAP'!G776+'Plan za unos u SAP'!G798+'Plan za unos u SAP'!G799+'Plan za unos u SAP'!G800+'Plan za unos u SAP'!G801+'Plan za unos u SAP'!G802+'Plan za unos u SAP'!G803+'Plan za unos u SAP'!G804+'Plan za unos u SAP'!G805+'Plan za unos u SAP'!G806+'Plan za unos u SAP'!G867+'Plan za unos u SAP'!G868+'Plan za unos u SAP'!G869+'Plan za unos u SAP'!G870+'Plan za unos u SAP'!G871+'Plan za unos u SAP'!G872+'Plan za unos u SAP'!G873+'Plan za unos u SAP'!G874+'Plan za unos u SAP'!G875</f>
        <v>2252708</v>
      </c>
      <c r="R12" s="89">
        <f>'Plan za unos u SAP'!H11+'Plan za unos u SAP'!H33+'Plan za unos u SAP'!H34+'Plan za unos u SAP'!H35+'Plan za unos u SAP'!H36+'Plan za unos u SAP'!H37+'Plan za unos u SAP'!H38+'Plan za unos u SAP'!H39+'Plan za unos u SAP'!H40+'Plan za unos u SAP'!H41+'Plan za unos u SAP'!H83+'Plan za unos u SAP'!H104+'Plan za unos u SAP'!H105+'Plan za unos u SAP'!H106+'Plan za unos u SAP'!H107+'Plan za unos u SAP'!H108+'Plan za unos u SAP'!H109+'Plan za unos u SAP'!H110+'Plan za unos u SAP'!H111+'Plan za unos u SAP'!H112+'Plan za unos u SAP'!H172+'Plan za unos u SAP'!H173+'Plan za unos u SAP'!H174+'Plan za unos u SAP'!H175+'Plan za unos u SAP'!H176+'Plan za unos u SAP'!H177+'Plan za unos u SAP'!H178+'Plan za unos u SAP'!H179+'Plan za unos u SAP'!H180+'Plan za unos u SAP'!H240+'Plan za unos u SAP'!H241+'Plan za unos u SAP'!H242+'Plan za unos u SAP'!H243+'Plan za unos u SAP'!H244+'Plan za unos u SAP'!H245+'Plan za unos u SAP'!H246+'Plan za unos u SAP'!H247+'Plan za unos u SAP'!H248+'Plan za unos u SAP'!H296+'Plan za unos u SAP'!H320+'Plan za unos u SAP'!H321+'Plan za unos u SAP'!H322+'Plan za unos u SAP'!H323+'Plan za unos u SAP'!H324+'Plan za unos u SAP'!H325+'Plan za unos u SAP'!H326+'Plan za unos u SAP'!H327+'Plan za unos u SAP'!H328+'Plan za unos u SAP'!H390+'Plan za unos u SAP'!H391+'Plan za unos u SAP'!H392+'Plan za unos u SAP'!H393+'Plan za unos u SAP'!H394+'Plan za unos u SAP'!H395+'Plan za unos u SAP'!H396+'Plan za unos u SAP'!H397+'Plan za unos u SAP'!H398+'Plan za unos u SAP'!H460+'Plan za unos u SAP'!H461+'Plan za unos u SAP'!H462+'Plan za unos u SAP'!H463+'Plan za unos u SAP'!H464+'Plan za unos u SAP'!H465+'Plan za unos u SAP'!H466+'Plan za unos u SAP'!H467+'Plan za unos u SAP'!H468+'Plan za unos u SAP'!H517+'Plan za unos u SAP'!H531+'Plan za unos u SAP'!H532+'Plan za unos u SAP'!H533+'Plan za unos u SAP'!H534+'Plan za unos u SAP'!H535+'Plan za unos u SAP'!H536+'Plan za unos u SAP'!H537+'Plan za unos u SAP'!H578+'Plan za unos u SAP'!H579+'Plan za unos u SAP'!H580+'Plan za unos u SAP'!H581+'Plan za unos u SAP'!H582+'Plan za unos u SAP'!H583+'Plan za unos u SAP'!H584+'Plan za unos u SAP'!H585+'Plan za unos u SAP'!H586+'Plan za unos u SAP'!H647+'Plan za unos u SAP'!H648+'Plan za unos u SAP'!H649+'Plan za unos u SAP'!H650+'Plan za unos u SAP'!H651+'Plan za unos u SAP'!H652+'Plan za unos u SAP'!H653+'Plan za unos u SAP'!H654+'Plan za unos u SAP'!H655+'Plan za unos u SAP'!H698+'Plan za unos u SAP'!H699+'Plan za unos u SAP'!H700+'Plan za unos u SAP'!H723+'Plan za unos u SAP'!H724+'Plan za unos u SAP'!H725+'Plan za unos u SAP'!H726+'Plan za unos u SAP'!H727+'Plan za unos u SAP'!H728+'Plan za unos u SAP'!H729+'Plan za unos u SAP'!H730+'Plan za unos u SAP'!H731+'Plan za unos u SAP'!H774+'Plan za unos u SAP'!H775+'Plan za unos u SAP'!H776+'Plan za unos u SAP'!H798+'Plan za unos u SAP'!H799+'Plan za unos u SAP'!H800+'Plan za unos u SAP'!H801+'Plan za unos u SAP'!H802+'Plan za unos u SAP'!H803+'Plan za unos u SAP'!H804+'Plan za unos u SAP'!H805+'Plan za unos u SAP'!H806+'Plan za unos u SAP'!H867+'Plan za unos u SAP'!H868+'Plan za unos u SAP'!H869+'Plan za unos u SAP'!H870+'Plan za unos u SAP'!H871+'Plan za unos u SAP'!H872+'Plan za unos u SAP'!H873+'Plan za unos u SAP'!H874+'Plan za unos u SAP'!H875</f>
        <v>1450626</v>
      </c>
      <c r="S12" s="93">
        <f t="shared" si="6"/>
        <v>84.77090683745962</v>
      </c>
      <c r="U12" s="88"/>
    </row>
    <row r="13" spans="1:21">
      <c r="A13" s="71">
        <v>324</v>
      </c>
      <c r="B13" s="75" t="s">
        <v>67</v>
      </c>
      <c r="C13" s="70">
        <f t="shared" si="2"/>
        <v>64461</v>
      </c>
      <c r="D13" s="67">
        <f>'Plan za unos u SAP'!I42</f>
        <v>23104</v>
      </c>
      <c r="E13" s="67">
        <f>'Plan za unos u SAP'!I587+'Plan za unos u SAP'!I656</f>
        <v>0</v>
      </c>
      <c r="F13" s="67">
        <f>'Plan za unos u SAP'!I113</f>
        <v>4572</v>
      </c>
      <c r="G13" s="67">
        <f>'Plan za unos u SAP'!I181+'Plan za unos u SAP'!I249</f>
        <v>32812</v>
      </c>
      <c r="H13" s="67">
        <f>'Plan za unos u SAP'!I297+'Plan za unos u SAP'!I329</f>
        <v>0</v>
      </c>
      <c r="I13" s="67">
        <f>'Plan za unos u SAP'!I399+'Plan za unos u SAP'!I469</f>
        <v>3973</v>
      </c>
      <c r="J13" s="67">
        <v>0</v>
      </c>
      <c r="K13" s="67">
        <f>'Plan za unos u SAP'!I732</f>
        <v>0</v>
      </c>
      <c r="L13" s="67">
        <f>'Plan za unos u SAP'!I807+'Plan za unos u SAP'!I876</f>
        <v>0</v>
      </c>
      <c r="M13" s="67">
        <f>'Plan za unos u SAP'!I538</f>
        <v>0</v>
      </c>
      <c r="N13" s="67">
        <v>0</v>
      </c>
      <c r="O13" s="67">
        <v>0</v>
      </c>
      <c r="P13" s="67">
        <v>0</v>
      </c>
      <c r="Q13" s="89">
        <f>'Plan za unos u SAP'!G42+'Plan za unos u SAP'!G113+'Plan za unos u SAP'!G181+'Plan za unos u SAP'!G249+'Plan za unos u SAP'!G297+'Plan za unos u SAP'!G329+'Plan za unos u SAP'!G399+'Plan za unos u SAP'!G469+'Plan za unos u SAP'!G538+'Plan za unos u SAP'!G587+'Plan za unos u SAP'!G656+'Plan za unos u SAP'!G732+'Plan za unos u SAP'!G807+'Plan za unos u SAP'!G876</f>
        <v>37966</v>
      </c>
      <c r="R13" s="89">
        <f>'Plan za unos u SAP'!H42+'Plan za unos u SAP'!H113+'Plan za unos u SAP'!H181+'Plan za unos u SAP'!H249+'Plan za unos u SAP'!H297+'Plan za unos u SAP'!H329+'Plan za unos u SAP'!H399+'Plan za unos u SAP'!H469+'Plan za unos u SAP'!H538+'Plan za unos u SAP'!H587+'Plan za unos u SAP'!H656+'Plan za unos u SAP'!H732+'Plan za unos u SAP'!H807+'Plan za unos u SAP'!H876</f>
        <v>60461</v>
      </c>
      <c r="S13" s="93">
        <f t="shared" si="6"/>
        <v>169.78612442711901</v>
      </c>
      <c r="U13" s="88"/>
    </row>
    <row r="14" spans="1:21">
      <c r="A14" s="71">
        <v>329</v>
      </c>
      <c r="B14" s="69" t="s">
        <v>57</v>
      </c>
      <c r="C14" s="70">
        <f t="shared" si="2"/>
        <v>565143</v>
      </c>
      <c r="D14" s="67">
        <f>'Plan za unos u SAP'!I12+'Plan za unos u SAP'!I13+'Plan za unos u SAP'!I43+'Plan za unos u SAP'!I44+'Plan za unos u SAP'!I45+'Plan za unos u SAP'!I46+'Plan za unos u SAP'!I47+'Plan za unos u SAP'!I48+'Plan za unos u SAP'!I49</f>
        <v>24538</v>
      </c>
      <c r="E14" s="67">
        <f>'Plan za unos u SAP'!I588+'Plan za unos u SAP'!I589+'Plan za unos u SAP'!I590+'Plan za unos u SAP'!I591+'Plan za unos u SAP'!I592+'Plan za unos u SAP'!I593+'Plan za unos u SAP'!I594+'Plan za unos u SAP'!I657+'Plan za unos u SAP'!I658+'Plan za unos u SAP'!I659+'Plan za unos u SAP'!I660+'Plan za unos u SAP'!I661+'Plan za unos u SAP'!I662+'Plan za unos u SAP'!I663+'Plan za unos u SAP'!I701</f>
        <v>2658</v>
      </c>
      <c r="F14" s="67">
        <f>'Plan za unos u SAP'!I114+'Plan za unos u SAP'!I115+'Plan za unos u SAP'!I116+'Plan za unos u SAP'!I117+'Plan za unos u SAP'!I118+'Plan za unos u SAP'!I119+'Plan za unos u SAP'!I120</f>
        <v>58500</v>
      </c>
      <c r="G14" s="67">
        <f>'Plan za unos u SAP'!I182+'Plan za unos u SAP'!I183+'Plan za unos u SAP'!I184+'Plan za unos u SAP'!I185+'Plan za unos u SAP'!I186+'Plan za unos u SAP'!I187+'Plan za unos u SAP'!I188+'Plan za unos u SAP'!I250+'Plan za unos u SAP'!I251+'Plan za unos u SAP'!I252+'Plan za unos u SAP'!I253+'Plan za unos u SAP'!I254+'Plan za unos u SAP'!I255+'Plan za unos u SAP'!I256</f>
        <v>152947</v>
      </c>
      <c r="H14" s="67">
        <f>'Plan za unos u SAP'!I330+'Plan za unos u SAP'!I331+'Plan za unos u SAP'!I332+'Plan za unos u SAP'!I333+'Plan za unos u SAP'!I334+'Plan za unos u SAP'!I335+'Plan za unos u SAP'!I336</f>
        <v>0</v>
      </c>
      <c r="I14" s="67">
        <f>'Plan za unos u SAP'!I400+'Plan za unos u SAP'!I401+'Plan za unos u SAP'!I402+'Plan za unos u SAP'!I403+'Plan za unos u SAP'!I404+'Plan za unos u SAP'!I405+'Plan za unos u SAP'!I406+'Plan za unos u SAP'!I470+'Plan za unos u SAP'!I471+'Plan za unos u SAP'!I472+'Plan za unos u SAP'!I473+'Plan za unos u SAP'!I474+'Plan za unos u SAP'!I475+'Plan za unos u SAP'!I476</f>
        <v>326500</v>
      </c>
      <c r="J14" s="67">
        <v>0</v>
      </c>
      <c r="K14" s="67">
        <f>'Plan za unos u SAP'!I733+'Plan za unos u SAP'!I734+'Plan za unos u SAP'!I735+'Plan za unos u SAP'!I736+'Plan za unos u SAP'!I737+'Plan za unos u SAP'!I738+'Plan za unos u SAP'!I739</f>
        <v>0</v>
      </c>
      <c r="L14" s="67">
        <f>'Plan za unos u SAP'!I777+'Plan za unos u SAP'!I808+'Plan za unos u SAP'!I809+'Plan za unos u SAP'!I810+'Plan za unos u SAP'!I811+'Plan za unos u SAP'!I812+'Plan za unos u SAP'!I813+'Plan za unos u SAP'!I814+'Plan za unos u SAP'!I877+'Plan za unos u SAP'!I878+'Plan za unos u SAP'!I879+'Plan za unos u SAP'!I880+'Plan za unos u SAP'!I881+'Plan za unos u SAP'!I882+'Plan za unos u SAP'!I883</f>
        <v>0</v>
      </c>
      <c r="M14" s="67">
        <f>'Plan za unos u SAP'!I539+'Plan za unos u SAP'!I540</f>
        <v>0</v>
      </c>
      <c r="N14" s="67">
        <v>0</v>
      </c>
      <c r="O14" s="67">
        <v>0</v>
      </c>
      <c r="P14" s="67">
        <v>0</v>
      </c>
      <c r="Q14" s="89">
        <f>'Plan za unos u SAP'!G12+'Plan za unos u SAP'!G13+'Plan za unos u SAP'!G43+'Plan za unos u SAP'!G44+'Plan za unos u SAP'!G45+'Plan za unos u SAP'!G46+'Plan za unos u SAP'!G47+'Plan za unos u SAP'!G48+'Plan za unos u SAP'!G49+'Plan za unos u SAP'!G114+'Plan za unos u SAP'!G115+'Plan za unos u SAP'!G116+'Plan za unos u SAP'!G117+'Plan za unos u SAP'!G118+'Plan za unos u SAP'!G119+'Plan za unos u SAP'!G120+'Plan za unos u SAP'!G182+'Plan za unos u SAP'!G183+'Plan za unos u SAP'!G184+'Plan za unos u SAP'!G185+'Plan za unos u SAP'!G186+'Plan za unos u SAP'!G187+'Plan za unos u SAP'!G188+'Plan za unos u SAP'!G250+'Plan za unos u SAP'!G251+'Plan za unos u SAP'!G252+'Plan za unos u SAP'!G253+'Plan za unos u SAP'!G254+'Plan za unos u SAP'!G255+'Plan za unos u SAP'!G256+'Plan za unos u SAP'!G330+'Plan za unos u SAP'!G331+'Plan za unos u SAP'!G332+'Plan za unos u SAP'!G333+'Plan za unos u SAP'!G334+'Plan za unos u SAP'!G335+'Plan za unos u SAP'!G336+'Plan za unos u SAP'!G400+'Plan za unos u SAP'!G401+'Plan za unos u SAP'!G402+'Plan za unos u SAP'!G403+'Plan za unos u SAP'!G404+'Plan za unos u SAP'!G405+'Plan za unos u SAP'!G406+'Plan za unos u SAP'!G470+'Plan za unos u SAP'!G471+'Plan za unos u SAP'!G472+'Plan za unos u SAP'!G473+'Plan za unos u SAP'!G474+'Plan za unos u SAP'!G475+'Plan za unos u SAP'!G476+'Plan za unos u SAP'!G539+'Plan za unos u SAP'!G540+'Plan za unos u SAP'!G588+'Plan za unos u SAP'!G589+'Plan za unos u SAP'!G590+'Plan za unos u SAP'!G591+'Plan za unos u SAP'!G592+'Plan za unos u SAP'!G593+'Plan za unos u SAP'!G594+'Plan za unos u SAP'!G657+'Plan za unos u SAP'!G658+'Plan za unos u SAP'!G659+'Plan za unos u SAP'!G660+'Plan za unos u SAP'!G661+'Plan za unos u SAP'!G662+'Plan za unos u SAP'!G663+'Plan za unos u SAP'!G701+'Plan za unos u SAP'!G733+'Plan za unos u SAP'!G734+'Plan za unos u SAP'!G735+'Plan za unos u SAP'!G736+'Plan za unos u SAP'!G737+'Plan za unos u SAP'!G738+'Plan za unos u SAP'!G739+'Plan za unos u SAP'!G777+'Plan za unos u SAP'!G808+'Plan za unos u SAP'!G809+'Plan za unos u SAP'!G810+'Plan za unos u SAP'!G811+'Plan za unos u SAP'!G812+'Plan za unos u SAP'!G813+'Plan za unos u SAP'!G814+'Plan za unos u SAP'!G877+'Plan za unos u SAP'!G878+'Plan za unos u SAP'!G879+'Plan za unos u SAP'!G880+'Plan za unos u SAP'!G881+'Plan za unos u SAP'!G882+'Plan za unos u SAP'!G883</f>
        <v>168692</v>
      </c>
      <c r="R14" s="89">
        <f>'Plan za unos u SAP'!H12+'Plan za unos u SAP'!H13+'Plan za unos u SAP'!H43+'Plan za unos u SAP'!H44+'Plan za unos u SAP'!H45+'Plan za unos u SAP'!H46+'Plan za unos u SAP'!H47+'Plan za unos u SAP'!H48+'Plan za unos u SAP'!H49+'Plan za unos u SAP'!H114+'Plan za unos u SAP'!H115+'Plan za unos u SAP'!H116+'Plan za unos u SAP'!H117+'Plan za unos u SAP'!H118+'Plan za unos u SAP'!H119+'Plan za unos u SAP'!H120+'Plan za unos u SAP'!H182+'Plan za unos u SAP'!H183+'Plan za unos u SAP'!H184+'Plan za unos u SAP'!H185+'Plan za unos u SAP'!H186+'Plan za unos u SAP'!H187+'Plan za unos u SAP'!H188+'Plan za unos u SAP'!H250+'Plan za unos u SAP'!H251+'Plan za unos u SAP'!H252+'Plan za unos u SAP'!H253+'Plan za unos u SAP'!H254+'Plan za unos u SAP'!H255+'Plan za unos u SAP'!H256+'Plan za unos u SAP'!H330+'Plan za unos u SAP'!H331+'Plan za unos u SAP'!H332+'Plan za unos u SAP'!H333+'Plan za unos u SAP'!H334+'Plan za unos u SAP'!H335+'Plan za unos u SAP'!H336+'Plan za unos u SAP'!H400+'Plan za unos u SAP'!H401+'Plan za unos u SAP'!H402+'Plan za unos u SAP'!H403+'Plan za unos u SAP'!H404+'Plan za unos u SAP'!H405+'Plan za unos u SAP'!H406+'Plan za unos u SAP'!H470+'Plan za unos u SAP'!H471+'Plan za unos u SAP'!H472+'Plan za unos u SAP'!H473+'Plan za unos u SAP'!H474+'Plan za unos u SAP'!H475+'Plan za unos u SAP'!H476+'Plan za unos u SAP'!H539+'Plan za unos u SAP'!H540+'Plan za unos u SAP'!H588+'Plan za unos u SAP'!H589+'Plan za unos u SAP'!H590+'Plan za unos u SAP'!H591+'Plan za unos u SAP'!H592+'Plan za unos u SAP'!H593+'Plan za unos u SAP'!H594+'Plan za unos u SAP'!H657+'Plan za unos u SAP'!H658+'Plan za unos u SAP'!H659+'Plan za unos u SAP'!H660+'Plan za unos u SAP'!H661+'Plan za unos u SAP'!H662+'Plan za unos u SAP'!H663+'Plan za unos u SAP'!H701+'Plan za unos u SAP'!H733+'Plan za unos u SAP'!H734+'Plan za unos u SAP'!H735+'Plan za unos u SAP'!H736+'Plan za unos u SAP'!H737+'Plan za unos u SAP'!H738+'Plan za unos u SAP'!H739+'Plan za unos u SAP'!H777+'Plan za unos u SAP'!H808+'Plan za unos u SAP'!H809+'Plan za unos u SAP'!H810+'Plan za unos u SAP'!H811+'Plan za unos u SAP'!H812+'Plan za unos u SAP'!H813+'Plan za unos u SAP'!H814+'Plan za unos u SAP'!H877+'Plan za unos u SAP'!H878+'Plan za unos u SAP'!H879+'Plan za unos u SAP'!H880+'Plan za unos u SAP'!H881+'Plan za unos u SAP'!H882+'Plan za unos u SAP'!H883</f>
        <v>500894</v>
      </c>
      <c r="S14" s="93">
        <f t="shared" si="6"/>
        <v>335.01470134920447</v>
      </c>
      <c r="U14" s="88"/>
    </row>
    <row r="15" spans="1:21">
      <c r="A15" s="72">
        <v>34</v>
      </c>
      <c r="B15" s="73" t="s">
        <v>628</v>
      </c>
      <c r="C15" s="74">
        <f t="shared" si="2"/>
        <v>57804</v>
      </c>
      <c r="D15" s="74">
        <f t="shared" ref="D15:R15" si="13">SUM(D16:D18)</f>
        <v>0</v>
      </c>
      <c r="E15" s="74">
        <f t="shared" si="13"/>
        <v>0</v>
      </c>
      <c r="F15" s="74">
        <f t="shared" si="13"/>
        <v>31382</v>
      </c>
      <c r="G15" s="74">
        <f t="shared" si="13"/>
        <v>25966</v>
      </c>
      <c r="H15" s="74">
        <f t="shared" si="13"/>
        <v>0</v>
      </c>
      <c r="I15" s="74">
        <f t="shared" si="13"/>
        <v>280</v>
      </c>
      <c r="J15" s="74">
        <f t="shared" ref="J15" si="14">SUM(J16:J18)</f>
        <v>0</v>
      </c>
      <c r="K15" s="74">
        <f t="shared" si="13"/>
        <v>0</v>
      </c>
      <c r="L15" s="74">
        <f t="shared" si="13"/>
        <v>5</v>
      </c>
      <c r="M15" s="74">
        <f t="shared" si="13"/>
        <v>171</v>
      </c>
      <c r="N15" s="74">
        <f t="shared" si="13"/>
        <v>0</v>
      </c>
      <c r="O15" s="74">
        <f t="shared" si="13"/>
        <v>0</v>
      </c>
      <c r="P15" s="74">
        <f t="shared" si="13"/>
        <v>0</v>
      </c>
      <c r="Q15" s="74">
        <f t="shared" si="13"/>
        <v>45000</v>
      </c>
      <c r="R15" s="74">
        <f t="shared" si="13"/>
        <v>47073</v>
      </c>
      <c r="S15" s="92">
        <f t="shared" si="6"/>
        <v>128.45333333333332</v>
      </c>
      <c r="U15" s="88"/>
    </row>
    <row r="16" spans="1:21">
      <c r="A16" s="76">
        <v>341</v>
      </c>
      <c r="B16" s="69" t="s">
        <v>629</v>
      </c>
      <c r="C16" s="70">
        <f t="shared" si="2"/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89">
        <v>0</v>
      </c>
      <c r="R16" s="89">
        <v>0</v>
      </c>
      <c r="S16" s="93" t="e">
        <f t="shared" si="6"/>
        <v>#DIV/0!</v>
      </c>
      <c r="U16" s="88"/>
    </row>
    <row r="17" spans="1:21">
      <c r="A17" s="76">
        <v>342</v>
      </c>
      <c r="B17" s="69" t="s">
        <v>630</v>
      </c>
      <c r="C17" s="70">
        <f t="shared" si="2"/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89">
        <v>0</v>
      </c>
      <c r="R17" s="89">
        <v>0</v>
      </c>
      <c r="S17" s="93" t="e">
        <f t="shared" si="6"/>
        <v>#DIV/0!</v>
      </c>
      <c r="U17" s="88"/>
    </row>
    <row r="18" spans="1:21">
      <c r="A18" s="76">
        <v>343</v>
      </c>
      <c r="B18" s="69" t="s">
        <v>631</v>
      </c>
      <c r="C18" s="70">
        <f t="shared" si="2"/>
        <v>57804</v>
      </c>
      <c r="D18" s="67">
        <f>'Plan za unos u SAP'!I50+'Plan za unos u SAP'!I51+'Plan za unos u SAP'!I52+'Plan za unos u SAP'!I53</f>
        <v>0</v>
      </c>
      <c r="E18" s="67">
        <f>'Plan za unos u SAP'!I595+'Plan za unos u SAP'!I596+'Plan za unos u SAP'!I597+'Plan za unos u SAP'!I598+'Plan za unos u SAP'!I664+'Plan za unos u SAP'!I665+'Plan za unos u SAP'!I666+'Plan za unos u SAP'!I667</f>
        <v>0</v>
      </c>
      <c r="F18" s="67">
        <f>'Plan za unos u SAP'!I121+'Plan za unos u SAP'!I122+'Plan za unos u SAP'!I123+'Plan za unos u SAP'!I124</f>
        <v>31382</v>
      </c>
      <c r="G18" s="67">
        <f>'Plan za unos u SAP'!I189+'Plan za unos u SAP'!I190+'Plan za unos u SAP'!I191+'Plan za unos u SAP'!I192+'Plan za unos u SAP'!I257+'Plan za unos u SAP'!I258+'Plan za unos u SAP'!I259+'Plan za unos u SAP'!I260</f>
        <v>25966</v>
      </c>
      <c r="H18" s="67">
        <f>'Plan za unos u SAP'!I337+'Plan za unos u SAP'!I338+'Plan za unos u SAP'!I339+'Plan za unos u SAP'!I340</f>
        <v>0</v>
      </c>
      <c r="I18" s="67">
        <f>'Plan za unos u SAP'!I407+'Plan za unos u SAP'!I408+'Plan za unos u SAP'!I409+'Plan za unos u SAP'!I410+'Plan za unos u SAP'!I477+'Plan za unos u SAP'!I478+'Plan za unos u SAP'!I479+'Plan za unos u SAP'!I480</f>
        <v>280</v>
      </c>
      <c r="J18" s="67">
        <v>0</v>
      </c>
      <c r="K18" s="67">
        <f>'Plan za unos u SAP'!I740+'Plan za unos u SAP'!I741+'Plan za unos u SAP'!I742+'Plan za unos u SAP'!I743</f>
        <v>0</v>
      </c>
      <c r="L18" s="67">
        <f>'Plan za unos u SAP'!I815+'Plan za unos u SAP'!I816+'Plan za unos u SAP'!I817+'Plan za unos u SAP'!I818+'Plan za unos u SAP'!I884+'Plan za unos u SAP'!I885+'Plan za unos u SAP'!I886+'Plan za unos u SAP'!I887</f>
        <v>5</v>
      </c>
      <c r="M18" s="67">
        <f>'Plan za unos u SAP'!I541+'Plan za unos u SAP'!I542</f>
        <v>171</v>
      </c>
      <c r="N18" s="67">
        <f>'Plan za unos u SAP'!I551+'Plan za unos u SAP'!I552</f>
        <v>0</v>
      </c>
      <c r="O18" s="67">
        <v>0</v>
      </c>
      <c r="P18" s="67">
        <v>0</v>
      </c>
      <c r="Q18" s="89">
        <f>'Plan za unos u SAP'!G50+'Plan za unos u SAP'!G51+'Plan za unos u SAP'!G52+'Plan za unos u SAP'!G53+'Plan za unos u SAP'!G121+'Plan za unos u SAP'!G122+'Plan za unos u SAP'!G123+'Plan za unos u SAP'!G124+'Plan za unos u SAP'!G189+'Plan za unos u SAP'!G190+'Plan za unos u SAP'!G191+'Plan za unos u SAP'!G192+'Plan za unos u SAP'!G257+'Plan za unos u SAP'!G258+'Plan za unos u SAP'!G259+'Plan za unos u SAP'!G260+'Plan za unos u SAP'!G337+'Plan za unos u SAP'!G338+'Plan za unos u SAP'!G339+'Plan za unos u SAP'!G340+'Plan za unos u SAP'!G407+'Plan za unos u SAP'!G408+'Plan za unos u SAP'!G409+'Plan za unos u SAP'!G410+'Plan za unos u SAP'!G477+'Plan za unos u SAP'!G478+'Plan za unos u SAP'!G479+'Plan za unos u SAP'!G480+'Plan za unos u SAP'!G541+'Plan za unos u SAP'!G542+'Plan za unos u SAP'!G551+'Plan za unos u SAP'!G552+'Plan za unos u SAP'!G595+'Plan za unos u SAP'!G596+'Plan za unos u SAP'!G597+'Plan za unos u SAP'!G598+'Plan za unos u SAP'!G664+'Plan za unos u SAP'!G665+'Plan za unos u SAP'!G666+'Plan za unos u SAP'!G667+'Plan za unos u SAP'!G740+'Plan za unos u SAP'!G741+'Plan za unos u SAP'!G742+'Plan za unos u SAP'!G743+'Plan za unos u SAP'!G815+'Plan za unos u SAP'!G816+'Plan za unos u SAP'!G817+'Plan za unos u SAP'!G818+'Plan za unos u SAP'!G884+'Plan za unos u SAP'!G885+'Plan za unos u SAP'!G886+'Plan za unos u SAP'!G887</f>
        <v>45000</v>
      </c>
      <c r="R18" s="89">
        <f>'Plan za unos u SAP'!H50+'Plan za unos u SAP'!H51+'Plan za unos u SAP'!H52+'Plan za unos u SAP'!H53+'Plan za unos u SAP'!H121+'Plan za unos u SAP'!H122+'Plan za unos u SAP'!H123+'Plan za unos u SAP'!H124+'Plan za unos u SAP'!H189+'Plan za unos u SAP'!H190+'Plan za unos u SAP'!H191+'Plan za unos u SAP'!H192+'Plan za unos u SAP'!H257+'Plan za unos u SAP'!H258+'Plan za unos u SAP'!H259+'Plan za unos u SAP'!H260+'Plan za unos u SAP'!H337+'Plan za unos u SAP'!H338+'Plan za unos u SAP'!H339+'Plan za unos u SAP'!H340+'Plan za unos u SAP'!H407+'Plan za unos u SAP'!H408+'Plan za unos u SAP'!H409+'Plan za unos u SAP'!H410+'Plan za unos u SAP'!H477+'Plan za unos u SAP'!H478+'Plan za unos u SAP'!H479+'Plan za unos u SAP'!H480+'Plan za unos u SAP'!H541+'Plan za unos u SAP'!H542+'Plan za unos u SAP'!H551+'Plan za unos u SAP'!H552+'Plan za unos u SAP'!H595+'Plan za unos u SAP'!H596+'Plan za unos u SAP'!H597+'Plan za unos u SAP'!H598+'Plan za unos u SAP'!H664+'Plan za unos u SAP'!H665+'Plan za unos u SAP'!H666+'Plan za unos u SAP'!H667+'Plan za unos u SAP'!H740+'Plan za unos u SAP'!H741+'Plan za unos u SAP'!H742+'Plan za unos u SAP'!H743+'Plan za unos u SAP'!H815+'Plan za unos u SAP'!H816+'Plan za unos u SAP'!H817+'Plan za unos u SAP'!H818+'Plan za unos u SAP'!H884+'Plan za unos u SAP'!H885+'Plan za unos u SAP'!H886+'Plan za unos u SAP'!H887</f>
        <v>47073</v>
      </c>
      <c r="S18" s="93">
        <f t="shared" si="6"/>
        <v>128.45333333333332</v>
      </c>
      <c r="U18" s="88"/>
    </row>
    <row r="19" spans="1:21">
      <c r="A19" s="72">
        <v>35</v>
      </c>
      <c r="B19" s="73" t="s">
        <v>632</v>
      </c>
      <c r="C19" s="74">
        <f t="shared" si="2"/>
        <v>0</v>
      </c>
      <c r="D19" s="63">
        <f>SUM(D20:D22)</f>
        <v>0</v>
      </c>
      <c r="E19" s="63">
        <f t="shared" ref="E19:R19" si="15">SUM(E20:E22)</f>
        <v>0</v>
      </c>
      <c r="F19" s="63">
        <f t="shared" si="15"/>
        <v>0</v>
      </c>
      <c r="G19" s="63">
        <f t="shared" si="15"/>
        <v>0</v>
      </c>
      <c r="H19" s="63">
        <f t="shared" si="15"/>
        <v>0</v>
      </c>
      <c r="I19" s="63">
        <f t="shared" si="15"/>
        <v>0</v>
      </c>
      <c r="J19" s="63">
        <f t="shared" ref="J19" si="16">SUM(J20:J22)</f>
        <v>0</v>
      </c>
      <c r="K19" s="63">
        <f t="shared" si="15"/>
        <v>0</v>
      </c>
      <c r="L19" s="63">
        <f t="shared" si="15"/>
        <v>0</v>
      </c>
      <c r="M19" s="63">
        <f t="shared" si="15"/>
        <v>0</v>
      </c>
      <c r="N19" s="63">
        <f t="shared" si="15"/>
        <v>0</v>
      </c>
      <c r="O19" s="63">
        <f t="shared" si="15"/>
        <v>0</v>
      </c>
      <c r="P19" s="63">
        <f t="shared" si="15"/>
        <v>0</v>
      </c>
      <c r="Q19" s="63">
        <f t="shared" si="15"/>
        <v>0</v>
      </c>
      <c r="R19" s="63">
        <f t="shared" si="15"/>
        <v>0</v>
      </c>
      <c r="S19" s="92" t="e">
        <f t="shared" si="6"/>
        <v>#DIV/0!</v>
      </c>
      <c r="U19" s="88"/>
    </row>
    <row r="20" spans="1:21">
      <c r="A20" s="65">
        <v>351</v>
      </c>
      <c r="B20" s="65" t="s">
        <v>633</v>
      </c>
      <c r="C20" s="70">
        <f t="shared" si="2"/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89">
        <v>0</v>
      </c>
      <c r="R20" s="89">
        <v>0</v>
      </c>
      <c r="S20" s="93" t="e">
        <f t="shared" si="6"/>
        <v>#DIV/0!</v>
      </c>
      <c r="U20" s="88"/>
    </row>
    <row r="21" spans="1:21">
      <c r="A21" s="68">
        <v>352</v>
      </c>
      <c r="B21" s="69" t="s">
        <v>634</v>
      </c>
      <c r="C21" s="70">
        <f t="shared" si="2"/>
        <v>0</v>
      </c>
      <c r="D21" s="67">
        <f>'Plan za unos u SAP'!I54</f>
        <v>0</v>
      </c>
      <c r="E21" s="67">
        <f>'Plan za unos u SAP'!I599+'Plan za unos u SAP'!I668</f>
        <v>0</v>
      </c>
      <c r="F21" s="67">
        <f>'Plan za unos u SAP'!I125</f>
        <v>0</v>
      </c>
      <c r="G21" s="67">
        <f>'Plan za unos u SAP'!I193+'Plan za unos u SAP'!I261</f>
        <v>0</v>
      </c>
      <c r="H21" s="67">
        <f>'Plan za unos u SAP'!I341</f>
        <v>0</v>
      </c>
      <c r="I21" s="67">
        <f>'Plan za unos u SAP'!I411+'Plan za unos u SAP'!I481</f>
        <v>0</v>
      </c>
      <c r="J21" s="67">
        <v>0</v>
      </c>
      <c r="K21" s="67">
        <f>'Plan za unos u SAP'!I744</f>
        <v>0</v>
      </c>
      <c r="L21" s="67">
        <f>'Plan za unos u SAP'!I819+'Plan za unos u SAP'!I888</f>
        <v>0</v>
      </c>
      <c r="M21" s="67">
        <v>0</v>
      </c>
      <c r="N21" s="67">
        <v>0</v>
      </c>
      <c r="O21" s="67">
        <v>0</v>
      </c>
      <c r="P21" s="67">
        <v>0</v>
      </c>
      <c r="Q21" s="89">
        <f>'Plan za unos u SAP'!G54+'Plan za unos u SAP'!G125+'Plan za unos u SAP'!G193+'Plan za unos u SAP'!G261+'Plan za unos u SAP'!G341+'Plan za unos u SAP'!G411+'Plan za unos u SAP'!G481+'Plan za unos u SAP'!G599+'Plan za unos u SAP'!G668+'Plan za unos u SAP'!G744+'Plan za unos u SAP'!G819+'Plan za unos u SAP'!G888</f>
        <v>0</v>
      </c>
      <c r="R21" s="89">
        <f>'Plan za unos u SAP'!H54+'Plan za unos u SAP'!H125+'Plan za unos u SAP'!H193+'Plan za unos u SAP'!H261+'Plan za unos u SAP'!H341+'Plan za unos u SAP'!H411+'Plan za unos u SAP'!H481+'Plan za unos u SAP'!H599+'Plan za unos u SAP'!H668+'Plan za unos u SAP'!H744+'Plan za unos u SAP'!H819+'Plan za unos u SAP'!H888</f>
        <v>0</v>
      </c>
      <c r="S21" s="93" t="e">
        <f t="shared" si="6"/>
        <v>#DIV/0!</v>
      </c>
      <c r="U21" s="88"/>
    </row>
    <row r="22" spans="1:21">
      <c r="A22" s="71">
        <v>353</v>
      </c>
      <c r="B22" s="69" t="s">
        <v>635</v>
      </c>
      <c r="C22" s="70">
        <f t="shared" si="2"/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89">
        <v>0</v>
      </c>
      <c r="R22" s="89">
        <v>0</v>
      </c>
      <c r="S22" s="93" t="e">
        <f t="shared" si="6"/>
        <v>#DIV/0!</v>
      </c>
      <c r="U22" s="88"/>
    </row>
    <row r="23" spans="1:21">
      <c r="A23" s="72">
        <v>36</v>
      </c>
      <c r="B23" s="77" t="s">
        <v>636</v>
      </c>
      <c r="C23" s="74">
        <f t="shared" si="2"/>
        <v>25085</v>
      </c>
      <c r="D23" s="63">
        <f t="shared" ref="D23:R23" si="17">SUM(D24:D29)</f>
        <v>0</v>
      </c>
      <c r="E23" s="63">
        <f t="shared" si="17"/>
        <v>0</v>
      </c>
      <c r="F23" s="63">
        <f t="shared" si="17"/>
        <v>0</v>
      </c>
      <c r="G23" s="63">
        <f t="shared" si="17"/>
        <v>0</v>
      </c>
      <c r="H23" s="63">
        <f t="shared" si="17"/>
        <v>0</v>
      </c>
      <c r="I23" s="63">
        <f t="shared" si="17"/>
        <v>0</v>
      </c>
      <c r="J23" s="63">
        <f t="shared" ref="J23" si="18">SUM(J24:J29)</f>
        <v>0</v>
      </c>
      <c r="K23" s="63">
        <f t="shared" si="17"/>
        <v>4181</v>
      </c>
      <c r="L23" s="63">
        <f t="shared" si="17"/>
        <v>20904</v>
      </c>
      <c r="M23" s="63">
        <f t="shared" si="17"/>
        <v>0</v>
      </c>
      <c r="N23" s="63">
        <f t="shared" si="17"/>
        <v>0</v>
      </c>
      <c r="O23" s="63">
        <f t="shared" si="17"/>
        <v>0</v>
      </c>
      <c r="P23" s="63">
        <f t="shared" si="17"/>
        <v>0</v>
      </c>
      <c r="Q23" s="63">
        <f t="shared" si="17"/>
        <v>17500</v>
      </c>
      <c r="R23" s="63">
        <f t="shared" si="17"/>
        <v>20556</v>
      </c>
      <c r="S23" s="92">
        <f t="shared" si="6"/>
        <v>143.34285714285716</v>
      </c>
      <c r="U23" s="88"/>
    </row>
    <row r="24" spans="1:21">
      <c r="A24" s="71">
        <v>361</v>
      </c>
      <c r="B24" s="78" t="s">
        <v>637</v>
      </c>
      <c r="C24" s="70">
        <f t="shared" si="2"/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89">
        <v>0</v>
      </c>
      <c r="R24" s="89">
        <v>0</v>
      </c>
      <c r="S24" s="93" t="e">
        <f t="shared" si="6"/>
        <v>#DIV/0!</v>
      </c>
      <c r="U24" s="88"/>
    </row>
    <row r="25" spans="1:21">
      <c r="A25" s="68">
        <v>362</v>
      </c>
      <c r="B25" s="69" t="s">
        <v>638</v>
      </c>
      <c r="C25" s="70">
        <f t="shared" si="2"/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89">
        <v>0</v>
      </c>
      <c r="R25" s="89">
        <v>0</v>
      </c>
      <c r="S25" s="93" t="e">
        <f t="shared" si="6"/>
        <v>#DIV/0!</v>
      </c>
      <c r="U25" s="88"/>
    </row>
    <row r="26" spans="1:21">
      <c r="A26" s="68">
        <v>363</v>
      </c>
      <c r="B26" s="69" t="s">
        <v>639</v>
      </c>
      <c r="C26" s="70">
        <f t="shared" si="2"/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89">
        <v>0</v>
      </c>
      <c r="R26" s="89">
        <v>0</v>
      </c>
      <c r="S26" s="93" t="e">
        <f t="shared" si="6"/>
        <v>#DIV/0!</v>
      </c>
      <c r="U26" s="88"/>
    </row>
    <row r="27" spans="1:21">
      <c r="A27" s="68">
        <v>366</v>
      </c>
      <c r="B27" s="69" t="s">
        <v>640</v>
      </c>
      <c r="C27" s="70">
        <f t="shared" si="2"/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89">
        <v>0</v>
      </c>
      <c r="R27" s="89">
        <v>0</v>
      </c>
      <c r="S27" s="93" t="e">
        <f t="shared" si="6"/>
        <v>#DIV/0!</v>
      </c>
      <c r="U27" s="88"/>
    </row>
    <row r="28" spans="1:21">
      <c r="A28" s="68">
        <v>368</v>
      </c>
      <c r="B28" s="69" t="s">
        <v>125</v>
      </c>
      <c r="C28" s="70">
        <f t="shared" si="2"/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89">
        <v>0</v>
      </c>
      <c r="R28" s="89">
        <v>0</v>
      </c>
      <c r="S28" s="93" t="e">
        <f t="shared" si="6"/>
        <v>#DIV/0!</v>
      </c>
      <c r="U28" s="88"/>
    </row>
    <row r="29" spans="1:21">
      <c r="A29" s="71">
        <v>369</v>
      </c>
      <c r="B29" s="69" t="s">
        <v>127</v>
      </c>
      <c r="C29" s="70">
        <f t="shared" si="2"/>
        <v>25085</v>
      </c>
      <c r="D29" s="67">
        <f>'Plan za unos u SAP'!I55+'Plan za unos u SAP'!I56</f>
        <v>0</v>
      </c>
      <c r="E29" s="67">
        <f>'Plan za unos u SAP'!I600+'Plan za unos u SAP'!I601+'Plan za unos u SAP'!I602+'Plan za unos u SAP'!I669+'Plan za unos u SAP'!I670+'Plan za unos u SAP'!I671</f>
        <v>0</v>
      </c>
      <c r="F29" s="67">
        <f>'Plan za unos u SAP'!I126+'Plan za unos u SAP'!I127</f>
        <v>0</v>
      </c>
      <c r="G29" s="67">
        <f>'Plan za unos u SAP'!I194+'Plan za unos u SAP'!I195+'Plan za unos u SAP'!I262+'Plan za unos u SAP'!I263</f>
        <v>0</v>
      </c>
      <c r="H29" s="67">
        <f>'Plan za unos u SAP'!I342+'Plan za unos u SAP'!I343+'Plan za unos u SAP'!I344</f>
        <v>0</v>
      </c>
      <c r="I29" s="67">
        <f>'Plan za unos u SAP'!I412+'Plan za unos u SAP'!I413+'Plan za unos u SAP'!I414+'Plan za unos u SAP'!I482+'Plan za unos u SAP'!I483+'Plan za unos u SAP'!I484</f>
        <v>0</v>
      </c>
      <c r="J29" s="67">
        <v>0</v>
      </c>
      <c r="K29" s="67">
        <f>'Plan za unos u SAP'!I745+'Plan za unos u SAP'!I746+'Plan za unos u SAP'!I747</f>
        <v>4181</v>
      </c>
      <c r="L29" s="67">
        <f>'Plan za unos u SAP'!I820+'Plan za unos u SAP'!I821+'Plan za unos u SAP'!I822+'Plan za unos u SAP'!I889+'Plan za unos u SAP'!I890+'Plan za unos u SAP'!I891</f>
        <v>20904</v>
      </c>
      <c r="M29" s="67">
        <v>0</v>
      </c>
      <c r="N29" s="67">
        <f>'Plan za unos u SAP'!I553</f>
        <v>0</v>
      </c>
      <c r="O29" s="67">
        <v>0</v>
      </c>
      <c r="P29" s="67">
        <v>0</v>
      </c>
      <c r="Q29" s="89">
        <f>'Plan za unos u SAP'!G55+'Plan za unos u SAP'!G56+'Plan za unos u SAP'!G126+'Plan za unos u SAP'!G127+'Plan za unos u SAP'!G194+'Plan za unos u SAP'!G195+'Plan za unos u SAP'!G262+'Plan za unos u SAP'!G263+'Plan za unos u SAP'!G342+'Plan za unos u SAP'!G343+'Plan za unos u SAP'!G344+'Plan za unos u SAP'!G412+'Plan za unos u SAP'!G413+'Plan za unos u SAP'!G414+'Plan za unos u SAP'!G482+'Plan za unos u SAP'!G483+'Plan za unos u SAP'!G484+'Plan za unos u SAP'!G553+'Plan za unos u SAP'!G600+'Plan za unos u SAP'!G601+'Plan za unos u SAP'!G602+'Plan za unos u SAP'!G669+'Plan za unos u SAP'!G670+'Plan za unos u SAP'!G671+'Plan za unos u SAP'!G745+'Plan za unos u SAP'!G746+'Plan za unos u SAP'!G747+'Plan za unos u SAP'!G820+'Plan za unos u SAP'!G821+'Plan za unos u SAP'!G822+'Plan za unos u SAP'!G889+'Plan za unos u SAP'!G890+'Plan za unos u SAP'!G891</f>
        <v>17500</v>
      </c>
      <c r="R29" s="89">
        <f>'Plan za unos u SAP'!H55+'Plan za unos u SAP'!H56+'Plan za unos u SAP'!H126+'Plan za unos u SAP'!H127+'Plan za unos u SAP'!H194+'Plan za unos u SAP'!H195+'Plan za unos u SAP'!H262+'Plan za unos u SAP'!H263+'Plan za unos u SAP'!H342+'Plan za unos u SAP'!H343+'Plan za unos u SAP'!H344+'Plan za unos u SAP'!H412+'Plan za unos u SAP'!H413+'Plan za unos u SAP'!H414+'Plan za unos u SAP'!H482+'Plan za unos u SAP'!H483+'Plan za unos u SAP'!H484+'Plan za unos u SAP'!H553+'Plan za unos u SAP'!H600+'Plan za unos u SAP'!H601+'Plan za unos u SAP'!H602+'Plan za unos u SAP'!H669+'Plan za unos u SAP'!H670+'Plan za unos u SAP'!H671+'Plan za unos u SAP'!H745+'Plan za unos u SAP'!H746+'Plan za unos u SAP'!H747+'Plan za unos u SAP'!H820+'Plan za unos u SAP'!H821+'Plan za unos u SAP'!H822+'Plan za unos u SAP'!H889+'Plan za unos u SAP'!H890+'Plan za unos u SAP'!H891</f>
        <v>20556</v>
      </c>
      <c r="S29" s="93">
        <f t="shared" si="6"/>
        <v>143.34285714285716</v>
      </c>
      <c r="U29" s="88"/>
    </row>
    <row r="30" spans="1:21">
      <c r="A30" s="72">
        <v>37</v>
      </c>
      <c r="B30" s="73" t="s">
        <v>641</v>
      </c>
      <c r="C30" s="74">
        <f t="shared" si="2"/>
        <v>2798448</v>
      </c>
      <c r="D30" s="74">
        <f t="shared" ref="D30:R30" si="19">SUM(D31:D32)</f>
        <v>0</v>
      </c>
      <c r="E30" s="74">
        <f t="shared" si="19"/>
        <v>0</v>
      </c>
      <c r="F30" s="74">
        <f t="shared" si="19"/>
        <v>0</v>
      </c>
      <c r="G30" s="74">
        <f t="shared" si="19"/>
        <v>118448</v>
      </c>
      <c r="H30" s="74">
        <f t="shared" si="19"/>
        <v>0</v>
      </c>
      <c r="I30" s="74">
        <f t="shared" si="19"/>
        <v>2680000</v>
      </c>
      <c r="J30" s="74">
        <f t="shared" ref="J30" si="20">SUM(J31:J32)</f>
        <v>0</v>
      </c>
      <c r="K30" s="74">
        <f t="shared" si="19"/>
        <v>0</v>
      </c>
      <c r="L30" s="74">
        <f t="shared" si="19"/>
        <v>0</v>
      </c>
      <c r="M30" s="74">
        <f t="shared" si="19"/>
        <v>0</v>
      </c>
      <c r="N30" s="74">
        <f t="shared" si="19"/>
        <v>0</v>
      </c>
      <c r="O30" s="74">
        <f t="shared" si="19"/>
        <v>0</v>
      </c>
      <c r="P30" s="74">
        <f t="shared" si="19"/>
        <v>0</v>
      </c>
      <c r="Q30" s="74">
        <f t="shared" si="19"/>
        <v>1961223</v>
      </c>
      <c r="R30" s="74">
        <f t="shared" si="19"/>
        <v>2758448</v>
      </c>
      <c r="S30" s="92">
        <f t="shared" si="6"/>
        <v>142.68892420698717</v>
      </c>
      <c r="U30" s="88"/>
    </row>
    <row r="31" spans="1:21">
      <c r="A31" s="71">
        <v>371</v>
      </c>
      <c r="B31" s="69" t="s">
        <v>642</v>
      </c>
      <c r="C31" s="70">
        <f t="shared" si="2"/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89">
        <v>0</v>
      </c>
      <c r="R31" s="89">
        <v>0</v>
      </c>
      <c r="S31" s="93" t="e">
        <f t="shared" si="6"/>
        <v>#DIV/0!</v>
      </c>
      <c r="U31" s="88"/>
    </row>
    <row r="32" spans="1:21">
      <c r="A32" s="71">
        <v>372</v>
      </c>
      <c r="B32" s="75" t="s">
        <v>643</v>
      </c>
      <c r="C32" s="70">
        <f t="shared" si="2"/>
        <v>2798448</v>
      </c>
      <c r="D32" s="67">
        <f>'Plan za unos u SAP'!I57+'Plan za unos u SAP'!I84</f>
        <v>0</v>
      </c>
      <c r="E32" s="67">
        <f>'Plan za unos u SAP'!I603+'Plan za unos u SAP'!I672</f>
        <v>0</v>
      </c>
      <c r="F32" s="67">
        <f>'Plan za unos u SAP'!I128</f>
        <v>0</v>
      </c>
      <c r="G32" s="67">
        <f>'Plan za unos u SAP'!I196+'Plan za unos u SAP'!I264</f>
        <v>118448</v>
      </c>
      <c r="H32" s="67">
        <f>'Plan za unos u SAP'!I298+'Plan za unos u SAP'!I345</f>
        <v>0</v>
      </c>
      <c r="I32" s="67">
        <f>'Plan za unos u SAP'!I415+'Plan za unos u SAP'!I416+'Plan za unos u SAP'!I485</f>
        <v>2680000</v>
      </c>
      <c r="J32" s="67">
        <v>0</v>
      </c>
      <c r="K32" s="67">
        <f>'Plan za unos u SAP'!I748</f>
        <v>0</v>
      </c>
      <c r="L32" s="67">
        <f>'Plan za unos u SAP'!I823+'Plan za unos u SAP'!I892</f>
        <v>0</v>
      </c>
      <c r="M32" s="67">
        <f>'Plan za unos u SAP'!I543</f>
        <v>0</v>
      </c>
      <c r="N32" s="67">
        <v>0</v>
      </c>
      <c r="O32" s="67">
        <v>0</v>
      </c>
      <c r="P32" s="67">
        <v>0</v>
      </c>
      <c r="Q32" s="89">
        <f>'Plan za unos u SAP'!G57+'Plan za unos u SAP'!G84+'Plan za unos u SAP'!G128+'Plan za unos u SAP'!G196+'Plan za unos u SAP'!G264+'Plan za unos u SAP'!G298+'Plan za unos u SAP'!G345+'Plan za unos u SAP'!G415+'Plan za unos u SAP'!G416+'Plan za unos u SAP'!G485+'Plan za unos u SAP'!G543+'Plan za unos u SAP'!G603+'Plan za unos u SAP'!G672+'Plan za unos u SAP'!G748+'Plan za unos u SAP'!G823+'Plan za unos u SAP'!G892</f>
        <v>1961223</v>
      </c>
      <c r="R32" s="89">
        <f>'Plan za unos u SAP'!H57+'Plan za unos u SAP'!H84+'Plan za unos u SAP'!H128+'Plan za unos u SAP'!H196+'Plan za unos u SAP'!H264+'Plan za unos u SAP'!H298+'Plan za unos u SAP'!H345+'Plan za unos u SAP'!H415+'Plan za unos u SAP'!H416+'Plan za unos u SAP'!H485+'Plan za unos u SAP'!H543+'Plan za unos u SAP'!H603+'Plan za unos u SAP'!H672+'Plan za unos u SAP'!H748+'Plan za unos u SAP'!H823+'Plan za unos u SAP'!H892</f>
        <v>2758448</v>
      </c>
      <c r="S32" s="93">
        <f t="shared" si="6"/>
        <v>142.68892420698717</v>
      </c>
      <c r="U32" s="88"/>
    </row>
    <row r="33" spans="1:21">
      <c r="A33" s="72">
        <v>38</v>
      </c>
      <c r="B33" s="73" t="s">
        <v>644</v>
      </c>
      <c r="C33" s="74">
        <f t="shared" si="2"/>
        <v>12000</v>
      </c>
      <c r="D33" s="74">
        <f t="shared" ref="D33:R33" si="21">SUM(D34:D37)</f>
        <v>0</v>
      </c>
      <c r="E33" s="74">
        <f t="shared" si="21"/>
        <v>0</v>
      </c>
      <c r="F33" s="74">
        <f t="shared" si="21"/>
        <v>12000</v>
      </c>
      <c r="G33" s="74">
        <f t="shared" si="21"/>
        <v>0</v>
      </c>
      <c r="H33" s="74">
        <f t="shared" si="21"/>
        <v>0</v>
      </c>
      <c r="I33" s="74">
        <f t="shared" si="21"/>
        <v>0</v>
      </c>
      <c r="J33" s="74">
        <f t="shared" ref="J33" si="22">SUM(J34:J37)</f>
        <v>0</v>
      </c>
      <c r="K33" s="74">
        <f t="shared" si="21"/>
        <v>0</v>
      </c>
      <c r="L33" s="74">
        <f t="shared" si="21"/>
        <v>0</v>
      </c>
      <c r="M33" s="74">
        <f t="shared" si="21"/>
        <v>0</v>
      </c>
      <c r="N33" s="74">
        <f t="shared" si="21"/>
        <v>0</v>
      </c>
      <c r="O33" s="74">
        <f t="shared" si="21"/>
        <v>0</v>
      </c>
      <c r="P33" s="74">
        <f t="shared" si="21"/>
        <v>0</v>
      </c>
      <c r="Q33" s="74">
        <f t="shared" si="21"/>
        <v>0</v>
      </c>
      <c r="R33" s="74">
        <f t="shared" si="21"/>
        <v>12000</v>
      </c>
      <c r="S33" s="92" t="e">
        <f t="shared" si="6"/>
        <v>#DIV/0!</v>
      </c>
      <c r="U33" s="88"/>
    </row>
    <row r="34" spans="1:21">
      <c r="A34" s="68">
        <v>381</v>
      </c>
      <c r="B34" s="69" t="s">
        <v>645</v>
      </c>
      <c r="C34" s="70">
        <f t="shared" si="2"/>
        <v>12000</v>
      </c>
      <c r="D34" s="67">
        <f>'Plan za unos u SAP'!I58</f>
        <v>0</v>
      </c>
      <c r="E34" s="67">
        <f>'Plan za unos u SAP'!I604+'Plan za unos u SAP'!I673</f>
        <v>0</v>
      </c>
      <c r="F34" s="67">
        <f>'Plan za unos u SAP'!I129</f>
        <v>12000</v>
      </c>
      <c r="G34" s="67">
        <f>'Plan za unos u SAP'!I197+'Plan za unos u SAP'!I265+'Plan za unos u SAP'!I266</f>
        <v>0</v>
      </c>
      <c r="H34" s="67">
        <f>'Plan za unos u SAP'!I299+'Plan za unos u SAP'!I346</f>
        <v>0</v>
      </c>
      <c r="I34" s="67">
        <f>'Plan za unos u SAP'!I417+'Plan za unos u SAP'!I486</f>
        <v>0</v>
      </c>
      <c r="J34" s="67">
        <v>0</v>
      </c>
      <c r="K34" s="67">
        <f>'Plan za unos u SAP'!I749</f>
        <v>0</v>
      </c>
      <c r="L34" s="67">
        <f>'Plan za unos u SAP'!I824+'Plan za unos u SAP'!I893</f>
        <v>0</v>
      </c>
      <c r="M34" s="67">
        <v>0</v>
      </c>
      <c r="N34" s="67">
        <v>0</v>
      </c>
      <c r="O34" s="67">
        <v>0</v>
      </c>
      <c r="P34" s="67">
        <v>0</v>
      </c>
      <c r="Q34" s="89">
        <f>'Plan za unos u SAP'!G58+'Plan za unos u SAP'!G129+'Plan za unos u SAP'!G197+'Plan za unos u SAP'!G265+'Plan za unos u SAP'!G266+'Plan za unos u SAP'!G299+'Plan za unos u SAP'!G346+'Plan za unos u SAP'!G417+'Plan za unos u SAP'!G486+'Plan za unos u SAP'!G604+'Plan za unos u SAP'!G673+'Plan za unos u SAP'!G749+'Plan za unos u SAP'!G824+'Plan za unos u SAP'!G893</f>
        <v>0</v>
      </c>
      <c r="R34" s="89">
        <f>'Plan za unos u SAP'!H58+'Plan za unos u SAP'!H129+'Plan za unos u SAP'!H197+'Plan za unos u SAP'!H265+'Plan za unos u SAP'!H266+'Plan za unos u SAP'!H299+'Plan za unos u SAP'!H346+'Plan za unos u SAP'!H417+'Plan za unos u SAP'!H486+'Plan za unos u SAP'!H604+'Plan za unos u SAP'!H673+'Plan za unos u SAP'!H749+'Plan za unos u SAP'!H824+'Plan za unos u SAP'!H893</f>
        <v>12000</v>
      </c>
      <c r="S34" s="93" t="e">
        <f t="shared" si="6"/>
        <v>#DIV/0!</v>
      </c>
      <c r="U34" s="88"/>
    </row>
    <row r="35" spans="1:21">
      <c r="A35" s="68">
        <v>382</v>
      </c>
      <c r="B35" s="69" t="s">
        <v>646</v>
      </c>
      <c r="C35" s="70">
        <f t="shared" si="2"/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89">
        <v>0</v>
      </c>
      <c r="R35" s="89">
        <v>0</v>
      </c>
      <c r="S35" s="93" t="e">
        <f t="shared" si="6"/>
        <v>#DIV/0!</v>
      </c>
      <c r="U35" s="88"/>
    </row>
    <row r="36" spans="1:21">
      <c r="A36" s="71">
        <v>383</v>
      </c>
      <c r="B36" s="69" t="s">
        <v>647</v>
      </c>
      <c r="C36" s="70">
        <f t="shared" ref="C36:C67" si="23">ROUND(SUM(D36:P36),0)</f>
        <v>0</v>
      </c>
      <c r="D36" s="67">
        <f>'Plan za unos u SAP'!I59</f>
        <v>0</v>
      </c>
      <c r="E36" s="67">
        <f>'Plan za unos u SAP'!I605+'Plan za unos u SAP'!I674</f>
        <v>0</v>
      </c>
      <c r="F36" s="67">
        <f>'Plan za unos u SAP'!I130</f>
        <v>0</v>
      </c>
      <c r="G36" s="67">
        <f>'Plan za unos u SAP'!I198+'Plan za unos u SAP'!I267</f>
        <v>0</v>
      </c>
      <c r="H36" s="67">
        <f>'Plan za unos u SAP'!I347</f>
        <v>0</v>
      </c>
      <c r="I36" s="67">
        <f>'Plan za unos u SAP'!I418+'Plan za unos u SAP'!I487</f>
        <v>0</v>
      </c>
      <c r="J36" s="67">
        <v>0</v>
      </c>
      <c r="K36" s="67">
        <f>'Plan za unos u SAP'!I750</f>
        <v>0</v>
      </c>
      <c r="L36" s="67">
        <f>'Plan za unos u SAP'!I825+'Plan za unos u SAP'!I894</f>
        <v>0</v>
      </c>
      <c r="M36" s="67">
        <v>0</v>
      </c>
      <c r="N36" s="67">
        <v>0</v>
      </c>
      <c r="O36" s="67">
        <v>0</v>
      </c>
      <c r="P36" s="67">
        <v>0</v>
      </c>
      <c r="Q36" s="89">
        <f>'Plan za unos u SAP'!G59+'Plan za unos u SAP'!G130+'Plan za unos u SAP'!G198+'Plan za unos u SAP'!G267+'Plan za unos u SAP'!G347+'Plan za unos u SAP'!G418+'Plan za unos u SAP'!G487+'Plan za unos u SAP'!G605+'Plan za unos u SAP'!G674+'Plan za unos u SAP'!G750+'Plan za unos u SAP'!G825+'Plan za unos u SAP'!G894</f>
        <v>0</v>
      </c>
      <c r="R36" s="89">
        <f>'Plan za unos u SAP'!H59+'Plan za unos u SAP'!H130+'Plan za unos u SAP'!H198+'Plan za unos u SAP'!H267+'Plan za unos u SAP'!H347+'Plan za unos u SAP'!H418+'Plan za unos u SAP'!H487+'Plan za unos u SAP'!H605+'Plan za unos u SAP'!H674+'Plan za unos u SAP'!H750+'Plan za unos u SAP'!H825+'Plan za unos u SAP'!H894</f>
        <v>0</v>
      </c>
      <c r="S36" s="93" t="e">
        <f t="shared" si="6"/>
        <v>#DIV/0!</v>
      </c>
      <c r="U36" s="88"/>
    </row>
    <row r="37" spans="1:21">
      <c r="A37" s="71">
        <v>386</v>
      </c>
      <c r="B37" s="75" t="s">
        <v>648</v>
      </c>
      <c r="C37" s="70">
        <f t="shared" si="23"/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89">
        <v>0</v>
      </c>
      <c r="R37" s="89">
        <v>0</v>
      </c>
      <c r="S37" s="93" t="e">
        <f t="shared" si="6"/>
        <v>#DIV/0!</v>
      </c>
      <c r="U37" s="88"/>
    </row>
    <row r="38" spans="1:21">
      <c r="A38" s="79">
        <v>4</v>
      </c>
      <c r="B38" s="80" t="s">
        <v>649</v>
      </c>
      <c r="C38" s="81">
        <f t="shared" si="23"/>
        <v>1159238</v>
      </c>
      <c r="D38" s="81">
        <f t="shared" ref="D38:R38" si="24">D42+D49+D51+D53+D39</f>
        <v>439944</v>
      </c>
      <c r="E38" s="81">
        <f t="shared" si="24"/>
        <v>0</v>
      </c>
      <c r="F38" s="81">
        <f t="shared" si="24"/>
        <v>19523</v>
      </c>
      <c r="G38" s="81">
        <f t="shared" si="24"/>
        <v>647901</v>
      </c>
      <c r="H38" s="81">
        <f t="shared" si="24"/>
        <v>8499</v>
      </c>
      <c r="I38" s="81">
        <f t="shared" si="24"/>
        <v>13675</v>
      </c>
      <c r="J38" s="81">
        <f t="shared" ref="J38" si="25">J42+J49+J51+J53+J39</f>
        <v>0</v>
      </c>
      <c r="K38" s="81">
        <f t="shared" si="24"/>
        <v>0</v>
      </c>
      <c r="L38" s="81">
        <f t="shared" si="24"/>
        <v>0</v>
      </c>
      <c r="M38" s="81">
        <f t="shared" si="24"/>
        <v>27312</v>
      </c>
      <c r="N38" s="81">
        <f t="shared" si="24"/>
        <v>0</v>
      </c>
      <c r="O38" s="81">
        <f t="shared" si="24"/>
        <v>2384</v>
      </c>
      <c r="P38" s="81">
        <f t="shared" si="24"/>
        <v>0</v>
      </c>
      <c r="Q38" s="81">
        <f t="shared" si="24"/>
        <v>10060109</v>
      </c>
      <c r="R38" s="81">
        <f t="shared" si="24"/>
        <v>762311</v>
      </c>
      <c r="S38" s="91">
        <f t="shared" si="6"/>
        <v>11.523115703815932</v>
      </c>
      <c r="U38" s="88"/>
    </row>
    <row r="39" spans="1:21">
      <c r="A39" s="61">
        <v>41</v>
      </c>
      <c r="B39" s="62" t="s">
        <v>650</v>
      </c>
      <c r="C39" s="74">
        <f t="shared" si="23"/>
        <v>0</v>
      </c>
      <c r="D39" s="64">
        <f t="shared" ref="D39:O39" si="26">SUM(D40:D41)</f>
        <v>0</v>
      </c>
      <c r="E39" s="64">
        <f t="shared" si="26"/>
        <v>0</v>
      </c>
      <c r="F39" s="64">
        <f t="shared" si="26"/>
        <v>0</v>
      </c>
      <c r="G39" s="64">
        <f t="shared" si="26"/>
        <v>0</v>
      </c>
      <c r="H39" s="64">
        <f t="shared" si="26"/>
        <v>0</v>
      </c>
      <c r="I39" s="64">
        <f t="shared" si="26"/>
        <v>0</v>
      </c>
      <c r="J39" s="64">
        <f t="shared" ref="J39" si="27">SUM(J40:J41)</f>
        <v>0</v>
      </c>
      <c r="K39" s="64">
        <f t="shared" si="26"/>
        <v>0</v>
      </c>
      <c r="L39" s="64">
        <f t="shared" si="26"/>
        <v>0</v>
      </c>
      <c r="M39" s="64">
        <f t="shared" si="26"/>
        <v>0</v>
      </c>
      <c r="N39" s="64">
        <f t="shared" si="26"/>
        <v>0</v>
      </c>
      <c r="O39" s="64">
        <f t="shared" si="26"/>
        <v>0</v>
      </c>
      <c r="P39" s="64">
        <f>SUM(P40:P41)</f>
        <v>0</v>
      </c>
      <c r="Q39" s="64">
        <f t="shared" ref="Q39:R39" si="28">SUM(Q40:Q41)</f>
        <v>0</v>
      </c>
      <c r="R39" s="64">
        <f t="shared" si="28"/>
        <v>0</v>
      </c>
      <c r="S39" s="92" t="e">
        <f t="shared" si="6"/>
        <v>#DIV/0!</v>
      </c>
      <c r="U39" s="88"/>
    </row>
    <row r="40" spans="1:21">
      <c r="A40" s="65">
        <v>411</v>
      </c>
      <c r="B40" s="65" t="s">
        <v>651</v>
      </c>
      <c r="C40" s="70">
        <f t="shared" si="23"/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89">
        <v>0</v>
      </c>
      <c r="R40" s="89">
        <v>0</v>
      </c>
      <c r="S40" s="93" t="e">
        <f t="shared" si="6"/>
        <v>#DIV/0!</v>
      </c>
      <c r="U40" s="88"/>
    </row>
    <row r="41" spans="1:21">
      <c r="A41" s="68">
        <v>412</v>
      </c>
      <c r="B41" s="69" t="s">
        <v>652</v>
      </c>
      <c r="C41" s="70">
        <f t="shared" si="23"/>
        <v>0</v>
      </c>
      <c r="D41" s="67">
        <f>'Plan za unos u SAP'!I60+'Plan za unos u SAP'!I61+'Plan za unos u SAP'!I62</f>
        <v>0</v>
      </c>
      <c r="E41" s="67">
        <f>'Plan za unos u SAP'!I606+'Plan za unos u SAP'!I607+'Plan za unos u SAP'!I608+'Plan za unos u SAP'!I675+'Plan za unos u SAP'!I676+'Plan za unos u SAP'!I677</f>
        <v>0</v>
      </c>
      <c r="F41" s="67">
        <f>'Plan za unos u SAP'!I131+'Plan za unos u SAP'!I132+'Plan za unos u SAP'!I133</f>
        <v>0</v>
      </c>
      <c r="G41" s="67">
        <f>'Plan za unos u SAP'!I199+'Plan za unos u SAP'!I200+'Plan za unos u SAP'!I201+'Plan za unos u SAP'!I268+'Plan za unos u SAP'!I269+'Plan za unos u SAP'!I270</f>
        <v>0</v>
      </c>
      <c r="H41" s="67">
        <f>'Plan za unos u SAP'!I348+'Plan za unos u SAP'!I349+'Plan za unos u SAP'!I350</f>
        <v>0</v>
      </c>
      <c r="I41" s="67">
        <f>'Plan za unos u SAP'!I419+'Plan za unos u SAP'!I420+'Plan za unos u SAP'!I421+'Plan za unos u SAP'!I488+'Plan za unos u SAP'!I489+'Plan za unos u SAP'!I490</f>
        <v>0</v>
      </c>
      <c r="J41" s="67">
        <v>0</v>
      </c>
      <c r="K41" s="67">
        <f>'Plan za unos u SAP'!I751+'Plan za unos u SAP'!I752+'Plan za unos u SAP'!I753</f>
        <v>0</v>
      </c>
      <c r="L41" s="67">
        <f>'Plan za unos u SAP'!I826+'Plan za unos u SAP'!I827+'Plan za unos u SAP'!I828+'Plan za unos u SAP'!I895+'Plan za unos u SAP'!I896+'Plan za unos u SAP'!I897</f>
        <v>0</v>
      </c>
      <c r="M41" s="67">
        <v>0</v>
      </c>
      <c r="N41" s="67">
        <v>0</v>
      </c>
      <c r="O41" s="67">
        <v>0</v>
      </c>
      <c r="P41" s="67">
        <v>0</v>
      </c>
      <c r="Q41" s="89">
        <f>'Plan za unos u SAP'!G60+'Plan za unos u SAP'!G61+'Plan za unos u SAP'!G62+'Plan za unos u SAP'!G131+'Plan za unos u SAP'!G132+'Plan za unos u SAP'!G133+'Plan za unos u SAP'!G199+'Plan za unos u SAP'!G200+'Plan za unos u SAP'!G201+'Plan za unos u SAP'!G268+'Plan za unos u SAP'!G269+'Plan za unos u SAP'!G270+'Plan za unos u SAP'!G348+'Plan za unos u SAP'!G349+'Plan za unos u SAP'!G350+'Plan za unos u SAP'!G419+'Plan za unos u SAP'!G420+'Plan za unos u SAP'!G421+'Plan za unos u SAP'!G488+'Plan za unos u SAP'!G489+'Plan za unos u SAP'!G490+'Plan za unos u SAP'!G606+'Plan za unos u SAP'!G607+'Plan za unos u SAP'!G608+'Plan za unos u SAP'!G675+'Plan za unos u SAP'!G676+'Plan za unos u SAP'!G677+'Plan za unos u SAP'!G751+'Plan za unos u SAP'!G752+'Plan za unos u SAP'!G753+'Plan za unos u SAP'!G826+'Plan za unos u SAP'!G827+'Plan za unos u SAP'!G828+'Plan za unos u SAP'!G895+'Plan za unos u SAP'!G896+'Plan za unos u SAP'!G897</f>
        <v>0</v>
      </c>
      <c r="R41" s="89">
        <f>'Plan za unos u SAP'!H60+'Plan za unos u SAP'!H61+'Plan za unos u SAP'!H62+'Plan za unos u SAP'!H131+'Plan za unos u SAP'!H132+'Plan za unos u SAP'!H133+'Plan za unos u SAP'!H199+'Plan za unos u SAP'!H200+'Plan za unos u SAP'!H201+'Plan za unos u SAP'!H268+'Plan za unos u SAP'!H269+'Plan za unos u SAP'!H270+'Plan za unos u SAP'!H348+'Plan za unos u SAP'!H349+'Plan za unos u SAP'!H350+'Plan za unos u SAP'!H419+'Plan za unos u SAP'!H420+'Plan za unos u SAP'!H421+'Plan za unos u SAP'!H488+'Plan za unos u SAP'!H489+'Plan za unos u SAP'!H490+'Plan za unos u SAP'!H606+'Plan za unos u SAP'!H607+'Plan za unos u SAP'!H608+'Plan za unos u SAP'!H675+'Plan za unos u SAP'!H676+'Plan za unos u SAP'!H677+'Plan za unos u SAP'!H751+'Plan za unos u SAP'!H752+'Plan za unos u SAP'!H753+'Plan za unos u SAP'!H826+'Plan za unos u SAP'!H827+'Plan za unos u SAP'!H828+'Plan za unos u SAP'!H895+'Plan za unos u SAP'!H896+'Plan za unos u SAP'!H897</f>
        <v>0</v>
      </c>
      <c r="S41" s="93" t="e">
        <f t="shared" si="6"/>
        <v>#DIV/0!</v>
      </c>
      <c r="U41" s="88"/>
    </row>
    <row r="42" spans="1:21">
      <c r="A42" s="72">
        <v>42</v>
      </c>
      <c r="B42" s="73" t="s">
        <v>653</v>
      </c>
      <c r="C42" s="74">
        <f t="shared" si="23"/>
        <v>1159238</v>
      </c>
      <c r="D42" s="74">
        <f t="shared" ref="D42:R42" si="29">SUM(D43:D48)</f>
        <v>439944</v>
      </c>
      <c r="E42" s="74">
        <f t="shared" si="29"/>
        <v>0</v>
      </c>
      <c r="F42" s="74">
        <f t="shared" si="29"/>
        <v>19523</v>
      </c>
      <c r="G42" s="74">
        <f t="shared" si="29"/>
        <v>647901</v>
      </c>
      <c r="H42" s="74">
        <f t="shared" si="29"/>
        <v>8499</v>
      </c>
      <c r="I42" s="74">
        <f t="shared" si="29"/>
        <v>13675</v>
      </c>
      <c r="J42" s="74">
        <f t="shared" ref="J42" si="30">SUM(J43:J48)</f>
        <v>0</v>
      </c>
      <c r="K42" s="74">
        <f t="shared" si="29"/>
        <v>0</v>
      </c>
      <c r="L42" s="74">
        <f t="shared" si="29"/>
        <v>0</v>
      </c>
      <c r="M42" s="74">
        <f t="shared" si="29"/>
        <v>27312</v>
      </c>
      <c r="N42" s="74">
        <f t="shared" si="29"/>
        <v>0</v>
      </c>
      <c r="O42" s="74">
        <f t="shared" si="29"/>
        <v>2384</v>
      </c>
      <c r="P42" s="74">
        <f t="shared" si="29"/>
        <v>0</v>
      </c>
      <c r="Q42" s="74">
        <f t="shared" si="29"/>
        <v>10060109</v>
      </c>
      <c r="R42" s="74">
        <f t="shared" si="29"/>
        <v>762311</v>
      </c>
      <c r="S42" s="92">
        <f t="shared" si="6"/>
        <v>11.523115703815932</v>
      </c>
      <c r="U42" s="88"/>
    </row>
    <row r="43" spans="1:21">
      <c r="A43" s="68">
        <v>421</v>
      </c>
      <c r="B43" s="69" t="s">
        <v>654</v>
      </c>
      <c r="C43" s="70">
        <f t="shared" si="23"/>
        <v>0</v>
      </c>
      <c r="D43" s="67">
        <f>'Plan za unos u SAP'!I63+'Plan za unos u SAP'!I64+'Plan za unos u SAP'!I65</f>
        <v>0</v>
      </c>
      <c r="E43" s="67">
        <f>'Plan za unos u SAP'!I609+'Plan za unos u SAP'!I610+'Plan za unos u SAP'!I611+'Plan za unos u SAP'!I678+'Plan za unos u SAP'!I679+'Plan za unos u SAP'!I680+'Plan za unos u SAP'!I702</f>
        <v>0</v>
      </c>
      <c r="F43" s="67">
        <f>'Plan za unos u SAP'!I134+'Plan za unos u SAP'!I135+'Plan za unos u SAP'!I136</f>
        <v>0</v>
      </c>
      <c r="G43" s="67">
        <f>'Plan za unos u SAP'!I202+'Plan za unos u SAP'!I203+'Plan za unos u SAP'!I204+'Plan za unos u SAP'!I271+'Plan za unos u SAP'!I272+'Plan za unos u SAP'!I273</f>
        <v>0</v>
      </c>
      <c r="H43" s="67">
        <f>'Plan za unos u SAP'!I351+'Plan za unos u SAP'!I352+'Plan za unos u SAP'!I353</f>
        <v>0</v>
      </c>
      <c r="I43" s="67">
        <f>'Plan za unos u SAP'!I422+'Plan za unos u SAP'!I423+'Plan za unos u SAP'!I424+'Plan za unos u SAP'!I491+'Plan za unos u SAP'!I492+'Plan za unos u SAP'!I493</f>
        <v>0</v>
      </c>
      <c r="J43" s="67">
        <v>0</v>
      </c>
      <c r="K43" s="67">
        <f>'Plan za unos u SAP'!I754+'Plan za unos u SAP'!I755+'Plan za unos u SAP'!I756</f>
        <v>0</v>
      </c>
      <c r="L43" s="67">
        <f>'Plan za unos u SAP'!I778+'Plan za unos u SAP'!I829+'Plan za unos u SAP'!I830+'Plan za unos u SAP'!I831+'Plan za unos u SAP'!I898+'Plan za unos u SAP'!I899+'Plan za unos u SAP'!I900</f>
        <v>0</v>
      </c>
      <c r="M43" s="67">
        <v>0</v>
      </c>
      <c r="N43" s="67">
        <v>0</v>
      </c>
      <c r="O43" s="67">
        <v>0</v>
      </c>
      <c r="P43" s="67">
        <v>0</v>
      </c>
      <c r="Q43" s="89">
        <f>'Plan za unos u SAP'!G63+'Plan za unos u SAP'!G64+'Plan za unos u SAP'!G65+'Plan za unos u SAP'!G134+'Plan za unos u SAP'!G135+'Plan za unos u SAP'!G136+'Plan za unos u SAP'!G202+'Plan za unos u SAP'!G203+'Plan za unos u SAP'!G204+'Plan za unos u SAP'!G271+'Plan za unos u SAP'!G272+'Plan za unos u SAP'!G273+'Plan za unos u SAP'!G351+'Plan za unos u SAP'!G352+'Plan za unos u SAP'!G353+'Plan za unos u SAP'!G422+'Plan za unos u SAP'!G423+'Plan za unos u SAP'!G424+'Plan za unos u SAP'!G491+'Plan za unos u SAP'!G492+'Plan za unos u SAP'!G493+'Plan za unos u SAP'!G609+'Plan za unos u SAP'!G610+'Plan za unos u SAP'!G611+'Plan za unos u SAP'!G678+'Plan za unos u SAP'!G679+'Plan za unos u SAP'!G680+'Plan za unos u SAP'!G702+'Plan za unos u SAP'!G754+'Plan za unos u SAP'!G755+'Plan za unos u SAP'!G756+'Plan za unos u SAP'!G778+'Plan za unos u SAP'!G829+'Plan za unos u SAP'!G830+'Plan za unos u SAP'!G831+'Plan za unos u SAP'!G898+'Plan za unos u SAP'!G899+'Plan za unos u SAP'!G900</f>
        <v>6700550</v>
      </c>
      <c r="R43" s="89">
        <f>'Plan za unos u SAP'!H63+'Plan za unos u SAP'!H64+'Plan za unos u SAP'!H65+'Plan za unos u SAP'!H134+'Plan za unos u SAP'!H135+'Plan za unos u SAP'!H136+'Plan za unos u SAP'!H202+'Plan za unos u SAP'!H203+'Plan za unos u SAP'!H204+'Plan za unos u SAP'!H271+'Plan za unos u SAP'!H272+'Plan za unos u SAP'!H273+'Plan za unos u SAP'!H351+'Plan za unos u SAP'!H352+'Plan za unos u SAP'!H353+'Plan za unos u SAP'!H422+'Plan za unos u SAP'!H423+'Plan za unos u SAP'!H424+'Plan za unos u SAP'!H491+'Plan za unos u SAP'!H492+'Plan za unos u SAP'!H493+'Plan za unos u SAP'!H609+'Plan za unos u SAP'!H610+'Plan za unos u SAP'!H611+'Plan za unos u SAP'!H678+'Plan za unos u SAP'!H679+'Plan za unos u SAP'!H680+'Plan za unos u SAP'!H702+'Plan za unos u SAP'!H754+'Plan za unos u SAP'!H755+'Plan za unos u SAP'!H756+'Plan za unos u SAP'!H778+'Plan za unos u SAP'!H829+'Plan za unos u SAP'!H830+'Plan za unos u SAP'!H831+'Plan za unos u SAP'!H898+'Plan za unos u SAP'!H899+'Plan za unos u SAP'!H900</f>
        <v>0</v>
      </c>
      <c r="S43" s="93">
        <f t="shared" si="6"/>
        <v>0</v>
      </c>
      <c r="U43" s="88"/>
    </row>
    <row r="44" spans="1:21">
      <c r="A44" s="68">
        <v>422</v>
      </c>
      <c r="B44" s="69" t="s">
        <v>655</v>
      </c>
      <c r="C44" s="70">
        <f t="shared" si="23"/>
        <v>1136102</v>
      </c>
      <c r="D44" s="67">
        <f>'Plan za unos u SAP'!I66+'Plan za unos u SAP'!I67+'Plan za unos u SAP'!I68+'Plan za unos u SAP'!I69+'Plan za unos u SAP'!I70+'Plan za unos u SAP'!I71+'Plan za unos u SAP'!I72</f>
        <v>433808</v>
      </c>
      <c r="E44" s="67">
        <f>'Plan za unos u SAP'!I612+'Plan za unos u SAP'!I613+'Plan za unos u SAP'!I614+'Plan za unos u SAP'!I615+'Plan za unos u SAP'!I616+'Plan za unos u SAP'!I617+'Plan za unos u SAP'!I618+'Plan za unos u SAP'!I681+'Plan za unos u SAP'!I682+'Plan za unos u SAP'!I683+'Plan za unos u SAP'!I684+'Plan za unos u SAP'!I685+'Plan za unos u SAP'!I686+'Plan za unos u SAP'!I687</f>
        <v>0</v>
      </c>
      <c r="F44" s="67">
        <f>'Plan za unos u SAP'!I137+'Plan za unos u SAP'!I138+'Plan za unos u SAP'!I139+'Plan za unos u SAP'!I140+'Plan za unos u SAP'!I141+'Plan za unos u SAP'!I142+'Plan za unos u SAP'!I143</f>
        <v>19523</v>
      </c>
      <c r="G44" s="67">
        <f>'Plan za unos u SAP'!I205+'Plan za unos u SAP'!I206+'Plan za unos u SAP'!I207+'Plan za unos u SAP'!I208+'Plan za unos u SAP'!I209+'Plan za unos u SAP'!I210+'Plan za unos u SAP'!I211+'Plan za unos u SAP'!I274+'Plan za unos u SAP'!I275+'Plan za unos u SAP'!I276+'Plan za unos u SAP'!I277+'Plan za unos u SAP'!I278+'Plan za unos u SAP'!I279+'Plan za unos u SAP'!I280</f>
        <v>647901</v>
      </c>
      <c r="H44" s="67">
        <f>'Plan za unos u SAP'!I354+'Plan za unos u SAP'!I355+'Plan za unos u SAP'!I356+'Plan za unos u SAP'!I357+'Plan za unos u SAP'!I358+'Plan za unos u SAP'!I359+'Plan za unos u SAP'!I360</f>
        <v>8499</v>
      </c>
      <c r="I44" s="67">
        <f>'Plan za unos u SAP'!I425+'Plan za unos u SAP'!I426+'Plan za unos u SAP'!I427+'Plan za unos u SAP'!I428+'Plan za unos u SAP'!I429+'Plan za unos u SAP'!I430+'Plan za unos u SAP'!I431+'Plan za unos u SAP'!I494+'Plan za unos u SAP'!I495+'Plan za unos u SAP'!I496+'Plan za unos u SAP'!I497+'Plan za unos u SAP'!I498+'Plan za unos u SAP'!I499+'Plan za unos u SAP'!I500</f>
        <v>13675</v>
      </c>
      <c r="J44" s="67">
        <v>0</v>
      </c>
      <c r="K44" s="67">
        <f>'Plan za unos u SAP'!I757+'Plan za unos u SAP'!I758+'Plan za unos u SAP'!I759+'Plan za unos u SAP'!I760+'Plan za unos u SAP'!I761+'Plan za unos u SAP'!I762+'Plan za unos u SAP'!I763</f>
        <v>0</v>
      </c>
      <c r="L44" s="67">
        <f>'Plan za unos u SAP'!I832+'Plan za unos u SAP'!I833+'Plan za unos u SAP'!I834+'Plan za unos u SAP'!I835+'Plan za unos u SAP'!I836+'Plan za unos u SAP'!I837+'Plan za unos u SAP'!I838+'Plan za unos u SAP'!I901+'Plan za unos u SAP'!I902+'Plan za unos u SAP'!I903+'Plan za unos u SAP'!I904+'Plan za unos u SAP'!I905+'Plan za unos u SAP'!I906+'Plan za unos u SAP'!I907</f>
        <v>0</v>
      </c>
      <c r="M44" s="67">
        <f>'Plan za unos u SAP'!I518+'Plan za unos u SAP'!I544+'Plan za unos u SAP'!I545+'Plan za unos u SAP'!I546</f>
        <v>10312</v>
      </c>
      <c r="N44" s="67">
        <v>0</v>
      </c>
      <c r="O44" s="67">
        <f>'Plan za unos u SAP'!I556</f>
        <v>2384</v>
      </c>
      <c r="P44" s="67">
        <v>0</v>
      </c>
      <c r="Q44" s="89">
        <f>'Plan za unos u SAP'!G66+'Plan za unos u SAP'!G67+'Plan za unos u SAP'!G68+'Plan za unos u SAP'!G69+'Plan za unos u SAP'!G70+'Plan za unos u SAP'!G71+'Plan za unos u SAP'!G72+'Plan za unos u SAP'!G137+'Plan za unos u SAP'!G138+'Plan za unos u SAP'!G139+'Plan za unos u SAP'!G140+'Plan za unos u SAP'!G141+'Plan za unos u SAP'!G142+'Plan za unos u SAP'!G143+'Plan za unos u SAP'!G205+'Plan za unos u SAP'!G206+'Plan za unos u SAP'!G207+'Plan za unos u SAP'!G208+'Plan za unos u SAP'!G209+'Plan za unos u SAP'!G210+'Plan za unos u SAP'!G211+'Plan za unos u SAP'!G274+'Plan za unos u SAP'!G275+'Plan za unos u SAP'!G276+'Plan za unos u SAP'!G277+'Plan za unos u SAP'!G278+'Plan za unos u SAP'!G279+'Plan za unos u SAP'!G280+'Plan za unos u SAP'!G354+'Plan za unos u SAP'!G355+'Plan za unos u SAP'!G356+'Plan za unos u SAP'!G357+'Plan za unos u SAP'!G358+'Plan za unos u SAP'!G359+'Plan za unos u SAP'!G360+'Plan za unos u SAP'!G425+'Plan za unos u SAP'!G426+'Plan za unos u SAP'!G427+'Plan za unos u SAP'!G428+'Plan za unos u SAP'!G429+'Plan za unos u SAP'!G430+'Plan za unos u SAP'!G431+'Plan za unos u SAP'!G494+'Plan za unos u SAP'!G495+'Plan za unos u SAP'!G496+'Plan za unos u SAP'!G497+'Plan za unos u SAP'!G498+'Plan za unos u SAP'!G499+'Plan za unos u SAP'!G500+'Plan za unos u SAP'!G518+'Plan za unos u SAP'!G544+'Plan za unos u SAP'!G545+'Plan za unos u SAP'!G546+'Plan za unos u SAP'!G556+'Plan za unos u SAP'!G612+'Plan za unos u SAP'!G613+'Plan za unos u SAP'!G614+'Plan za unos u SAP'!G615+'Plan za unos u SAP'!G616+'Plan za unos u SAP'!G617+'Plan za unos u SAP'!G618+'Plan za unos u SAP'!G681+'Plan za unos u SAP'!G682+'Plan za unos u SAP'!G683+'Plan za unos u SAP'!G684+'Plan za unos u SAP'!G685+'Plan za unos u SAP'!G686+'Plan za unos u SAP'!G687+'Plan za unos u SAP'!G757+'Plan za unos u SAP'!G758+'Plan za unos u SAP'!G759+'Plan za unos u SAP'!G760+'Plan za unos u SAP'!G761+'Plan za unos u SAP'!G762+'Plan za unos u SAP'!G763+'Plan za unos u SAP'!G832+'Plan za unos u SAP'!G833+'Plan za unos u SAP'!G834+'Plan za unos u SAP'!G835+'Plan za unos u SAP'!G836+'Plan za unos u SAP'!G837+'Plan za unos u SAP'!G838+'Plan za unos u SAP'!G901+'Plan za unos u SAP'!G902+'Plan za unos u SAP'!G903+'Plan za unos u SAP'!G904+'Plan za unos u SAP'!G905+'Plan za unos u SAP'!G906+'Plan za unos u SAP'!G907</f>
        <v>3358598</v>
      </c>
      <c r="R44" s="89">
        <f>'Plan za unos u SAP'!H66+'Plan za unos u SAP'!H67+'Plan za unos u SAP'!H68+'Plan za unos u SAP'!H69+'Plan za unos u SAP'!H70+'Plan za unos u SAP'!H71+'Plan za unos u SAP'!H72+'Plan za unos u SAP'!H137+'Plan za unos u SAP'!H138+'Plan za unos u SAP'!H139+'Plan za unos u SAP'!H140+'Plan za unos u SAP'!H141+'Plan za unos u SAP'!H142+'Plan za unos u SAP'!H143+'Plan za unos u SAP'!H205+'Plan za unos u SAP'!H206+'Plan za unos u SAP'!H207+'Plan za unos u SAP'!H208+'Plan za unos u SAP'!H209+'Plan za unos u SAP'!H210+'Plan za unos u SAP'!H211+'Plan za unos u SAP'!H274+'Plan za unos u SAP'!H275+'Plan za unos u SAP'!H276+'Plan za unos u SAP'!H277+'Plan za unos u SAP'!H278+'Plan za unos u SAP'!H279+'Plan za unos u SAP'!H280+'Plan za unos u SAP'!H354+'Plan za unos u SAP'!H355+'Plan za unos u SAP'!H356+'Plan za unos u SAP'!H357+'Plan za unos u SAP'!H358+'Plan za unos u SAP'!H359+'Plan za unos u SAP'!H360+'Plan za unos u SAP'!H425+'Plan za unos u SAP'!H426+'Plan za unos u SAP'!H427+'Plan za unos u SAP'!H428+'Plan za unos u SAP'!H429+'Plan za unos u SAP'!H430+'Plan za unos u SAP'!H431+'Plan za unos u SAP'!H494+'Plan za unos u SAP'!H495+'Plan za unos u SAP'!H496+'Plan za unos u SAP'!H497+'Plan za unos u SAP'!H498+'Plan za unos u SAP'!H499+'Plan za unos u SAP'!H500+'Plan za unos u SAP'!H518+'Plan za unos u SAP'!H544+'Plan za unos u SAP'!H545+'Plan za unos u SAP'!H546+'Plan za unos u SAP'!H556+'Plan za unos u SAP'!H612+'Plan za unos u SAP'!H613+'Plan za unos u SAP'!H614+'Plan za unos u SAP'!H615+'Plan za unos u SAP'!H616+'Plan za unos u SAP'!H617+'Plan za unos u SAP'!H618+'Plan za unos u SAP'!H681+'Plan za unos u SAP'!H682+'Plan za unos u SAP'!H683+'Plan za unos u SAP'!H684+'Plan za unos u SAP'!H685+'Plan za unos u SAP'!H686+'Plan za unos u SAP'!H687+'Plan za unos u SAP'!H757+'Plan za unos u SAP'!H758+'Plan za unos u SAP'!H759+'Plan za unos u SAP'!H760+'Plan za unos u SAP'!H761+'Plan za unos u SAP'!H762+'Plan za unos u SAP'!H763+'Plan za unos u SAP'!H832+'Plan za unos u SAP'!H833+'Plan za unos u SAP'!H834+'Plan za unos u SAP'!H835+'Plan za unos u SAP'!H836+'Plan za unos u SAP'!H837+'Plan za unos u SAP'!H838+'Plan za unos u SAP'!H901+'Plan za unos u SAP'!H902+'Plan za unos u SAP'!H903+'Plan za unos u SAP'!H904+'Plan za unos u SAP'!H905+'Plan za unos u SAP'!H906+'Plan za unos u SAP'!H907</f>
        <v>756175</v>
      </c>
      <c r="S44" s="93">
        <f t="shared" si="6"/>
        <v>33.826674106278873</v>
      </c>
      <c r="U44" s="88"/>
    </row>
    <row r="45" spans="1:21">
      <c r="A45" s="71">
        <v>423</v>
      </c>
      <c r="B45" s="69" t="s">
        <v>656</v>
      </c>
      <c r="C45" s="70">
        <f t="shared" si="23"/>
        <v>0</v>
      </c>
      <c r="D45" s="67">
        <f>'Plan za unos u SAP'!I73+'Plan za unos u SAP'!I74</f>
        <v>0</v>
      </c>
      <c r="E45" s="67">
        <f>'Plan za unos u SAP'!I619+'Plan za unos u SAP'!I620+'Plan za unos u SAP'!I688+'Plan za unos u SAP'!I689</f>
        <v>0</v>
      </c>
      <c r="F45" s="67">
        <f>'Plan za unos u SAP'!I144+'Plan za unos u SAP'!I145</f>
        <v>0</v>
      </c>
      <c r="G45" s="67">
        <f>'Plan za unos u SAP'!I212+'Plan za unos u SAP'!I213+'Plan za unos u SAP'!I281+'Plan za unos u SAP'!I282</f>
        <v>0</v>
      </c>
      <c r="H45" s="67">
        <f>'Plan za unos u SAP'!I361+'Plan za unos u SAP'!I362</f>
        <v>0</v>
      </c>
      <c r="I45" s="67">
        <f>'Plan za unos u SAP'!I432+'Plan za unos u SAP'!I433+'Plan za unos u SAP'!I501+'Plan za unos u SAP'!I502</f>
        <v>0</v>
      </c>
      <c r="J45" s="67">
        <v>0</v>
      </c>
      <c r="K45" s="67">
        <f>'Plan za unos u SAP'!I764+'Plan za unos u SAP'!I765</f>
        <v>0</v>
      </c>
      <c r="L45" s="67">
        <f>'Plan za unos u SAP'!I839+'Plan za unos u SAP'!I840+'Plan za unos u SAP'!I908+'Plan za unos u SAP'!I909</f>
        <v>0</v>
      </c>
      <c r="M45" s="67">
        <v>0</v>
      </c>
      <c r="N45" s="67">
        <v>0</v>
      </c>
      <c r="O45" s="67">
        <v>0</v>
      </c>
      <c r="P45" s="67">
        <v>0</v>
      </c>
      <c r="Q45" s="89">
        <f>'Plan za unos u SAP'!G73+'Plan za unos u SAP'!G74+'Plan za unos u SAP'!G144+'Plan za unos u SAP'!G145+'Plan za unos u SAP'!G212+'Plan za unos u SAP'!G213+'Plan za unos u SAP'!G281+'Plan za unos u SAP'!G282+'Plan za unos u SAP'!G361+'Plan za unos u SAP'!G362+'Plan za unos u SAP'!G432+'Plan za unos u SAP'!G433+'Plan za unos u SAP'!G501+'Plan za unos u SAP'!G502+'Plan za unos u SAP'!G619+'Plan za unos u SAP'!G620+'Plan za unos u SAP'!G688+'Plan za unos u SAP'!G689+'Plan za unos u SAP'!G764+'Plan za unos u SAP'!G765+'Plan za unos u SAP'!G839+'Plan za unos u SAP'!G840+'Plan za unos u SAP'!G908+'Plan za unos u SAP'!G909</f>
        <v>0</v>
      </c>
      <c r="R45" s="89">
        <f>'Plan za unos u SAP'!H73+'Plan za unos u SAP'!H74+'Plan za unos u SAP'!H144+'Plan za unos u SAP'!H145+'Plan za unos u SAP'!H212+'Plan za unos u SAP'!H213+'Plan za unos u SAP'!H281+'Plan za unos u SAP'!H282+'Plan za unos u SAP'!H361+'Plan za unos u SAP'!H362+'Plan za unos u SAP'!H432+'Plan za unos u SAP'!H433+'Plan za unos u SAP'!H501+'Plan za unos u SAP'!H502+'Plan za unos u SAP'!H619+'Plan za unos u SAP'!H620+'Plan za unos u SAP'!H688+'Plan za unos u SAP'!H689+'Plan za unos u SAP'!H764+'Plan za unos u SAP'!H765+'Plan za unos u SAP'!H839+'Plan za unos u SAP'!H840+'Plan za unos u SAP'!H908+'Plan za unos u SAP'!H909</f>
        <v>0</v>
      </c>
      <c r="S45" s="93" t="e">
        <f t="shared" si="6"/>
        <v>#DIV/0!</v>
      </c>
      <c r="U45" s="88"/>
    </row>
    <row r="46" spans="1:21">
      <c r="A46" s="71">
        <v>424</v>
      </c>
      <c r="B46" s="75" t="s">
        <v>657</v>
      </c>
      <c r="C46" s="70">
        <f t="shared" si="23"/>
        <v>23136</v>
      </c>
      <c r="D46" s="67">
        <f>'Plan za unos u SAP'!I75+'Plan za unos u SAP'!I76</f>
        <v>6136</v>
      </c>
      <c r="E46" s="67">
        <f>'Plan za unos u SAP'!I621+'Plan za unos u SAP'!I622+'Plan za unos u SAP'!I690+'Plan za unos u SAP'!I691</f>
        <v>0</v>
      </c>
      <c r="F46" s="67">
        <f>'Plan za unos u SAP'!I146+'Plan za unos u SAP'!I147</f>
        <v>0</v>
      </c>
      <c r="G46" s="67">
        <f>'Plan za unos u SAP'!I214+'Plan za unos u SAP'!I215+'Plan za unos u SAP'!I283+'Plan za unos u SAP'!I284</f>
        <v>0</v>
      </c>
      <c r="H46" s="67">
        <f>'Plan za unos u SAP'!I300+'Plan za unos u SAP'!I363+'Plan za unos u SAP'!I364</f>
        <v>0</v>
      </c>
      <c r="I46" s="67">
        <f>'Plan za unos u SAP'!I434+'Plan za unos u SAP'!I435+'Plan za unos u SAP'!I503+'Plan za unos u SAP'!I504</f>
        <v>0</v>
      </c>
      <c r="J46" s="67">
        <v>0</v>
      </c>
      <c r="K46" s="67">
        <f>'Plan za unos u SAP'!I766+'Plan za unos u SAP'!I767</f>
        <v>0</v>
      </c>
      <c r="L46" s="67">
        <f>'Plan za unos u SAP'!I841+'Plan za unos u SAP'!I842+'Plan za unos u SAP'!I910+'Plan za unos u SAP'!I911</f>
        <v>0</v>
      </c>
      <c r="M46" s="67">
        <f>'Plan za unos u SAP'!I547</f>
        <v>17000</v>
      </c>
      <c r="N46" s="67">
        <v>0</v>
      </c>
      <c r="O46" s="67">
        <f>'Plan za unos u SAP'!I557</f>
        <v>0</v>
      </c>
      <c r="P46" s="67">
        <v>0</v>
      </c>
      <c r="Q46" s="89">
        <f>'Plan za unos u SAP'!G75+'Plan za unos u SAP'!G76+'Plan za unos u SAP'!G146+'Plan za unos u SAP'!G147+'Plan za unos u SAP'!G214+'Plan za unos u SAP'!G215+'Plan za unos u SAP'!G283+'Plan za unos u SAP'!G284+'Plan za unos u SAP'!G300+'Plan za unos u SAP'!G363+'Plan za unos u SAP'!G364+'Plan za unos u SAP'!G434+'Plan za unos u SAP'!G435+'Plan za unos u SAP'!G503+'Plan za unos u SAP'!G504+'Plan za unos u SAP'!G547+'Plan za unos u SAP'!G557+'Plan za unos u SAP'!G621+'Plan za unos u SAP'!G622+'Plan za unos u SAP'!G690+'Plan za unos u SAP'!G691+'Plan za unos u SAP'!G766+'Plan za unos u SAP'!G767+'Plan za unos u SAP'!G841+'Plan za unos u SAP'!G842+'Plan za unos u SAP'!G910+'Plan za unos u SAP'!G911</f>
        <v>961</v>
      </c>
      <c r="R46" s="89">
        <f>'Plan za unos u SAP'!H75+'Plan za unos u SAP'!H76+'Plan za unos u SAP'!H146+'Plan za unos u SAP'!H147+'Plan za unos u SAP'!H214+'Plan za unos u SAP'!H215+'Plan za unos u SAP'!H283+'Plan za unos u SAP'!H284+'Plan za unos u SAP'!H300+'Plan za unos u SAP'!H363+'Plan za unos u SAP'!H364+'Plan za unos u SAP'!H434+'Plan za unos u SAP'!H435+'Plan za unos u SAP'!H503+'Plan za unos u SAP'!H504+'Plan za unos u SAP'!H547+'Plan za unos u SAP'!H557+'Plan za unos u SAP'!H621+'Plan za unos u SAP'!H622+'Plan za unos u SAP'!H690+'Plan za unos u SAP'!H691+'Plan za unos u SAP'!H766+'Plan za unos u SAP'!H767+'Plan za unos u SAP'!H841+'Plan za unos u SAP'!H842+'Plan za unos u SAP'!H910+'Plan za unos u SAP'!H911</f>
        <v>6136</v>
      </c>
      <c r="S46" s="93">
        <f t="shared" si="6"/>
        <v>2407.4921956295525</v>
      </c>
      <c r="U46" s="88"/>
    </row>
    <row r="47" spans="1:21">
      <c r="A47" s="71">
        <v>425</v>
      </c>
      <c r="B47" s="75" t="s">
        <v>658</v>
      </c>
      <c r="C47" s="70">
        <f t="shared" si="23"/>
        <v>0</v>
      </c>
      <c r="D47" s="67">
        <v>0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89">
        <v>0</v>
      </c>
      <c r="R47" s="89">
        <v>0</v>
      </c>
      <c r="S47" s="93" t="e">
        <f t="shared" si="6"/>
        <v>#DIV/0!</v>
      </c>
      <c r="U47" s="88"/>
    </row>
    <row r="48" spans="1:21">
      <c r="A48" s="71">
        <v>426</v>
      </c>
      <c r="B48" s="69" t="s">
        <v>659</v>
      </c>
      <c r="C48" s="70">
        <f t="shared" si="23"/>
        <v>0</v>
      </c>
      <c r="D48" s="67">
        <f>'Plan za unos u SAP'!I77+'Plan za unos u SAP'!I78</f>
        <v>0</v>
      </c>
      <c r="E48" s="67">
        <f>'Plan za unos u SAP'!I623+'Plan za unos u SAP'!I624+'Plan za unos u SAP'!I692+'Plan za unos u SAP'!I693</f>
        <v>0</v>
      </c>
      <c r="F48" s="67">
        <f>'Plan za unos u SAP'!I148+'Plan za unos u SAP'!I149</f>
        <v>0</v>
      </c>
      <c r="G48" s="67">
        <f>'Plan za unos u SAP'!I216+'Plan za unos u SAP'!I217+'Plan za unos u SAP'!I285+'Plan za unos u SAP'!I286</f>
        <v>0</v>
      </c>
      <c r="H48" s="67">
        <f>'Plan za unos u SAP'!I365+'Plan za unos u SAP'!I366</f>
        <v>0</v>
      </c>
      <c r="I48" s="67">
        <f>'Plan za unos u SAP'!I436+'Plan za unos u SAP'!I437+'Plan za unos u SAP'!I505+'Plan za unos u SAP'!I506</f>
        <v>0</v>
      </c>
      <c r="J48" s="67">
        <v>0</v>
      </c>
      <c r="K48" s="67">
        <f>'Plan za unos u SAP'!I768+'Plan za unos u SAP'!I769</f>
        <v>0</v>
      </c>
      <c r="L48" s="67">
        <f>'Plan za unos u SAP'!I843+'Plan za unos u SAP'!I844+'Plan za unos u SAP'!I912+'Plan za unos u SAP'!I913</f>
        <v>0</v>
      </c>
      <c r="M48" s="67">
        <f>'Plan za unos u SAP'!I548</f>
        <v>0</v>
      </c>
      <c r="N48" s="67">
        <v>0</v>
      </c>
      <c r="O48" s="67">
        <v>0</v>
      </c>
      <c r="P48" s="67">
        <v>0</v>
      </c>
      <c r="Q48" s="89">
        <f>'Plan za unos u SAP'!G77+'Plan za unos u SAP'!G78+'Plan za unos u SAP'!G148+'Plan za unos u SAP'!G149+'Plan za unos u SAP'!G216+'Plan za unos u SAP'!G217+'Plan za unos u SAP'!G285+'Plan za unos u SAP'!G286+'Plan za unos u SAP'!G365+'Plan za unos u SAP'!G366+'Plan za unos u SAP'!G436+'Plan za unos u SAP'!G437+'Plan za unos u SAP'!G505+'Plan za unos u SAP'!G506+'Plan za unos u SAP'!G548+'Plan za unos u SAP'!G623+'Plan za unos u SAP'!G624+'Plan za unos u SAP'!G692+'Plan za unos u SAP'!G693+'Plan za unos u SAP'!G768+'Plan za unos u SAP'!G769+'Plan za unos u SAP'!G843+'Plan za unos u SAP'!G844+'Plan za unos u SAP'!G912+'Plan za unos u SAP'!G913</f>
        <v>0</v>
      </c>
      <c r="R48" s="89">
        <f>'Plan za unos u SAP'!H77+'Plan za unos u SAP'!H78+'Plan za unos u SAP'!H148+'Plan za unos u SAP'!H149+'Plan za unos u SAP'!H216+'Plan za unos u SAP'!H217+'Plan za unos u SAP'!H285+'Plan za unos u SAP'!H286+'Plan za unos u SAP'!H365+'Plan za unos u SAP'!H366+'Plan za unos u SAP'!H436+'Plan za unos u SAP'!H437+'Plan za unos u SAP'!H505+'Plan za unos u SAP'!H506+'Plan za unos u SAP'!H548+'Plan za unos u SAP'!H623+'Plan za unos u SAP'!H624+'Plan za unos u SAP'!H692+'Plan za unos u SAP'!H693+'Plan za unos u SAP'!H768+'Plan za unos u SAP'!H769+'Plan za unos u SAP'!H843+'Plan za unos u SAP'!H844+'Plan za unos u SAP'!H912+'Plan za unos u SAP'!H913</f>
        <v>0</v>
      </c>
      <c r="S48" s="93" t="e">
        <f t="shared" si="6"/>
        <v>#DIV/0!</v>
      </c>
      <c r="U48" s="88"/>
    </row>
    <row r="49" spans="1:21">
      <c r="A49" s="61">
        <v>43</v>
      </c>
      <c r="B49" s="62" t="s">
        <v>660</v>
      </c>
      <c r="C49" s="74">
        <f t="shared" si="23"/>
        <v>0</v>
      </c>
      <c r="D49" s="64">
        <f>SUM(D50)</f>
        <v>0</v>
      </c>
      <c r="E49" s="64">
        <f>SUM(E50)</f>
        <v>0</v>
      </c>
      <c r="F49" s="64">
        <f>SUM(F50)</f>
        <v>0</v>
      </c>
      <c r="G49" s="64">
        <f t="shared" ref="G49:P49" si="31">SUM(G50)</f>
        <v>0</v>
      </c>
      <c r="H49" s="64">
        <f t="shared" si="31"/>
        <v>0</v>
      </c>
      <c r="I49" s="64">
        <f t="shared" si="31"/>
        <v>0</v>
      </c>
      <c r="J49" s="64">
        <f t="shared" si="31"/>
        <v>0</v>
      </c>
      <c r="K49" s="64">
        <f t="shared" si="31"/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4">
        <f t="shared" si="31"/>
        <v>0</v>
      </c>
      <c r="P49" s="64">
        <f t="shared" si="31"/>
        <v>0</v>
      </c>
      <c r="Q49" s="64">
        <f>Q50</f>
        <v>0</v>
      </c>
      <c r="R49" s="64">
        <f>R50</f>
        <v>0</v>
      </c>
      <c r="S49" s="92" t="e">
        <f t="shared" si="6"/>
        <v>#DIV/0!</v>
      </c>
      <c r="U49" s="88"/>
    </row>
    <row r="50" spans="1:21">
      <c r="A50" s="68">
        <v>431</v>
      </c>
      <c r="B50" s="69" t="s">
        <v>661</v>
      </c>
      <c r="C50" s="70">
        <f t="shared" si="23"/>
        <v>0</v>
      </c>
      <c r="D50" s="67">
        <f>'Plan za unos u SAP'!I79</f>
        <v>0</v>
      </c>
      <c r="E50" s="67">
        <f>'Plan za unos u SAP'!I625+'Plan za unos u SAP'!I694</f>
        <v>0</v>
      </c>
      <c r="F50" s="67">
        <f>'Plan za unos u SAP'!I150</f>
        <v>0</v>
      </c>
      <c r="G50" s="67">
        <f>'Plan za unos u SAP'!I218+'Plan za unos u SAP'!I287</f>
        <v>0</v>
      </c>
      <c r="H50" s="67">
        <f>'Plan za unos u SAP'!I367</f>
        <v>0</v>
      </c>
      <c r="I50" s="67">
        <f>'Plan za unos u SAP'!I438+'Plan za unos u SAP'!I507</f>
        <v>0</v>
      </c>
      <c r="J50" s="67">
        <v>0</v>
      </c>
      <c r="K50" s="67">
        <f>'Plan za unos u SAP'!I770</f>
        <v>0</v>
      </c>
      <c r="L50" s="67">
        <f>'Plan za unos u SAP'!I845+'Plan za unos u SAP'!I914</f>
        <v>0</v>
      </c>
      <c r="M50" s="67">
        <v>0</v>
      </c>
      <c r="N50" s="67">
        <v>0</v>
      </c>
      <c r="O50" s="67">
        <v>0</v>
      </c>
      <c r="P50" s="67">
        <v>0</v>
      </c>
      <c r="Q50" s="89">
        <f>'Plan za unos u SAP'!G79+'Plan za unos u SAP'!G150+'Plan za unos u SAP'!G218+'Plan za unos u SAP'!G287+'Plan za unos u SAP'!G367+'Plan za unos u SAP'!G438+'Plan za unos u SAP'!G507+'Plan za unos u SAP'!G625+'Plan za unos u SAP'!G694+'Plan za unos u SAP'!G770+'Plan za unos u SAP'!G845+'Plan za unos u SAP'!G914</f>
        <v>0</v>
      </c>
      <c r="R50" s="89">
        <f>'Plan za unos u SAP'!H79+'Plan za unos u SAP'!H150+'Plan za unos u SAP'!H218+'Plan za unos u SAP'!H287+'Plan za unos u SAP'!H367+'Plan za unos u SAP'!H438+'Plan za unos u SAP'!H507+'Plan za unos u SAP'!H625+'Plan za unos u SAP'!H694+'Plan za unos u SAP'!H770+'Plan za unos u SAP'!H845+'Plan za unos u SAP'!H914</f>
        <v>0</v>
      </c>
      <c r="S50" s="93" t="e">
        <f t="shared" si="6"/>
        <v>#DIV/0!</v>
      </c>
      <c r="U50" s="88"/>
    </row>
    <row r="51" spans="1:21">
      <c r="A51" s="61">
        <v>44</v>
      </c>
      <c r="B51" s="62" t="s">
        <v>661</v>
      </c>
      <c r="C51" s="74">
        <f t="shared" si="23"/>
        <v>0</v>
      </c>
      <c r="D51" s="64">
        <f t="shared" ref="D51:R51" si="32">SUM(D52)</f>
        <v>0</v>
      </c>
      <c r="E51" s="64">
        <f t="shared" si="32"/>
        <v>0</v>
      </c>
      <c r="F51" s="64">
        <f t="shared" si="32"/>
        <v>0</v>
      </c>
      <c r="G51" s="64">
        <f t="shared" si="32"/>
        <v>0</v>
      </c>
      <c r="H51" s="64">
        <f t="shared" si="32"/>
        <v>0</v>
      </c>
      <c r="I51" s="64">
        <f t="shared" si="32"/>
        <v>0</v>
      </c>
      <c r="J51" s="64">
        <f t="shared" si="32"/>
        <v>0</v>
      </c>
      <c r="K51" s="64">
        <f t="shared" si="32"/>
        <v>0</v>
      </c>
      <c r="L51" s="64">
        <f t="shared" si="32"/>
        <v>0</v>
      </c>
      <c r="M51" s="64">
        <f t="shared" si="32"/>
        <v>0</v>
      </c>
      <c r="N51" s="64">
        <f t="shared" si="32"/>
        <v>0</v>
      </c>
      <c r="O51" s="64">
        <f t="shared" si="32"/>
        <v>0</v>
      </c>
      <c r="P51" s="64">
        <f t="shared" si="32"/>
        <v>0</v>
      </c>
      <c r="Q51" s="64">
        <f t="shared" si="32"/>
        <v>0</v>
      </c>
      <c r="R51" s="64">
        <f t="shared" si="32"/>
        <v>0</v>
      </c>
      <c r="S51" s="92" t="e">
        <f t="shared" si="6"/>
        <v>#DIV/0!</v>
      </c>
      <c r="U51" s="88"/>
    </row>
    <row r="52" spans="1:21">
      <c r="A52" s="71">
        <v>441</v>
      </c>
      <c r="B52" s="75" t="s">
        <v>662</v>
      </c>
      <c r="C52" s="70">
        <f t="shared" si="23"/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89">
        <v>0</v>
      </c>
      <c r="R52" s="89">
        <v>0</v>
      </c>
      <c r="S52" s="93" t="e">
        <f t="shared" si="6"/>
        <v>#DIV/0!</v>
      </c>
      <c r="U52" s="88"/>
    </row>
    <row r="53" spans="1:21">
      <c r="A53" s="72">
        <v>45</v>
      </c>
      <c r="B53" s="73" t="s">
        <v>663</v>
      </c>
      <c r="C53" s="74">
        <f t="shared" si="23"/>
        <v>0</v>
      </c>
      <c r="D53" s="74">
        <f t="shared" ref="D53:R53" si="33">SUM(D54:D57)</f>
        <v>0</v>
      </c>
      <c r="E53" s="74">
        <f t="shared" si="33"/>
        <v>0</v>
      </c>
      <c r="F53" s="74">
        <f t="shared" si="33"/>
        <v>0</v>
      </c>
      <c r="G53" s="74">
        <f t="shared" si="33"/>
        <v>0</v>
      </c>
      <c r="H53" s="74">
        <f t="shared" si="33"/>
        <v>0</v>
      </c>
      <c r="I53" s="74">
        <f t="shared" si="33"/>
        <v>0</v>
      </c>
      <c r="J53" s="74">
        <f t="shared" ref="J53" si="34">SUM(J54:J57)</f>
        <v>0</v>
      </c>
      <c r="K53" s="74">
        <f t="shared" si="33"/>
        <v>0</v>
      </c>
      <c r="L53" s="74">
        <f t="shared" si="33"/>
        <v>0</v>
      </c>
      <c r="M53" s="74">
        <f t="shared" si="33"/>
        <v>0</v>
      </c>
      <c r="N53" s="74">
        <f t="shared" si="33"/>
        <v>0</v>
      </c>
      <c r="O53" s="74">
        <f t="shared" si="33"/>
        <v>0</v>
      </c>
      <c r="P53" s="74">
        <f t="shared" si="33"/>
        <v>0</v>
      </c>
      <c r="Q53" s="74">
        <f t="shared" si="33"/>
        <v>0</v>
      </c>
      <c r="R53" s="74">
        <f t="shared" si="33"/>
        <v>0</v>
      </c>
      <c r="S53" s="92" t="e">
        <f t="shared" si="6"/>
        <v>#DIV/0!</v>
      </c>
      <c r="U53" s="88"/>
    </row>
    <row r="54" spans="1:21">
      <c r="A54" s="68">
        <v>451</v>
      </c>
      <c r="B54" s="69" t="s">
        <v>91</v>
      </c>
      <c r="C54" s="70">
        <f t="shared" si="23"/>
        <v>0</v>
      </c>
      <c r="D54" s="67">
        <f>'Plan za unos u SAP'!I80</f>
        <v>0</v>
      </c>
      <c r="E54" s="67">
        <f>'Plan za unos u SAP'!I626+'Plan za unos u SAP'!I695</f>
        <v>0</v>
      </c>
      <c r="F54" s="67">
        <f>'Plan za unos u SAP'!I151</f>
        <v>0</v>
      </c>
      <c r="G54" s="67">
        <f>'Plan za unos u SAP'!I219+'Plan za unos u SAP'!I288</f>
        <v>0</v>
      </c>
      <c r="H54" s="67">
        <f>'Plan za unos u SAP'!I368</f>
        <v>0</v>
      </c>
      <c r="I54" s="67">
        <f>'Plan za unos u SAP'!I439+'Plan za unos u SAP'!I508</f>
        <v>0</v>
      </c>
      <c r="J54" s="67">
        <v>0</v>
      </c>
      <c r="K54" s="67">
        <f>'Plan za unos u SAP'!I771</f>
        <v>0</v>
      </c>
      <c r="L54" s="67">
        <f>'Plan za unos u SAP'!I846+'Plan za unos u SAP'!I915</f>
        <v>0</v>
      </c>
      <c r="M54" s="67">
        <v>0</v>
      </c>
      <c r="N54" s="67">
        <v>0</v>
      </c>
      <c r="O54" s="67">
        <f>'Plan za unos u SAP'!I558</f>
        <v>0</v>
      </c>
      <c r="P54" s="67">
        <v>0</v>
      </c>
      <c r="Q54" s="89">
        <f>'Plan za unos u SAP'!G80+'Plan za unos u SAP'!G151+'Plan za unos u SAP'!G219+'Plan za unos u SAP'!G288+'Plan za unos u SAP'!G368+'Plan za unos u SAP'!G439+'Plan za unos u SAP'!G508+'Plan za unos u SAP'!G558+'Plan za unos u SAP'!G626+'Plan za unos u SAP'!G695+'Plan za unos u SAP'!G771+'Plan za unos u SAP'!G846+'Plan za unos u SAP'!G915</f>
        <v>0</v>
      </c>
      <c r="R54" s="89">
        <f>'Plan za unos u SAP'!H80+'Plan za unos u SAP'!H151+'Plan za unos u SAP'!H219+'Plan za unos u SAP'!H288+'Plan za unos u SAP'!H368+'Plan za unos u SAP'!H439+'Plan za unos u SAP'!H508+'Plan za unos u SAP'!H558+'Plan za unos u SAP'!H626+'Plan za unos u SAP'!H695+'Plan za unos u SAP'!H771+'Plan za unos u SAP'!H846+'Plan za unos u SAP'!H915</f>
        <v>0</v>
      </c>
      <c r="S54" s="93" t="e">
        <f t="shared" si="6"/>
        <v>#DIV/0!</v>
      </c>
      <c r="U54" s="88"/>
    </row>
    <row r="55" spans="1:21">
      <c r="A55" s="68">
        <v>452</v>
      </c>
      <c r="B55" s="69" t="s">
        <v>95</v>
      </c>
      <c r="C55" s="70">
        <f t="shared" si="23"/>
        <v>0</v>
      </c>
      <c r="D55" s="67">
        <f>'Plan za unos u SAP'!I81</f>
        <v>0</v>
      </c>
      <c r="E55" s="67">
        <f>'Plan za unos u SAP'!I627+'Plan za unos u SAP'!I696</f>
        <v>0</v>
      </c>
      <c r="F55" s="67">
        <f>'Plan za unos u SAP'!I152</f>
        <v>0</v>
      </c>
      <c r="G55" s="67">
        <f>'Plan za unos u SAP'!I220+'Plan za unos u SAP'!I289</f>
        <v>0</v>
      </c>
      <c r="H55" s="67">
        <f>'Plan za unos u SAP'!I369</f>
        <v>0</v>
      </c>
      <c r="I55" s="67">
        <f>'Plan za unos u SAP'!I440+'Plan za unos u SAP'!I509</f>
        <v>0</v>
      </c>
      <c r="J55" s="67">
        <v>0</v>
      </c>
      <c r="K55" s="67">
        <f>'Plan za unos u SAP'!I772</f>
        <v>0</v>
      </c>
      <c r="L55" s="67">
        <f>'Plan za unos u SAP'!I847+'Plan za unos u SAP'!I916</f>
        <v>0</v>
      </c>
      <c r="M55" s="67">
        <v>0</v>
      </c>
      <c r="N55" s="67">
        <v>0</v>
      </c>
      <c r="O55" s="67">
        <v>0</v>
      </c>
      <c r="P55" s="67">
        <v>0</v>
      </c>
      <c r="Q55" s="89">
        <f>'Plan za unos u SAP'!G81+'Plan za unos u SAP'!G152+'Plan za unos u SAP'!G220+'Plan za unos u SAP'!G289+'Plan za unos u SAP'!G369+'Plan za unos u SAP'!G440+'Plan za unos u SAP'!G509+'Plan za unos u SAP'!G627+'Plan za unos u SAP'!G696+'Plan za unos u SAP'!G772+'Plan za unos u SAP'!G847+'Plan za unos u SAP'!G916</f>
        <v>0</v>
      </c>
      <c r="R55" s="89">
        <f>'Plan za unos u SAP'!H81+'Plan za unos u SAP'!H152+'Plan za unos u SAP'!H220+'Plan za unos u SAP'!H289+'Plan za unos u SAP'!H369+'Plan za unos u SAP'!H440+'Plan za unos u SAP'!H509+'Plan za unos u SAP'!H627+'Plan za unos u SAP'!H696+'Plan za unos u SAP'!H772+'Plan za unos u SAP'!H847+'Plan za unos u SAP'!H916</f>
        <v>0</v>
      </c>
      <c r="S55" s="93" t="e">
        <f t="shared" si="6"/>
        <v>#DIV/0!</v>
      </c>
      <c r="U55" s="88"/>
    </row>
    <row r="56" spans="1:21">
      <c r="A56" s="71">
        <v>453</v>
      </c>
      <c r="B56" s="69" t="s">
        <v>664</v>
      </c>
      <c r="C56" s="70">
        <f t="shared" si="23"/>
        <v>0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89">
        <v>0</v>
      </c>
      <c r="R56" s="89">
        <v>0</v>
      </c>
      <c r="S56" s="93" t="e">
        <f t="shared" si="6"/>
        <v>#DIV/0!</v>
      </c>
      <c r="U56" s="88"/>
    </row>
    <row r="57" spans="1:21">
      <c r="A57" s="71">
        <v>454</v>
      </c>
      <c r="B57" s="75" t="s">
        <v>665</v>
      </c>
      <c r="C57" s="70">
        <f t="shared" si="23"/>
        <v>0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89">
        <v>0</v>
      </c>
      <c r="R57" s="89">
        <v>0</v>
      </c>
      <c r="S57" s="93" t="e">
        <f t="shared" si="6"/>
        <v>#DIV/0!</v>
      </c>
      <c r="U57" s="88"/>
    </row>
    <row r="58" spans="1:21">
      <c r="A58" s="57">
        <v>5</v>
      </c>
      <c r="B58" s="58" t="s">
        <v>12</v>
      </c>
      <c r="C58" s="81">
        <f t="shared" si="23"/>
        <v>0</v>
      </c>
      <c r="D58" s="60">
        <f t="shared" ref="D58:P58" si="35">+D59+D63</f>
        <v>0</v>
      </c>
      <c r="E58" s="60">
        <f t="shared" si="35"/>
        <v>0</v>
      </c>
      <c r="F58" s="60">
        <f t="shared" si="35"/>
        <v>0</v>
      </c>
      <c r="G58" s="60">
        <f t="shared" si="35"/>
        <v>0</v>
      </c>
      <c r="H58" s="60">
        <f t="shared" si="35"/>
        <v>0</v>
      </c>
      <c r="I58" s="60">
        <f t="shared" si="35"/>
        <v>0</v>
      </c>
      <c r="J58" s="60">
        <f t="shared" ref="J58" si="36">+J59+J63</f>
        <v>0</v>
      </c>
      <c r="K58" s="60">
        <f t="shared" si="35"/>
        <v>0</v>
      </c>
      <c r="L58" s="60">
        <f t="shared" si="35"/>
        <v>0</v>
      </c>
      <c r="M58" s="60">
        <f t="shared" si="35"/>
        <v>0</v>
      </c>
      <c r="N58" s="60">
        <f t="shared" si="35"/>
        <v>0</v>
      </c>
      <c r="O58" s="60">
        <f t="shared" si="35"/>
        <v>0</v>
      </c>
      <c r="P58" s="60">
        <f t="shared" si="35"/>
        <v>0</v>
      </c>
      <c r="Q58" s="60">
        <f t="shared" ref="Q58" si="37">+Q59+Q63</f>
        <v>0</v>
      </c>
      <c r="R58" s="60">
        <f t="shared" ref="R58" si="38">+R59+R63</f>
        <v>0</v>
      </c>
      <c r="S58" s="91" t="e">
        <f t="shared" si="6"/>
        <v>#DIV/0!</v>
      </c>
      <c r="U58" s="88"/>
    </row>
    <row r="59" spans="1:21">
      <c r="A59" s="61">
        <v>51</v>
      </c>
      <c r="B59" s="62" t="s">
        <v>666</v>
      </c>
      <c r="C59" s="63">
        <f t="shared" si="23"/>
        <v>0</v>
      </c>
      <c r="D59" s="64">
        <f>+D60</f>
        <v>0</v>
      </c>
      <c r="E59" s="64">
        <f t="shared" ref="E59:G59" si="39">+E60</f>
        <v>0</v>
      </c>
      <c r="F59" s="64">
        <f t="shared" si="39"/>
        <v>0</v>
      </c>
      <c r="G59" s="64">
        <f t="shared" si="39"/>
        <v>0</v>
      </c>
      <c r="H59" s="64">
        <f>SUM(H60:H62)</f>
        <v>0</v>
      </c>
      <c r="I59" s="64">
        <f t="shared" ref="I59:P59" si="40">SUM(I60:I62)</f>
        <v>0</v>
      </c>
      <c r="J59" s="64">
        <f t="shared" ref="J59" si="41">SUM(J60:J62)</f>
        <v>0</v>
      </c>
      <c r="K59" s="64">
        <f t="shared" si="40"/>
        <v>0</v>
      </c>
      <c r="L59" s="64">
        <f t="shared" si="40"/>
        <v>0</v>
      </c>
      <c r="M59" s="64">
        <f t="shared" si="40"/>
        <v>0</v>
      </c>
      <c r="N59" s="64">
        <f t="shared" si="40"/>
        <v>0</v>
      </c>
      <c r="O59" s="64">
        <f t="shared" si="40"/>
        <v>0</v>
      </c>
      <c r="P59" s="64">
        <f t="shared" si="40"/>
        <v>0</v>
      </c>
      <c r="Q59" s="64">
        <f t="shared" ref="Q59" si="42">SUM(Q60:Q62)</f>
        <v>0</v>
      </c>
      <c r="R59" s="64">
        <f t="shared" ref="R59" si="43">SUM(R60:R62)</f>
        <v>0</v>
      </c>
      <c r="S59" s="92" t="e">
        <f t="shared" si="6"/>
        <v>#DIV/0!</v>
      </c>
      <c r="U59" s="88"/>
    </row>
    <row r="60" spans="1:21">
      <c r="A60" s="82">
        <v>512</v>
      </c>
      <c r="B60" s="65" t="s">
        <v>667</v>
      </c>
      <c r="C60" s="63">
        <f t="shared" si="23"/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89">
        <v>0</v>
      </c>
      <c r="R60" s="89">
        <v>0</v>
      </c>
      <c r="S60" s="93" t="e">
        <f t="shared" si="6"/>
        <v>#DIV/0!</v>
      </c>
      <c r="U60" s="88"/>
    </row>
    <row r="61" spans="1:21">
      <c r="A61" s="82">
        <v>514</v>
      </c>
      <c r="B61" s="65" t="s">
        <v>668</v>
      </c>
      <c r="C61" s="63">
        <f t="shared" si="23"/>
        <v>0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89">
        <v>0</v>
      </c>
      <c r="R61" s="89">
        <v>0</v>
      </c>
      <c r="S61" s="93" t="e">
        <f t="shared" si="6"/>
        <v>#DIV/0!</v>
      </c>
      <c r="U61" s="88"/>
    </row>
    <row r="62" spans="1:21">
      <c r="A62" s="82">
        <v>518</v>
      </c>
      <c r="B62" s="65" t="s">
        <v>669</v>
      </c>
      <c r="C62" s="63">
        <f t="shared" si="23"/>
        <v>0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89">
        <v>0</v>
      </c>
      <c r="R62" s="89">
        <v>0</v>
      </c>
      <c r="S62" s="93" t="e">
        <f t="shared" si="6"/>
        <v>#DIV/0!</v>
      </c>
      <c r="U62" s="88"/>
    </row>
    <row r="63" spans="1:21">
      <c r="A63" s="61">
        <v>54</v>
      </c>
      <c r="B63" s="62" t="s">
        <v>670</v>
      </c>
      <c r="C63" s="63">
        <f t="shared" si="23"/>
        <v>0</v>
      </c>
      <c r="D63" s="64">
        <f>SUM(D64:D68)</f>
        <v>0</v>
      </c>
      <c r="E63" s="64">
        <f t="shared" ref="E63:R63" si="44">SUM(E64:E68)</f>
        <v>0</v>
      </c>
      <c r="F63" s="64">
        <f t="shared" si="44"/>
        <v>0</v>
      </c>
      <c r="G63" s="64">
        <f t="shared" si="44"/>
        <v>0</v>
      </c>
      <c r="H63" s="64">
        <f>SUM(H64:H68)</f>
        <v>0</v>
      </c>
      <c r="I63" s="64">
        <f t="shared" si="44"/>
        <v>0</v>
      </c>
      <c r="J63" s="64">
        <f t="shared" ref="J63" si="45">SUM(J64:J68)</f>
        <v>0</v>
      </c>
      <c r="K63" s="64">
        <f t="shared" si="44"/>
        <v>0</v>
      </c>
      <c r="L63" s="64">
        <f t="shared" si="44"/>
        <v>0</v>
      </c>
      <c r="M63" s="64">
        <f t="shared" si="44"/>
        <v>0</v>
      </c>
      <c r="N63" s="64">
        <f t="shared" si="44"/>
        <v>0</v>
      </c>
      <c r="O63" s="64">
        <f t="shared" si="44"/>
        <v>0</v>
      </c>
      <c r="P63" s="64">
        <f t="shared" si="44"/>
        <v>0</v>
      </c>
      <c r="Q63" s="64">
        <f t="shared" si="44"/>
        <v>0</v>
      </c>
      <c r="R63" s="64">
        <f t="shared" si="44"/>
        <v>0</v>
      </c>
      <c r="S63" s="92" t="e">
        <f t="shared" si="6"/>
        <v>#DIV/0!</v>
      </c>
      <c r="U63" s="88"/>
    </row>
    <row r="64" spans="1:21">
      <c r="A64" s="71">
        <v>542</v>
      </c>
      <c r="B64" s="69" t="s">
        <v>671</v>
      </c>
      <c r="C64" s="63">
        <f t="shared" si="23"/>
        <v>0</v>
      </c>
      <c r="D64" s="67">
        <v>0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89">
        <v>0</v>
      </c>
      <c r="R64" s="89">
        <v>0</v>
      </c>
      <c r="S64" s="93" t="e">
        <f t="shared" si="6"/>
        <v>#DIV/0!</v>
      </c>
      <c r="U64" s="88"/>
    </row>
    <row r="65" spans="1:21">
      <c r="A65" s="71">
        <v>543</v>
      </c>
      <c r="B65" s="69" t="s">
        <v>672</v>
      </c>
      <c r="C65" s="63">
        <f t="shared" si="23"/>
        <v>0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89">
        <v>0</v>
      </c>
      <c r="R65" s="89">
        <v>0</v>
      </c>
      <c r="S65" s="93" t="e">
        <f t="shared" si="6"/>
        <v>#DIV/0!</v>
      </c>
      <c r="U65" s="88"/>
    </row>
    <row r="66" spans="1:21">
      <c r="A66" s="71">
        <v>544</v>
      </c>
      <c r="B66" s="69" t="s">
        <v>673</v>
      </c>
      <c r="C66" s="63">
        <f t="shared" si="23"/>
        <v>0</v>
      </c>
      <c r="D66" s="67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89">
        <v>0</v>
      </c>
      <c r="R66" s="89">
        <v>0</v>
      </c>
      <c r="S66" s="93" t="e">
        <f t="shared" si="6"/>
        <v>#DIV/0!</v>
      </c>
      <c r="U66" s="88"/>
    </row>
    <row r="67" spans="1:21">
      <c r="A67" s="71">
        <v>545</v>
      </c>
      <c r="B67" s="69" t="s">
        <v>674</v>
      </c>
      <c r="C67" s="63">
        <f t="shared" si="23"/>
        <v>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89">
        <v>0</v>
      </c>
      <c r="R67" s="89">
        <v>0</v>
      </c>
      <c r="S67" s="93" t="e">
        <f t="shared" si="6"/>
        <v>#DIV/0!</v>
      </c>
      <c r="U67" s="88"/>
    </row>
    <row r="68" spans="1:21">
      <c r="A68" s="71">
        <v>547</v>
      </c>
      <c r="B68" s="69" t="s">
        <v>675</v>
      </c>
      <c r="C68" s="63">
        <f t="shared" ref="C68" si="46">ROUND(SUM(D68:P68),0)</f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89">
        <v>0</v>
      </c>
      <c r="R68" s="89">
        <v>0</v>
      </c>
      <c r="S68" s="93" t="e">
        <f t="shared" ref="S68" si="47">C68/Q68*100</f>
        <v>#DIV/0!</v>
      </c>
      <c r="U68" s="88"/>
    </row>
    <row r="69" spans="1:21">
      <c r="A69" s="10"/>
      <c r="B69" s="11"/>
      <c r="C69" s="11"/>
      <c r="D69" s="11"/>
      <c r="E69" s="9"/>
      <c r="F69" s="9"/>
      <c r="G69" s="9"/>
      <c r="H69" s="9"/>
      <c r="I69" s="9"/>
      <c r="J69" s="9"/>
      <c r="K69" s="9"/>
      <c r="U69" s="88"/>
    </row>
    <row r="70" spans="1:21" ht="15.75">
      <c r="A70" s="786" t="s">
        <v>829</v>
      </c>
      <c r="B70" s="786"/>
      <c r="C70" s="786"/>
      <c r="D70" s="786"/>
      <c r="E70" s="786"/>
      <c r="F70" s="786"/>
      <c r="G70" s="786"/>
      <c r="H70" s="786"/>
      <c r="I70" s="786"/>
      <c r="J70" s="9"/>
      <c r="K70" s="9"/>
      <c r="U70" s="88"/>
    </row>
    <row r="71" spans="1:21">
      <c r="A71" s="10"/>
      <c r="B71" s="11"/>
      <c r="C71" s="11"/>
      <c r="D71" s="11"/>
      <c r="E71" s="9"/>
      <c r="F71" s="9"/>
      <c r="G71" s="9"/>
      <c r="H71" s="9"/>
      <c r="I71" s="9"/>
      <c r="J71" s="9"/>
      <c r="K71" s="9"/>
    </row>
    <row r="72" spans="1:21">
      <c r="A72" s="10"/>
      <c r="B72" s="11"/>
      <c r="C72" s="11"/>
      <c r="D72" s="11"/>
      <c r="E72" s="9"/>
      <c r="F72" s="9"/>
      <c r="G72" s="9"/>
      <c r="H72" s="9"/>
      <c r="I72" s="9"/>
      <c r="J72" s="9"/>
      <c r="K72" s="9"/>
    </row>
    <row r="73" spans="1:21">
      <c r="A73" s="10"/>
      <c r="B73" s="11"/>
      <c r="C73" s="11"/>
      <c r="D73" s="11"/>
      <c r="E73" s="9"/>
      <c r="F73" s="9"/>
      <c r="G73" s="9"/>
      <c r="H73" s="9"/>
      <c r="I73" s="9"/>
      <c r="J73" s="9"/>
      <c r="K73" s="9"/>
    </row>
    <row r="74" spans="1:21">
      <c r="A74" s="10"/>
      <c r="B74" s="11"/>
      <c r="C74" s="11"/>
      <c r="D74" s="11"/>
      <c r="E74" s="9"/>
      <c r="F74" s="9"/>
      <c r="G74" s="9"/>
      <c r="H74" s="9"/>
      <c r="I74" s="9"/>
      <c r="J74" s="9"/>
      <c r="K74" s="9"/>
    </row>
    <row r="75" spans="1:21">
      <c r="A75" s="10"/>
      <c r="B75" s="11"/>
      <c r="C75" s="11"/>
      <c r="D75" s="11"/>
      <c r="E75" s="9"/>
      <c r="F75" s="9"/>
      <c r="G75" s="9"/>
      <c r="H75" s="9"/>
      <c r="I75" s="9"/>
      <c r="J75" s="9"/>
      <c r="K75" s="9"/>
    </row>
    <row r="76" spans="1:21">
      <c r="A76" s="10"/>
      <c r="B76" s="11"/>
      <c r="C76" s="11"/>
      <c r="D76" s="11"/>
      <c r="E76" s="9"/>
      <c r="F76" s="9"/>
      <c r="G76" s="9"/>
      <c r="H76" s="9"/>
      <c r="I76" s="9"/>
      <c r="J76" s="9"/>
      <c r="K76" s="9"/>
    </row>
    <row r="77" spans="1:21">
      <c r="A77" s="10"/>
      <c r="B77" s="11"/>
      <c r="C77" s="11"/>
      <c r="D77" s="11"/>
      <c r="E77" s="9"/>
      <c r="F77" s="9"/>
      <c r="G77" s="9"/>
      <c r="H77" s="9"/>
      <c r="I77" s="9"/>
      <c r="J77" s="9"/>
      <c r="K77" s="9"/>
    </row>
    <row r="78" spans="1:21">
      <c r="A78" s="10"/>
      <c r="B78" s="11"/>
      <c r="C78" s="11"/>
      <c r="D78" s="11"/>
      <c r="E78" s="9"/>
      <c r="F78" s="9"/>
      <c r="G78" s="9"/>
      <c r="H78" s="9"/>
      <c r="I78" s="9"/>
      <c r="J78" s="9"/>
      <c r="K78" s="9"/>
    </row>
    <row r="79" spans="1:21">
      <c r="A79" s="10"/>
      <c r="B79" s="11"/>
      <c r="C79" s="11"/>
      <c r="D79" s="11"/>
      <c r="E79" s="9"/>
      <c r="F79" s="9"/>
      <c r="G79" s="9"/>
      <c r="H79" s="9"/>
      <c r="I79" s="9"/>
      <c r="J79" s="9"/>
      <c r="K79" s="9"/>
    </row>
    <row r="80" spans="1:21">
      <c r="A80" s="10"/>
      <c r="B80" s="11"/>
      <c r="C80" s="11"/>
      <c r="D80" s="11"/>
      <c r="E80" s="9"/>
      <c r="F80" s="9"/>
      <c r="G80" s="9"/>
      <c r="H80" s="9"/>
      <c r="I80" s="9"/>
      <c r="J80" s="9"/>
      <c r="K80" s="9"/>
    </row>
    <row r="81" spans="1:11">
      <c r="A81" s="10"/>
      <c r="B81" s="11"/>
      <c r="C81" s="11"/>
      <c r="D81" s="11"/>
      <c r="E81" s="9"/>
      <c r="F81" s="9"/>
      <c r="G81" s="9"/>
      <c r="H81" s="9"/>
      <c r="I81" s="9"/>
      <c r="J81" s="9"/>
      <c r="K81" s="9"/>
    </row>
    <row r="82" spans="1:11">
      <c r="A82" s="10"/>
      <c r="B82" s="11"/>
      <c r="C82" s="11"/>
      <c r="D82" s="11"/>
      <c r="E82" s="9"/>
      <c r="F82" s="9"/>
      <c r="G82" s="9"/>
      <c r="H82" s="9"/>
      <c r="I82" s="9"/>
      <c r="J82" s="9"/>
      <c r="K82" s="9"/>
    </row>
    <row r="83" spans="1:11">
      <c r="A83" s="10"/>
      <c r="B83" s="11"/>
      <c r="C83" s="11"/>
      <c r="D83" s="11"/>
      <c r="E83" s="9"/>
      <c r="F83" s="9"/>
      <c r="G83" s="9"/>
      <c r="H83" s="9"/>
      <c r="I83" s="9"/>
      <c r="J83" s="9"/>
      <c r="K83" s="9"/>
    </row>
    <row r="84" spans="1:11">
      <c r="A84" s="10"/>
      <c r="B84" s="11"/>
      <c r="C84" s="11"/>
      <c r="D84" s="11"/>
      <c r="E84" s="9"/>
      <c r="F84" s="9"/>
      <c r="G84" s="9"/>
      <c r="H84" s="9"/>
      <c r="I84" s="9"/>
      <c r="J84" s="9"/>
      <c r="K84" s="9"/>
    </row>
    <row r="85" spans="1:11">
      <c r="A85" s="10"/>
      <c r="B85" s="11"/>
      <c r="C85" s="11"/>
      <c r="D85" s="11"/>
      <c r="E85" s="9"/>
      <c r="F85" s="9"/>
      <c r="G85" s="9"/>
      <c r="H85" s="9"/>
      <c r="I85" s="9"/>
      <c r="J85" s="9"/>
      <c r="K85" s="9"/>
    </row>
    <row r="86" spans="1:11">
      <c r="A86" s="10"/>
      <c r="B86" s="11"/>
      <c r="C86" s="11"/>
      <c r="D86" s="11"/>
      <c r="E86" s="9"/>
      <c r="F86" s="9"/>
      <c r="G86" s="9"/>
      <c r="H86" s="9"/>
      <c r="I86" s="9"/>
      <c r="J86" s="9"/>
      <c r="K86" s="9"/>
    </row>
    <row r="87" spans="1:11">
      <c r="A87" s="10"/>
      <c r="B87" s="11"/>
      <c r="C87" s="11"/>
      <c r="D87" s="11"/>
      <c r="E87" s="9"/>
      <c r="F87" s="9"/>
      <c r="G87" s="9"/>
      <c r="H87" s="9"/>
      <c r="I87" s="9"/>
      <c r="J87" s="9"/>
      <c r="K87" s="9"/>
    </row>
    <row r="88" spans="1:11">
      <c r="A88" s="10"/>
      <c r="B88" s="11"/>
      <c r="C88" s="11"/>
      <c r="D88" s="11"/>
      <c r="E88" s="9"/>
      <c r="F88" s="9"/>
      <c r="G88" s="9"/>
      <c r="H88" s="9"/>
      <c r="I88" s="9"/>
      <c r="J88" s="9"/>
      <c r="K88" s="9"/>
    </row>
    <row r="89" spans="1:11">
      <c r="A89" s="10"/>
      <c r="B89" s="11"/>
      <c r="C89" s="11"/>
      <c r="D89" s="11"/>
      <c r="E89" s="9"/>
      <c r="F89" s="9"/>
      <c r="G89" s="9"/>
      <c r="H89" s="9"/>
      <c r="I89" s="9"/>
      <c r="J89" s="9"/>
      <c r="K89" s="9"/>
    </row>
    <row r="90" spans="1:11">
      <c r="A90" s="10"/>
      <c r="B90" s="11"/>
      <c r="C90" s="11"/>
      <c r="D90" s="11"/>
      <c r="E90" s="9"/>
      <c r="F90" s="9"/>
      <c r="G90" s="9"/>
      <c r="H90" s="9"/>
      <c r="I90" s="9"/>
      <c r="J90" s="9"/>
      <c r="K90" s="9"/>
    </row>
    <row r="91" spans="1:11">
      <c r="A91" s="10"/>
      <c r="B91" s="11"/>
      <c r="C91" s="11"/>
      <c r="D91" s="11"/>
      <c r="E91" s="9"/>
      <c r="F91" s="9"/>
      <c r="G91" s="9"/>
      <c r="H91" s="9"/>
      <c r="I91" s="9"/>
      <c r="J91" s="9"/>
      <c r="K91" s="9"/>
    </row>
    <row r="92" spans="1:11">
      <c r="A92" s="10"/>
      <c r="B92" s="11"/>
      <c r="C92" s="11"/>
      <c r="D92" s="11"/>
      <c r="E92" s="9"/>
      <c r="F92" s="9"/>
      <c r="G92" s="9"/>
      <c r="H92" s="9"/>
      <c r="I92" s="9"/>
      <c r="J92" s="9"/>
      <c r="K92" s="9"/>
    </row>
    <row r="93" spans="1:11">
      <c r="A93" s="10"/>
      <c r="B93" s="11"/>
      <c r="C93" s="11"/>
      <c r="D93" s="11"/>
      <c r="E93" s="9"/>
      <c r="F93" s="9"/>
      <c r="G93" s="9"/>
      <c r="H93" s="9"/>
      <c r="I93" s="9"/>
      <c r="J93" s="9"/>
      <c r="K93" s="9"/>
    </row>
    <row r="94" spans="1:11">
      <c r="A94" s="10"/>
      <c r="B94" s="11"/>
      <c r="C94" s="11"/>
      <c r="D94" s="11"/>
      <c r="E94" s="9"/>
      <c r="F94" s="9"/>
      <c r="G94" s="9"/>
      <c r="H94" s="9"/>
      <c r="I94" s="9"/>
      <c r="J94" s="9"/>
      <c r="K94" s="9"/>
    </row>
    <row r="95" spans="1:11">
      <c r="A95" s="10"/>
      <c r="B95" s="11"/>
      <c r="C95" s="11"/>
      <c r="D95" s="11"/>
      <c r="E95" s="9"/>
      <c r="F95" s="9"/>
      <c r="G95" s="9"/>
      <c r="H95" s="9"/>
      <c r="I95" s="9"/>
      <c r="J95" s="9"/>
      <c r="K95" s="9"/>
    </row>
    <row r="96" spans="1:11">
      <c r="A96" s="10"/>
      <c r="B96" s="11"/>
      <c r="C96" s="11"/>
      <c r="D96" s="11"/>
      <c r="E96" s="9"/>
      <c r="F96" s="9"/>
      <c r="G96" s="9"/>
      <c r="H96" s="9"/>
      <c r="I96" s="9"/>
      <c r="J96" s="9"/>
      <c r="K96" s="9"/>
    </row>
    <row r="97" spans="1:11">
      <c r="A97" s="10"/>
      <c r="B97" s="11"/>
      <c r="C97" s="11"/>
      <c r="D97" s="11"/>
      <c r="E97" s="9"/>
      <c r="F97" s="9"/>
      <c r="G97" s="9"/>
      <c r="H97" s="9"/>
      <c r="I97" s="9"/>
      <c r="J97" s="9"/>
      <c r="K97" s="9"/>
    </row>
    <row r="98" spans="1:11">
      <c r="A98" s="10"/>
      <c r="B98" s="11"/>
      <c r="C98" s="11"/>
      <c r="D98" s="11"/>
      <c r="E98" s="9"/>
      <c r="F98" s="9"/>
      <c r="G98" s="9"/>
      <c r="H98" s="9"/>
      <c r="I98" s="9"/>
      <c r="J98" s="9"/>
      <c r="K98" s="9"/>
    </row>
    <row r="99" spans="1:11">
      <c r="A99" s="10"/>
      <c r="B99" s="11"/>
      <c r="C99" s="11"/>
      <c r="D99" s="11"/>
      <c r="E99" s="9"/>
      <c r="F99" s="9"/>
      <c r="G99" s="9"/>
      <c r="H99" s="9"/>
      <c r="I99" s="9"/>
      <c r="J99" s="9"/>
      <c r="K99" s="9"/>
    </row>
    <row r="100" spans="1:11">
      <c r="A100" s="10"/>
      <c r="B100" s="11"/>
      <c r="C100" s="11"/>
      <c r="D100" s="11"/>
      <c r="E100" s="9"/>
      <c r="F100" s="9"/>
      <c r="G100" s="9"/>
      <c r="H100" s="9"/>
      <c r="I100" s="9"/>
      <c r="J100" s="9"/>
      <c r="K100" s="9"/>
    </row>
    <row r="101" spans="1:11">
      <c r="A101" s="10"/>
      <c r="B101" s="11"/>
      <c r="C101" s="11"/>
      <c r="D101" s="11"/>
      <c r="E101" s="9"/>
      <c r="F101" s="9"/>
      <c r="G101" s="9"/>
      <c r="H101" s="9"/>
      <c r="I101" s="9"/>
      <c r="J101" s="9"/>
      <c r="K101" s="9"/>
    </row>
    <row r="102" spans="1:11">
      <c r="A102" s="10"/>
      <c r="B102" s="11"/>
      <c r="C102" s="11"/>
      <c r="D102" s="11"/>
      <c r="E102" s="9"/>
      <c r="F102" s="9"/>
      <c r="G102" s="9"/>
      <c r="H102" s="9"/>
      <c r="I102" s="9"/>
      <c r="J102" s="9"/>
      <c r="K102" s="9"/>
    </row>
    <row r="103" spans="1:11">
      <c r="A103" s="10"/>
      <c r="B103" s="11"/>
      <c r="C103" s="11"/>
      <c r="D103" s="11"/>
      <c r="E103" s="9"/>
      <c r="F103" s="9"/>
      <c r="G103" s="9"/>
      <c r="H103" s="9"/>
      <c r="I103" s="9"/>
      <c r="J103" s="9"/>
      <c r="K103" s="9"/>
    </row>
    <row r="104" spans="1:11">
      <c r="A104" s="10"/>
      <c r="B104" s="11"/>
      <c r="C104" s="11"/>
      <c r="D104" s="11"/>
      <c r="E104" s="9"/>
      <c r="F104" s="9"/>
      <c r="G104" s="9"/>
      <c r="H104" s="9"/>
      <c r="I104" s="9"/>
      <c r="J104" s="9"/>
      <c r="K104" s="9"/>
    </row>
    <row r="105" spans="1:11">
      <c r="A105" s="10"/>
      <c r="B105" s="11"/>
      <c r="C105" s="11"/>
      <c r="D105" s="11"/>
      <c r="E105" s="9"/>
      <c r="F105" s="9"/>
      <c r="G105" s="9"/>
      <c r="H105" s="9"/>
      <c r="I105" s="9"/>
      <c r="J105" s="9"/>
      <c r="K105" s="9"/>
    </row>
    <row r="106" spans="1:11">
      <c r="A106" s="10"/>
      <c r="B106" s="11"/>
      <c r="C106" s="11"/>
      <c r="D106" s="11"/>
      <c r="E106" s="9"/>
      <c r="F106" s="9"/>
      <c r="G106" s="9"/>
      <c r="H106" s="9"/>
      <c r="I106" s="9"/>
      <c r="J106" s="9"/>
      <c r="K106" s="9"/>
    </row>
    <row r="107" spans="1:11">
      <c r="A107" s="10"/>
      <c r="B107" s="11"/>
      <c r="C107" s="11"/>
      <c r="D107" s="11"/>
      <c r="E107" s="9"/>
      <c r="F107" s="9"/>
      <c r="G107" s="9"/>
      <c r="H107" s="9"/>
      <c r="I107" s="9"/>
      <c r="J107" s="9"/>
      <c r="K107" s="9"/>
    </row>
    <row r="108" spans="1:11">
      <c r="A108" s="10"/>
      <c r="B108" s="11"/>
      <c r="C108" s="11"/>
      <c r="D108" s="11"/>
      <c r="E108" s="9"/>
      <c r="F108" s="9"/>
      <c r="G108" s="9"/>
      <c r="H108" s="9"/>
      <c r="I108" s="9"/>
      <c r="J108" s="9"/>
      <c r="K108" s="9"/>
    </row>
    <row r="109" spans="1:11">
      <c r="A109" s="10"/>
      <c r="B109" s="11"/>
      <c r="C109" s="11"/>
      <c r="D109" s="11"/>
      <c r="E109" s="9"/>
      <c r="F109" s="9"/>
      <c r="G109" s="9"/>
      <c r="H109" s="9"/>
      <c r="I109" s="9"/>
      <c r="J109" s="9"/>
      <c r="K109" s="9"/>
    </row>
    <row r="110" spans="1:11">
      <c r="A110" s="10"/>
      <c r="B110" s="11"/>
      <c r="C110" s="11"/>
      <c r="D110" s="11"/>
      <c r="E110" s="9"/>
      <c r="F110" s="9"/>
      <c r="G110" s="9"/>
      <c r="H110" s="9"/>
      <c r="I110" s="9"/>
      <c r="J110" s="9"/>
      <c r="K110" s="9"/>
    </row>
    <row r="111" spans="1:11">
      <c r="A111" s="10"/>
      <c r="B111" s="11"/>
      <c r="C111" s="11"/>
      <c r="D111" s="11"/>
      <c r="E111" s="9"/>
      <c r="F111" s="9"/>
      <c r="G111" s="9"/>
      <c r="H111" s="9"/>
      <c r="I111" s="9"/>
      <c r="J111" s="9"/>
      <c r="K111" s="9"/>
    </row>
    <row r="112" spans="1:11">
      <c r="A112" s="10"/>
      <c r="B112" s="11"/>
      <c r="C112" s="11"/>
      <c r="D112" s="11"/>
      <c r="E112" s="9"/>
      <c r="F112" s="9"/>
      <c r="G112" s="9"/>
      <c r="H112" s="9"/>
      <c r="I112" s="9"/>
      <c r="J112" s="9"/>
      <c r="K112" s="9"/>
    </row>
    <row r="113" spans="1:11">
      <c r="A113" s="10"/>
      <c r="B113" s="11"/>
      <c r="C113" s="11"/>
      <c r="D113" s="11"/>
      <c r="E113" s="9"/>
      <c r="F113" s="9"/>
      <c r="G113" s="9"/>
      <c r="H113" s="9"/>
      <c r="I113" s="9"/>
      <c r="J113" s="9"/>
      <c r="K113" s="9"/>
    </row>
    <row r="114" spans="1:11">
      <c r="A114" s="10"/>
      <c r="B114" s="11"/>
      <c r="C114" s="11"/>
      <c r="D114" s="11"/>
      <c r="E114" s="9"/>
      <c r="F114" s="9"/>
      <c r="G114" s="9"/>
      <c r="H114" s="9"/>
      <c r="I114" s="9"/>
      <c r="J114" s="9"/>
      <c r="K114" s="9"/>
    </row>
    <row r="115" spans="1:11">
      <c r="A115" s="10"/>
      <c r="B115" s="11"/>
      <c r="C115" s="11"/>
      <c r="D115" s="11"/>
      <c r="E115" s="9"/>
      <c r="F115" s="9"/>
      <c r="G115" s="9"/>
      <c r="H115" s="9"/>
      <c r="I115" s="9"/>
      <c r="J115" s="9"/>
      <c r="K115" s="9"/>
    </row>
    <row r="116" spans="1:11">
      <c r="A116" s="10"/>
      <c r="B116" s="11"/>
      <c r="C116" s="11"/>
      <c r="D116" s="11"/>
      <c r="E116" s="9"/>
      <c r="F116" s="9"/>
      <c r="G116" s="9"/>
      <c r="H116" s="9"/>
      <c r="I116" s="9"/>
      <c r="J116" s="9"/>
      <c r="K116" s="9"/>
    </row>
    <row r="117" spans="1:11">
      <c r="A117" s="10"/>
      <c r="B117" s="11"/>
      <c r="C117" s="11"/>
      <c r="D117" s="11"/>
      <c r="E117" s="9"/>
      <c r="F117" s="9"/>
      <c r="G117" s="9"/>
      <c r="H117" s="9"/>
      <c r="I117" s="9"/>
      <c r="J117" s="9"/>
      <c r="K117" s="9"/>
    </row>
    <row r="118" spans="1:11">
      <c r="A118" s="10"/>
      <c r="B118" s="11"/>
      <c r="C118" s="11"/>
      <c r="D118" s="11"/>
      <c r="E118" s="9"/>
      <c r="F118" s="9"/>
      <c r="G118" s="9"/>
      <c r="H118" s="9"/>
      <c r="I118" s="9"/>
      <c r="J118" s="9"/>
      <c r="K118" s="9"/>
    </row>
    <row r="119" spans="1:11">
      <c r="A119" s="10"/>
      <c r="B119" s="11"/>
      <c r="C119" s="11"/>
      <c r="D119" s="11"/>
      <c r="E119" s="9"/>
      <c r="F119" s="9"/>
      <c r="G119" s="9"/>
      <c r="H119" s="9"/>
      <c r="I119" s="9"/>
      <c r="J119" s="9"/>
      <c r="K119" s="9"/>
    </row>
    <row r="120" spans="1:11">
      <c r="A120" s="10"/>
      <c r="B120" s="11"/>
      <c r="C120" s="11"/>
      <c r="D120" s="11"/>
      <c r="E120" s="9"/>
      <c r="F120" s="9"/>
      <c r="G120" s="9"/>
      <c r="H120" s="9"/>
      <c r="I120" s="9"/>
      <c r="J120" s="9"/>
      <c r="K120" s="9"/>
    </row>
    <row r="121" spans="1:11">
      <c r="A121" s="10"/>
      <c r="B121" s="11"/>
      <c r="C121" s="11"/>
      <c r="D121" s="11"/>
      <c r="E121" s="9"/>
      <c r="F121" s="9"/>
      <c r="G121" s="9"/>
      <c r="H121" s="9"/>
      <c r="I121" s="9"/>
      <c r="J121" s="9"/>
      <c r="K121" s="9"/>
    </row>
    <row r="122" spans="1:11">
      <c r="A122" s="10"/>
      <c r="B122" s="11"/>
      <c r="C122" s="11"/>
      <c r="D122" s="11"/>
      <c r="E122" s="9"/>
      <c r="F122" s="9"/>
      <c r="G122" s="9"/>
      <c r="H122" s="9"/>
      <c r="I122" s="9"/>
      <c r="J122" s="9"/>
      <c r="K122" s="9"/>
    </row>
    <row r="123" spans="1:11">
      <c r="A123" s="10"/>
      <c r="B123" s="11"/>
      <c r="C123" s="11"/>
      <c r="D123" s="11"/>
      <c r="E123" s="9"/>
      <c r="F123" s="9"/>
      <c r="G123" s="9"/>
      <c r="H123" s="9"/>
      <c r="I123" s="9"/>
      <c r="J123" s="9"/>
      <c r="K123" s="9"/>
    </row>
    <row r="124" spans="1:11">
      <c r="A124" s="10"/>
      <c r="B124" s="11"/>
      <c r="C124" s="11"/>
      <c r="D124" s="11"/>
      <c r="E124" s="9"/>
      <c r="F124" s="9"/>
      <c r="G124" s="9"/>
      <c r="H124" s="9"/>
      <c r="I124" s="9"/>
      <c r="J124" s="9"/>
      <c r="K124" s="9"/>
    </row>
    <row r="125" spans="1:11">
      <c r="A125" s="10"/>
      <c r="B125" s="11"/>
      <c r="C125" s="11"/>
      <c r="D125" s="11"/>
      <c r="E125" s="9"/>
      <c r="F125" s="9"/>
      <c r="G125" s="9"/>
      <c r="H125" s="9"/>
      <c r="I125" s="9"/>
      <c r="J125" s="9"/>
      <c r="K125" s="9"/>
    </row>
    <row r="126" spans="1:11">
      <c r="A126" s="10"/>
      <c r="B126" s="11"/>
      <c r="C126" s="11"/>
      <c r="D126" s="11"/>
      <c r="E126" s="9"/>
      <c r="F126" s="9"/>
      <c r="G126" s="9"/>
      <c r="H126" s="9"/>
      <c r="I126" s="9"/>
      <c r="J126" s="9"/>
      <c r="K126" s="9"/>
    </row>
    <row r="127" spans="1:11">
      <c r="A127" s="10"/>
      <c r="B127" s="11"/>
      <c r="C127" s="11"/>
      <c r="D127" s="11"/>
      <c r="E127" s="9"/>
      <c r="F127" s="9"/>
      <c r="G127" s="9"/>
      <c r="H127" s="9"/>
      <c r="I127" s="9"/>
      <c r="J127" s="9"/>
      <c r="K127" s="9"/>
    </row>
    <row r="128" spans="1:11">
      <c r="A128" s="10"/>
      <c r="B128" s="11"/>
      <c r="C128" s="11"/>
      <c r="D128" s="11"/>
      <c r="E128" s="9"/>
      <c r="F128" s="9"/>
      <c r="G128" s="9"/>
      <c r="H128" s="9"/>
      <c r="I128" s="9"/>
      <c r="J128" s="9"/>
      <c r="K128" s="9"/>
    </row>
    <row r="129" spans="1:11">
      <c r="A129" s="10"/>
      <c r="B129" s="11"/>
      <c r="C129" s="11"/>
      <c r="D129" s="11"/>
      <c r="E129" s="9"/>
      <c r="F129" s="9"/>
      <c r="G129" s="9"/>
      <c r="H129" s="9"/>
      <c r="I129" s="9"/>
      <c r="J129" s="9"/>
      <c r="K129" s="9"/>
    </row>
    <row r="130" spans="1:11">
      <c r="A130" s="10"/>
      <c r="B130" s="11"/>
      <c r="C130" s="11"/>
      <c r="D130" s="11"/>
      <c r="E130" s="9"/>
      <c r="F130" s="9"/>
      <c r="G130" s="9"/>
      <c r="H130" s="9"/>
      <c r="I130" s="9"/>
      <c r="J130" s="9"/>
      <c r="K130" s="9"/>
    </row>
    <row r="131" spans="1:11">
      <c r="A131" s="10"/>
      <c r="B131" s="11"/>
      <c r="C131" s="11"/>
      <c r="D131" s="11"/>
      <c r="E131" s="9"/>
      <c r="F131" s="9"/>
      <c r="G131" s="9"/>
      <c r="H131" s="9"/>
      <c r="I131" s="9"/>
      <c r="J131" s="9"/>
      <c r="K131" s="9"/>
    </row>
    <row r="132" spans="1:1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1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1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1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1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1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1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1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1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1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1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1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1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1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1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1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1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1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1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1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1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1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1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1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1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1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1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1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1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1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1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1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1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1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1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1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1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1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1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1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1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1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1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1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1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1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1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1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1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1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1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1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1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1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1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1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1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1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1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1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1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1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1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1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1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1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1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1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1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1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1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1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1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1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1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1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1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1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1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1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1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1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1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1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1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1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1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1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1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1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1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1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1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1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1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1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1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1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1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1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1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1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1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1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1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1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1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1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1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1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1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1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1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1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1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1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1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1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1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1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1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1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1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1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1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1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1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1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1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1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1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1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1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1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1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1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1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1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1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1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1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1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1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1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1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1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1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1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1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1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1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1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1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1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1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1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1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1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1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1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1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1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1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1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1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1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1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1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1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1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1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 ht="1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 ht="1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 ht="1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 ht="1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 ht="1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 ht="1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 ht="1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 ht="1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 ht="1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 ht="1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 ht="1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 ht="1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 ht="1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 ht="1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 ht="1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 ht="1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 ht="1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 ht="1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 ht="1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 ht="1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 ht="1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 ht="1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 ht="1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</row>
    <row r="889" spans="1:11" ht="1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</row>
    <row r="890" spans="1:11" ht="1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</row>
    <row r="891" spans="1:11" ht="1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</row>
    <row r="892" spans="1:11" ht="1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</row>
    <row r="893" spans="1:11" ht="1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</row>
    <row r="894" spans="1:11" ht="1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</row>
    <row r="895" spans="1:11" ht="1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</row>
    <row r="896" spans="1:11" ht="1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</row>
    <row r="897" spans="1:11" ht="1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</row>
    <row r="898" spans="1:11" ht="1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</row>
    <row r="899" spans="1:11" ht="1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</row>
    <row r="900" spans="1:11" ht="1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</row>
    <row r="901" spans="1:11" ht="1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</row>
    <row r="902" spans="1:11" ht="1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</row>
    <row r="903" spans="1:11" ht="1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</row>
    <row r="904" spans="1:11" ht="1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</row>
    <row r="905" spans="1:11" ht="1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</row>
    <row r="906" spans="1:11" ht="1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</row>
    <row r="907" spans="1:11" ht="1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</row>
    <row r="908" spans="1:11" ht="1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</row>
    <row r="909" spans="1:11" ht="1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</row>
    <row r="910" spans="1:11" ht="1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</row>
    <row r="911" spans="1:11" ht="1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</row>
    <row r="912" spans="1:11" ht="1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</row>
    <row r="913" spans="1:11" ht="1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</row>
    <row r="914" spans="1:11" ht="1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</row>
    <row r="915" spans="1:11" ht="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</row>
    <row r="916" spans="1:11" ht="1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</row>
    <row r="917" spans="1:11" ht="1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</row>
    <row r="918" spans="1:11" ht="1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</row>
    <row r="919" spans="1:11" ht="1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</row>
    <row r="920" spans="1:11" ht="1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</row>
    <row r="921" spans="1:11" ht="1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</row>
    <row r="922" spans="1:11" ht="1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</row>
    <row r="923" spans="1:11" ht="1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</row>
    <row r="924" spans="1:11" ht="1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</row>
    <row r="925" spans="1:11" ht="1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</row>
    <row r="926" spans="1:11" ht="1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</row>
    <row r="927" spans="1:11" ht="1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</row>
    <row r="928" spans="1:11" ht="1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</row>
    <row r="929" spans="1:11" ht="1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</row>
    <row r="930" spans="1:11" ht="1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</row>
    <row r="931" spans="1:11" ht="1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</row>
    <row r="932" spans="1:11" ht="1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</row>
    <row r="933" spans="1:11" ht="1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</row>
    <row r="934" spans="1:11" ht="1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</row>
    <row r="935" spans="1:11" ht="1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</row>
    <row r="936" spans="1:11" ht="1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</row>
    <row r="937" spans="1:11" ht="1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</row>
    <row r="938" spans="1:11" ht="1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</row>
    <row r="939" spans="1:11" ht="1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</row>
    <row r="940" spans="1:11" ht="1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</row>
    <row r="941" spans="1:11" ht="1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</row>
    <row r="942" spans="1:11" ht="1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</row>
    <row r="943" spans="1:11" ht="1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</row>
    <row r="944" spans="1:11" ht="1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</row>
    <row r="945" spans="1:11" ht="1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</row>
    <row r="946" spans="1:11" ht="1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</row>
    <row r="947" spans="1:11" ht="1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</row>
    <row r="948" spans="1:11" ht="1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</row>
    <row r="949" spans="1:11" ht="1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</row>
    <row r="950" spans="1:11" ht="1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</row>
    <row r="951" spans="1:11" ht="1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</row>
    <row r="952" spans="1:11" ht="1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</row>
    <row r="953" spans="1:11" ht="1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</row>
    <row r="954" spans="1:11" ht="1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</row>
    <row r="955" spans="1:11" ht="1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</row>
    <row r="956" spans="1:11" ht="1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</row>
    <row r="957" spans="1:11" ht="1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</row>
    <row r="958" spans="1:11" ht="1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</row>
    <row r="959" spans="1:11" ht="1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</row>
    <row r="960" spans="1:11" ht="1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</row>
    <row r="961" spans="1:11" ht="1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</row>
    <row r="962" spans="1:11" ht="1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</row>
    <row r="963" spans="1:11" ht="1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</row>
    <row r="964" spans="1:11" ht="1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</row>
    <row r="965" spans="1:11" ht="1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</row>
    <row r="966" spans="1:11" ht="1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</row>
    <row r="967" spans="1:11" ht="1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</row>
    <row r="968" spans="1:11" ht="1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</row>
    <row r="969" spans="1:11" ht="1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</row>
    <row r="970" spans="1:11" ht="1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</row>
    <row r="971" spans="1:11" ht="1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</row>
    <row r="972" spans="1:11" ht="1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</row>
    <row r="973" spans="1:11" ht="1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</row>
    <row r="974" spans="1:11" ht="1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</row>
    <row r="975" spans="1:11" ht="1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</row>
    <row r="976" spans="1:11" ht="1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</row>
    <row r="977" spans="1:11" ht="1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</row>
    <row r="978" spans="1:11" ht="1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</row>
    <row r="979" spans="1:11" ht="1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</row>
    <row r="980" spans="1:11" ht="1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</row>
    <row r="981" spans="1:11" ht="1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</row>
    <row r="982" spans="1:11" ht="1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</row>
    <row r="983" spans="1:11" ht="1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</row>
    <row r="984" spans="1:11" ht="1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</row>
    <row r="985" spans="1:11" ht="1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</row>
    <row r="986" spans="1:11" ht="1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</row>
    <row r="987" spans="1:11" ht="1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</row>
    <row r="988" spans="1:11" ht="1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</row>
    <row r="989" spans="1:11" ht="1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</row>
    <row r="990" spans="1:11" ht="1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</row>
    <row r="991" spans="1:11" ht="1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</row>
    <row r="992" spans="1:11" ht="1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</row>
    <row r="993" spans="1:11" ht="1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</row>
    <row r="994" spans="1:11" ht="1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</row>
    <row r="995" spans="1:11" ht="1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</row>
    <row r="996" spans="1:11" ht="1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</row>
    <row r="997" spans="1:11" ht="1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</row>
    <row r="998" spans="1:11" ht="1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</row>
    <row r="999" spans="1:11" ht="1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</row>
    <row r="1000" spans="1:11" ht="1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</row>
    <row r="1001" spans="1:11" ht="1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</row>
    <row r="1002" spans="1:11" ht="1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</row>
    <row r="1003" spans="1:11" ht="1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</row>
    <row r="1004" spans="1:11" ht="1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</row>
    <row r="1005" spans="1:11" ht="1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</row>
    <row r="1006" spans="1:11" ht="1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</row>
    <row r="1007" spans="1:11" ht="1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</row>
    <row r="1008" spans="1:11" ht="1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</row>
    <row r="1009" spans="1:11" ht="1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</row>
    <row r="1010" spans="1:11" ht="1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</row>
    <row r="1011" spans="1:11" ht="1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</row>
    <row r="1012" spans="1:11" ht="1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</row>
    <row r="1013" spans="1:11" ht="1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</row>
    <row r="1014" spans="1:11" ht="1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</row>
    <row r="1015" spans="1:11" ht="1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</row>
    <row r="1016" spans="1:11" ht="1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</row>
    <row r="1017" spans="1:11" ht="1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</row>
    <row r="1018" spans="1:11" ht="1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</row>
    <row r="1019" spans="1:11" ht="1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</row>
    <row r="1020" spans="1:11" ht="1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</row>
    <row r="1021" spans="1:11" ht="1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</row>
    <row r="1022" spans="1:11" ht="1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</row>
    <row r="1023" spans="1:11" ht="1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</row>
    <row r="1024" spans="1:11" ht="1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</row>
    <row r="1025" spans="1:11" ht="1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</row>
    <row r="1026" spans="1:11" ht="1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</row>
    <row r="1027" spans="1:11" ht="1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</row>
    <row r="1028" spans="1:11" ht="1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</row>
    <row r="1029" spans="1:11" ht="1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</row>
    <row r="1030" spans="1:11" ht="1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</row>
    <row r="1031" spans="1:11" ht="1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</row>
    <row r="1032" spans="1:11" ht="1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</row>
    <row r="1033" spans="1:11" ht="1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</row>
    <row r="1034" spans="1:11" ht="1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</row>
    <row r="1035" spans="1:11" ht="1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</row>
    <row r="1036" spans="1:11" ht="1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</row>
    <row r="1037" spans="1:11" ht="1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</row>
    <row r="1038" spans="1:11" ht="1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</row>
    <row r="1039" spans="1:11" ht="1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</row>
    <row r="1040" spans="1:11" ht="1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</row>
    <row r="1041" spans="1:11" ht="1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</row>
    <row r="1042" spans="1:11" ht="1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</row>
    <row r="1043" spans="1:11" ht="1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</row>
    <row r="1044" spans="1:11" ht="1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</row>
    <row r="1045" spans="1:11" ht="1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</row>
    <row r="1046" spans="1:11" ht="1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</row>
    <row r="1047" spans="1:11" ht="1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</row>
    <row r="1048" spans="1:11" ht="1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</row>
    <row r="1049" spans="1:11" ht="1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</row>
    <row r="1050" spans="1:11" ht="1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</row>
    <row r="1051" spans="1:11" ht="1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</row>
    <row r="1052" spans="1:11" ht="1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</row>
    <row r="1053" spans="1:11" ht="1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</row>
    <row r="1054" spans="1:11" ht="1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</row>
    <row r="1055" spans="1:11" ht="1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</row>
    <row r="1056" spans="1:11" ht="1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</row>
    <row r="1057" spans="1:11" ht="1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</row>
    <row r="1058" spans="1:11" ht="1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</row>
    <row r="1059" spans="1:11" ht="1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</row>
    <row r="1060" spans="1:11" ht="1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</row>
    <row r="1061" spans="1:11" ht="1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</row>
    <row r="1062" spans="1:11" ht="1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</row>
    <row r="1063" spans="1:11" ht="1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</row>
    <row r="1064" spans="1:11" ht="1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</row>
    <row r="1065" spans="1:11" ht="1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</row>
    <row r="1066" spans="1:11" ht="1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</row>
    <row r="1067" spans="1:11" ht="1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</row>
    <row r="1068" spans="1:11" ht="1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</row>
    <row r="1069" spans="1:11" ht="1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</row>
    <row r="1070" spans="1:11" ht="1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</row>
    <row r="1071" spans="1:11" ht="1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</row>
    <row r="1072" spans="1:11" ht="1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</row>
    <row r="1073" spans="1:11" ht="1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</row>
    <row r="1074" spans="1:11" ht="1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</row>
    <row r="1075" spans="1:11" ht="1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</row>
    <row r="1076" spans="1:11" ht="1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</row>
    <row r="1077" spans="1:11" ht="1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</row>
    <row r="1078" spans="1:11" ht="1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</row>
    <row r="1079" spans="1:11" ht="1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</row>
    <row r="1080" spans="1:11" ht="1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</row>
    <row r="1081" spans="1:11" ht="1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</row>
    <row r="1082" spans="1:11" ht="1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</row>
    <row r="1083" spans="1:11" ht="1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</row>
    <row r="1084" spans="1:11" ht="1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</row>
    <row r="1085" spans="1:11" ht="1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</row>
    <row r="1086" spans="1:11" ht="1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</row>
    <row r="1087" spans="1:11" ht="1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</row>
    <row r="1088" spans="1:11" ht="1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</row>
    <row r="1089" spans="1:11" ht="1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</row>
    <row r="1090" spans="1:11" ht="1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</row>
    <row r="1091" spans="1:11" ht="1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</row>
    <row r="1092" spans="1:11" ht="1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</row>
    <row r="1093" spans="1:11" ht="1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</row>
    <row r="1094" spans="1:11" ht="1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</row>
    <row r="1095" spans="1:11" ht="1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</row>
    <row r="1096" spans="1:11" ht="1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</row>
    <row r="1097" spans="1:11" ht="1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</row>
    <row r="1098" spans="1:11" ht="1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</row>
    <row r="1099" spans="1:11" ht="1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</row>
    <row r="1100" spans="1:11" ht="1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</row>
    <row r="1101" spans="1:11" ht="1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</row>
    <row r="1102" spans="1:11" ht="1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</row>
    <row r="1103" spans="1:11" ht="1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</row>
    <row r="1104" spans="1:11" ht="1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</row>
    <row r="1105" spans="1:11" ht="1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</row>
    <row r="1106" spans="1:11" ht="1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</row>
    <row r="1107" spans="1:11" ht="1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</row>
    <row r="1108" spans="1:11" ht="1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</row>
    <row r="1109" spans="1:11" ht="1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</row>
    <row r="1110" spans="1:11" ht="1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</row>
    <row r="1111" spans="1:11" ht="1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</row>
    <row r="1112" spans="1:11" ht="1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</row>
    <row r="1113" spans="1:11" ht="1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</row>
    <row r="1114" spans="1:11" ht="1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</row>
    <row r="1115" spans="1:11" ht="1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</row>
    <row r="1116" spans="1:11" ht="1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</row>
    <row r="1117" spans="1:11" ht="1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</row>
    <row r="1118" spans="1:11" ht="1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</row>
    <row r="1119" spans="1:11" ht="1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</row>
    <row r="1120" spans="1:11" ht="1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</row>
    <row r="1121" spans="1:11" ht="1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</row>
    <row r="1122" spans="1:11" ht="1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</row>
    <row r="1123" spans="1:11" ht="1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</row>
    <row r="1124" spans="1:11" ht="1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</row>
    <row r="1125" spans="1:11" ht="1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</row>
    <row r="1126" spans="1:11" ht="1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</row>
    <row r="1127" spans="1:11" ht="1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</row>
    <row r="1128" spans="1:11" ht="1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</row>
    <row r="1129" spans="1:11" ht="1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</row>
    <row r="1130" spans="1:11" ht="1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</row>
    <row r="1131" spans="1:11" ht="1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</row>
    <row r="1132" spans="1:11" ht="1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</row>
    <row r="1133" spans="1:11" ht="1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</row>
    <row r="1134" spans="1:11" ht="1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</row>
    <row r="1135" spans="1:11" ht="1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</row>
    <row r="1136" spans="1:11" ht="1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</row>
    <row r="1137" spans="1:11" ht="1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</row>
    <row r="1138" spans="1:11" ht="1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</row>
    <row r="1139" spans="1:11" ht="1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</row>
    <row r="1140" spans="1:11" ht="1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</row>
    <row r="1141" spans="1:11" ht="1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</row>
    <row r="1142" spans="1:11" ht="1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</row>
    <row r="1143" spans="1:11" ht="1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</row>
    <row r="1144" spans="1:11" ht="1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</row>
    <row r="1145" spans="1:11" ht="1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</row>
    <row r="1146" spans="1:11" ht="1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</row>
    <row r="1147" spans="1:11" ht="1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</row>
    <row r="1148" spans="1:11" ht="1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</row>
    <row r="1149" spans="1:11" ht="1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</row>
    <row r="1150" spans="1:11" ht="1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</row>
    <row r="1151" spans="1:11" ht="1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</row>
    <row r="1152" spans="1:11" ht="1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</row>
    <row r="1153" spans="1:11" ht="1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</row>
    <row r="1154" spans="1:11" ht="1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</row>
    <row r="1155" spans="1:11" ht="1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</row>
    <row r="1156" spans="1:11" ht="1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</row>
    <row r="1157" spans="1:11" ht="1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</row>
    <row r="1158" spans="1:11" ht="1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</row>
    <row r="1159" spans="1:11" ht="1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</row>
    <row r="1160" spans="1:11" ht="1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</row>
    <row r="1161" spans="1:11" ht="1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</row>
    <row r="1162" spans="1:11" ht="1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</row>
    <row r="1163" spans="1:11" ht="1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</row>
    <row r="1164" spans="1:11" ht="1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</row>
    <row r="1165" spans="1:11" ht="1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</row>
    <row r="1166" spans="1:11" ht="1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</row>
    <row r="1167" spans="1:11" ht="1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</row>
    <row r="1168" spans="1:11" ht="1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</row>
    <row r="1169" spans="1:11" ht="1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</row>
    <row r="1170" spans="1:11" ht="1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</row>
    <row r="1171" spans="1:11" ht="1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</row>
    <row r="1172" spans="1:11" ht="1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</row>
    <row r="1173" spans="1:11" ht="1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</row>
    <row r="1174" spans="1:11" ht="1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</row>
    <row r="1175" spans="1:11" ht="1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</row>
    <row r="1176" spans="1:11" ht="1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</row>
    <row r="1177" spans="1:11" ht="1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</row>
    <row r="1178" spans="1:11" ht="1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</row>
    <row r="1179" spans="1:11" ht="1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</row>
    <row r="1180" spans="1:11" ht="1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</row>
    <row r="1181" spans="1:11" ht="1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</row>
    <row r="1182" spans="1:11" ht="1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</row>
    <row r="1183" spans="1:11" ht="1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</row>
    <row r="1184" spans="1:11" ht="1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</row>
    <row r="1185" spans="1:11" ht="1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</row>
    <row r="1186" spans="1:11" ht="1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</row>
    <row r="1187" spans="1:11" ht="1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</row>
    <row r="1188" spans="1:11" ht="1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</row>
    <row r="1189" spans="1:11" ht="1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</row>
    <row r="1190" spans="1:11" ht="1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</row>
    <row r="1191" spans="1:11" ht="1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</row>
    <row r="1192" spans="1:11" ht="1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</row>
    <row r="1193" spans="1:11" ht="1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</row>
    <row r="1194" spans="1:11" ht="1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</row>
    <row r="1195" spans="1:11" ht="1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</row>
    <row r="1196" spans="1:11" ht="1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</row>
    <row r="1197" spans="1:11" ht="1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</row>
    <row r="1198" spans="1:11" ht="1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</row>
    <row r="1199" spans="1:11" ht="1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</row>
    <row r="1200" spans="1:11" ht="1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</row>
    <row r="1201" spans="1:11" ht="1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</row>
    <row r="1202" spans="1:11" ht="1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</row>
    <row r="1203" spans="1:11" ht="1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</row>
    <row r="1204" spans="1:11" ht="1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</row>
    <row r="1205" spans="1:11" ht="1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</row>
    <row r="1206" spans="1:11" ht="1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</row>
    <row r="1207" spans="1:11" ht="1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</row>
    <row r="1208" spans="1:11" ht="1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</row>
    <row r="1209" spans="1:11" ht="1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</row>
    <row r="1210" spans="1:11" ht="1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</row>
    <row r="1211" spans="1:11" ht="1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</row>
    <row r="1212" spans="1:11" ht="1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</row>
    <row r="1213" spans="1:11" ht="1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</row>
    <row r="1214" spans="1:11" ht="1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</row>
    <row r="1215" spans="1:11" ht="1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</row>
    <row r="1216" spans="1:11" ht="1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</row>
    <row r="1217" spans="1:11" ht="1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</row>
    <row r="1218" spans="1:11" ht="1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</row>
    <row r="1219" spans="1:11" ht="1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</row>
    <row r="1220" spans="1:11" ht="1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</row>
    <row r="1221" spans="1:11" ht="1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</row>
    <row r="1222" spans="1:11" ht="1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</row>
    <row r="1223" spans="1:11" ht="1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</row>
    <row r="1224" spans="1:11" ht="1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</row>
    <row r="1225" spans="1:11" ht="1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</row>
    <row r="1226" spans="1:11" ht="1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</row>
    <row r="1227" spans="1:11" ht="1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</row>
    <row r="1228" spans="1:11" ht="1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</row>
    <row r="1229" spans="1:11" ht="1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</row>
    <row r="1230" spans="1:11" ht="1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</row>
    <row r="1231" spans="1:11" ht="1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</row>
    <row r="1232" spans="1:11" ht="1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</row>
    <row r="1233" spans="1:11" ht="1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</row>
    <row r="1234" spans="1:11" ht="1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</row>
    <row r="1235" spans="1:11" ht="1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</row>
    <row r="1236" spans="1:11" ht="1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</row>
    <row r="1237" spans="1:11" ht="1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</row>
    <row r="1238" spans="1:11" ht="1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</row>
    <row r="1239" spans="1:11" ht="1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</row>
    <row r="1240" spans="1:11" ht="1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</row>
    <row r="1241" spans="1:11" ht="1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</row>
    <row r="1242" spans="1:11" ht="1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</row>
    <row r="1243" spans="1:11" ht="1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</row>
    <row r="1244" spans="1:11" ht="1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</row>
    <row r="1245" spans="1:11" ht="1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</row>
    <row r="1246" spans="1:11" ht="1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</row>
    <row r="1247" spans="1:11" ht="1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</row>
    <row r="1248" spans="1:11" ht="1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</row>
    <row r="1249" spans="1:11" ht="1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</row>
    <row r="1250" spans="1:11" ht="1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</row>
    <row r="1251" spans="1:11" ht="1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</row>
    <row r="1252" spans="1:11" ht="1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</row>
    <row r="1253" spans="1:11" ht="1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</row>
    <row r="1254" spans="1:11" ht="1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</row>
    <row r="1255" spans="1:11" ht="1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</row>
    <row r="1256" spans="1:11" ht="1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</row>
    <row r="1257" spans="1:11" ht="1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</row>
    <row r="1258" spans="1:11" ht="1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</row>
    <row r="1259" spans="1:11" ht="1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</row>
    <row r="1260" spans="1:11" ht="1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</row>
    <row r="1261" spans="1:11" ht="1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</row>
    <row r="1262" spans="1:11" ht="1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</row>
    <row r="1263" spans="1:11" ht="1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</row>
    <row r="1264" spans="1:11" ht="1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</row>
    <row r="1265" spans="1:11" ht="1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</row>
    <row r="1266" spans="1:11" ht="1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</row>
    <row r="1267" spans="1:11" ht="1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</row>
    <row r="1268" spans="1:11" ht="1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</row>
    <row r="1269" spans="1:11" ht="1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</row>
    <row r="1270" spans="1:11" ht="1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</row>
    <row r="1271" spans="1:11" ht="1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</row>
    <row r="1272" spans="1:11" ht="1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</row>
    <row r="1273" spans="1:11" ht="1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</row>
    <row r="1274" spans="1:11" ht="1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</row>
    <row r="1275" spans="1:11" ht="1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</row>
    <row r="1276" spans="1:11" ht="1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</row>
    <row r="1277" spans="1:11" ht="1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</row>
    <row r="1278" spans="1:11" ht="1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</row>
    <row r="1279" spans="1:11" ht="1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</row>
    <row r="1280" spans="1:11" ht="1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</row>
    <row r="1281" spans="1:11" ht="1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</row>
    <row r="1282" spans="1:11" ht="1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</row>
    <row r="1283" spans="1:11" ht="1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</row>
    <row r="1284" spans="1:11" ht="1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</row>
    <row r="1285" spans="1:11" ht="1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</row>
    <row r="1286" spans="1:11" ht="1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</row>
    <row r="1287" spans="1:11" ht="1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</row>
    <row r="1288" spans="1:11" ht="1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</row>
    <row r="1289" spans="1:11" ht="1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</row>
    <row r="1290" spans="1:11" ht="1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</row>
    <row r="1291" spans="1:11" ht="1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</row>
    <row r="1292" spans="1:11" ht="1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</row>
    <row r="1293" spans="1:11" ht="1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</row>
    <row r="1294" spans="1:11" ht="1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</row>
    <row r="1295" spans="1:11" ht="1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</row>
    <row r="1296" spans="1:11" ht="1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</row>
    <row r="1297" spans="1:11" ht="1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</row>
    <row r="1298" spans="1:11" ht="1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</row>
    <row r="1299" spans="1:11" ht="1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</row>
    <row r="1300" spans="1:11" ht="1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</row>
    <row r="1301" spans="1:11" ht="1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</row>
    <row r="1302" spans="1:11" ht="1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</row>
    <row r="1303" spans="1:11" ht="1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</row>
    <row r="1304" spans="1:11" ht="1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</row>
    <row r="1305" spans="1:11" ht="1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</row>
    <row r="1306" spans="1:11" ht="1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</row>
    <row r="1307" spans="1:11" ht="1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</row>
    <row r="1308" spans="1:11" ht="1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</row>
    <row r="1309" spans="1:11" ht="1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</row>
    <row r="1310" spans="1:11" ht="1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</row>
    <row r="1311" spans="1:11" ht="1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</row>
    <row r="1312" spans="1:11" ht="1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</row>
    <row r="1313" spans="1:11" ht="1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</row>
    <row r="1314" spans="1:11" ht="1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</row>
    <row r="1315" spans="1:11" ht="1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</row>
    <row r="1316" spans="1:11" ht="1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</row>
    <row r="1317" spans="1:11" ht="1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</row>
    <row r="1318" spans="1:11" ht="1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</row>
    <row r="1319" spans="1:11" ht="1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</row>
    <row r="1320" spans="1:11" ht="1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</row>
    <row r="1321" spans="1:11" ht="1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</row>
    <row r="1322" spans="1:11" ht="1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</row>
    <row r="1323" spans="1:11" ht="1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</row>
    <row r="1324" spans="1:11" ht="1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</row>
    <row r="1325" spans="1:11" ht="1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</row>
    <row r="1326" spans="1:11" ht="1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</row>
    <row r="1327" spans="1:11" ht="1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</row>
    <row r="1328" spans="1:11" ht="1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</row>
    <row r="1329" spans="1:11" ht="1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</row>
    <row r="1330" spans="1:11" ht="1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</row>
    <row r="1331" spans="1:11" ht="1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</row>
    <row r="1332" spans="1:11" ht="1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</row>
    <row r="1333" spans="1:11" ht="1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</row>
    <row r="1334" spans="1:11" ht="1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</row>
    <row r="1335" spans="1:11" ht="1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</row>
    <row r="1336" spans="1:11" ht="1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</row>
    <row r="1337" spans="1:11" ht="1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</row>
    <row r="1338" spans="1:11" ht="1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</row>
    <row r="1339" spans="1:11" ht="1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</row>
    <row r="1340" spans="1:11" ht="1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</row>
    <row r="1341" spans="1:11" ht="1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</row>
    <row r="1342" spans="1:11" ht="1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</row>
    <row r="1343" spans="1:11" ht="1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</row>
    <row r="1344" spans="1:11" ht="1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</row>
    <row r="1345" spans="1:11" ht="1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</row>
    <row r="1346" spans="1:11" ht="1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</row>
    <row r="1347" spans="1:11" ht="1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</row>
    <row r="1348" spans="1:11" ht="1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</row>
    <row r="1349" spans="1:11" ht="1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</row>
    <row r="1350" spans="1:11" ht="1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</row>
    <row r="1351" spans="1:11" ht="1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</row>
    <row r="1352" spans="1:11" ht="1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</row>
    <row r="1353" spans="1:11" ht="1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</row>
    <row r="1354" spans="1:11" ht="1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</row>
    <row r="1355" spans="1:11" ht="1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</row>
    <row r="1356" spans="1:11" ht="1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</row>
    <row r="1357" spans="1:11" ht="1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</row>
    <row r="1358" spans="1:11" ht="1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</row>
    <row r="1359" spans="1:11" ht="1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</row>
    <row r="1360" spans="1:11" ht="1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</row>
    <row r="1361" spans="1:11" ht="1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</row>
    <row r="1362" spans="1:11" ht="1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</row>
    <row r="1363" spans="1:11" ht="1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</row>
    <row r="1364" spans="1:11" ht="1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</row>
    <row r="1365" spans="1:11" ht="1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</row>
    <row r="1366" spans="1:11" ht="1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</row>
    <row r="1367" spans="1:11" ht="1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</row>
    <row r="1368" spans="1:11" ht="1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</row>
    <row r="1369" spans="1:11" ht="1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</row>
    <row r="1370" spans="1:11" ht="1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</row>
    <row r="1371" spans="1:11" ht="1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</row>
    <row r="1372" spans="1:11" ht="1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</row>
    <row r="1373" spans="1:11" ht="1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</row>
    <row r="1374" spans="1:11" ht="1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</row>
    <row r="1375" spans="1:11" ht="1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</row>
    <row r="1376" spans="1:11" ht="1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</row>
    <row r="1377" spans="1:11" ht="1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</row>
    <row r="1378" spans="1:11" ht="1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</row>
    <row r="1379" spans="1:11" ht="1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</row>
    <row r="1380" spans="1:11" ht="1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</row>
    <row r="1381" spans="1:11" ht="1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</row>
    <row r="1382" spans="1:11" ht="1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</row>
    <row r="1383" spans="1:11" ht="1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</row>
    <row r="1384" spans="1:11" ht="1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</row>
    <row r="1385" spans="1:11" ht="1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</row>
    <row r="1386" spans="1:11" ht="1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</row>
    <row r="1387" spans="1:11" ht="1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</row>
    <row r="1388" spans="1:11" ht="1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</row>
    <row r="1389" spans="1:11" ht="1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</row>
    <row r="1390" spans="1:11" ht="1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</row>
    <row r="1391" spans="1:11" ht="1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</row>
    <row r="1392" spans="1:11" ht="1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</row>
    <row r="1393" spans="1:11" ht="1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</row>
    <row r="1394" spans="1:11" ht="1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</row>
    <row r="1395" spans="1:11" ht="1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</row>
    <row r="1396" spans="1:11" ht="1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</row>
    <row r="1397" spans="1:11" ht="1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</row>
    <row r="1398" spans="1:11" ht="1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</row>
    <row r="1399" spans="1:11" ht="1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</row>
    <row r="1400" spans="1:11" ht="1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</row>
    <row r="1401" spans="1:11" ht="1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</row>
    <row r="1402" spans="1:11" ht="1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</row>
    <row r="1403" spans="1:11" ht="1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</row>
    <row r="1404" spans="1:11" ht="1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</row>
    <row r="1405" spans="1:11" ht="1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</row>
    <row r="1406" spans="1:11" ht="1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</row>
    <row r="1407" spans="1:11" ht="1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</row>
    <row r="1408" spans="1:11" ht="1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</row>
    <row r="1409" spans="1:11" ht="1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</row>
    <row r="1410" spans="1:11" ht="1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</row>
    <row r="1411" spans="1:11" ht="1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</row>
    <row r="1412" spans="1:11" ht="1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</row>
    <row r="1413" spans="1:11" ht="1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</row>
    <row r="1414" spans="1:11" ht="1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</row>
    <row r="1415" spans="1:11" ht="1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</row>
    <row r="1416" spans="1:11" ht="1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</row>
    <row r="1417" spans="1:11" ht="1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</row>
    <row r="1418" spans="1:11" ht="1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</row>
    <row r="1419" spans="1:11" ht="1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</row>
    <row r="1420" spans="1:11" ht="1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</row>
    <row r="1421" spans="1:11" ht="1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</row>
    <row r="1422" spans="1:11" ht="1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</row>
    <row r="1423" spans="1:11" ht="1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</row>
    <row r="1424" spans="1:11" ht="1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</row>
    <row r="1425" spans="1:11" ht="1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</row>
    <row r="1426" spans="1:11" ht="1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</row>
    <row r="1427" spans="1:11" ht="1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</row>
    <row r="1428" spans="1:11" ht="1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</row>
    <row r="1429" spans="1:11" ht="1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</row>
    <row r="1430" spans="1:11" ht="1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</row>
    <row r="1431" spans="1:11" ht="1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</row>
    <row r="1432" spans="1:11" ht="1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</row>
    <row r="1433" spans="1:11" ht="1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</row>
    <row r="1434" spans="1:11" ht="1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</row>
    <row r="1435" spans="1:11" ht="1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</row>
    <row r="1436" spans="1:11" ht="1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</row>
    <row r="1437" spans="1:11" ht="1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</row>
    <row r="1438" spans="1:11" ht="1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</row>
    <row r="1439" spans="1:11" ht="1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</row>
    <row r="1440" spans="1:11" ht="1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</row>
    <row r="1441" spans="1:11" ht="1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</row>
    <row r="1442" spans="1:11" ht="1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</row>
    <row r="1443" spans="1:11" ht="1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</row>
    <row r="1444" spans="1:11" ht="1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</row>
    <row r="1445" spans="1:11" ht="1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</row>
    <row r="1446" spans="1:11" ht="1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</row>
    <row r="1447" spans="1:11" ht="1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</row>
    <row r="1448" spans="1:11" ht="1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</row>
    <row r="1449" spans="1:11" ht="1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</row>
    <row r="1450" spans="1:11" ht="1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</row>
    <row r="1451" spans="1:11" ht="1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</row>
    <row r="1452" spans="1:11" ht="1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</row>
    <row r="1453" spans="1:11" ht="1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</row>
    <row r="1454" spans="1:11" ht="1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</row>
    <row r="1455" spans="1:11" ht="1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</row>
    <row r="1456" spans="1:11" ht="1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</row>
    <row r="1457" spans="1:11" ht="1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</row>
    <row r="1458" spans="1:11" ht="1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</row>
    <row r="1459" spans="1:11" ht="1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</row>
    <row r="1460" spans="1:11" ht="1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</row>
    <row r="1461" spans="1:11" ht="1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</row>
    <row r="1462" spans="1:11" ht="1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</row>
    <row r="1463" spans="1:11" ht="1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</row>
    <row r="1464" spans="1:11" ht="1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</row>
    <row r="1465" spans="1:11" ht="1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</row>
    <row r="1466" spans="1:11" ht="1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</row>
    <row r="1467" spans="1:11" ht="1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</row>
    <row r="1468" spans="1:11" ht="1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</row>
    <row r="1469" spans="1:11" ht="1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</row>
    <row r="1470" spans="1:11" ht="1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</row>
    <row r="1471" spans="1:11" ht="1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</row>
    <row r="1472" spans="1:11" ht="1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</row>
    <row r="1473" spans="1:11" ht="1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</row>
    <row r="1474" spans="1:11" ht="1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</row>
    <row r="1475" spans="1:11" ht="1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</row>
    <row r="1476" spans="1:11" ht="1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</row>
    <row r="1477" spans="1:11" ht="1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</row>
    <row r="1478" spans="1:11" ht="1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</row>
    <row r="1479" spans="1:11" ht="1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</row>
    <row r="1480" spans="1:11" ht="1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</row>
    <row r="1481" spans="1:11" ht="1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</row>
    <row r="1482" spans="1:11" ht="1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</row>
    <row r="1483" spans="1:11" ht="1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</row>
    <row r="1484" spans="1:11" ht="1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</row>
    <row r="1485" spans="1:11" ht="1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</row>
    <row r="1486" spans="1:11" ht="1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</row>
    <row r="1487" spans="1:11" ht="1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</row>
    <row r="1488" spans="1:11" ht="1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</row>
    <row r="1489" spans="1:11" ht="1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</row>
    <row r="1490" spans="1:11" ht="1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</row>
    <row r="1491" spans="1:11" ht="1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</row>
    <row r="1492" spans="1:11" ht="1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</row>
    <row r="1493" spans="1:11" ht="1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</row>
    <row r="1494" spans="1:11" ht="1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</row>
    <row r="1495" spans="1:11" ht="1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</row>
    <row r="1496" spans="1:11" ht="1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</row>
    <row r="1497" spans="1:11" ht="1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</row>
    <row r="1498" spans="1:11" ht="1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</row>
    <row r="1499" spans="1:11" ht="1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</row>
    <row r="1500" spans="1:11" ht="1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</row>
    <row r="1501" spans="1:11" ht="1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</row>
    <row r="1502" spans="1:11" ht="1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</row>
    <row r="1503" spans="1:11" ht="1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</row>
    <row r="1504" spans="1:11" ht="1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</row>
    <row r="1505" spans="1:11" ht="1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</row>
    <row r="1506" spans="1:11" ht="1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</row>
    <row r="1507" spans="1:11" ht="1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</row>
    <row r="1508" spans="1:11" ht="1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</row>
    <row r="1509" spans="1:11" ht="1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</row>
    <row r="1510" spans="1:11" ht="1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</row>
    <row r="1511" spans="1:11" ht="1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</row>
    <row r="1512" spans="1:11" ht="1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</row>
    <row r="1513" spans="1:11" ht="1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</row>
    <row r="1514" spans="1:11" ht="1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</row>
    <row r="1515" spans="1:11" ht="1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</row>
    <row r="1516" spans="1:11" ht="1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</row>
    <row r="1517" spans="1:11" ht="1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</row>
    <row r="1518" spans="1:11" ht="1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</row>
    <row r="1519" spans="1:11" ht="1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</row>
    <row r="1520" spans="1:11" ht="1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</row>
    <row r="1521" spans="1:11" ht="1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</row>
    <row r="1522" spans="1:11" ht="1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</row>
    <row r="1523" spans="1:11" ht="1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</row>
    <row r="1524" spans="1:11" ht="1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</row>
    <row r="1525" spans="1:11" ht="1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</row>
    <row r="1526" spans="1:11" ht="1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</row>
    <row r="1527" spans="1:11" ht="1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</row>
    <row r="1528" spans="1:11" ht="1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</row>
    <row r="1529" spans="1:11" ht="1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</row>
    <row r="1530" spans="1:11" ht="1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</row>
    <row r="1531" spans="1:11" ht="1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</row>
    <row r="1532" spans="1:11" ht="1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</row>
    <row r="1533" spans="1:11" ht="1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</row>
    <row r="1534" spans="1:11" ht="1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</row>
    <row r="1535" spans="1:11" ht="1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</row>
    <row r="1536" spans="1:11" ht="1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</row>
    <row r="1537" spans="1:11" ht="1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</row>
    <row r="1538" spans="1:11" ht="1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</row>
    <row r="1539" spans="1:11" ht="1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</row>
    <row r="1540" spans="1:11" ht="1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</row>
    <row r="1541" spans="1:11" ht="1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</row>
    <row r="1542" spans="1:11" ht="1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</row>
    <row r="1543" spans="1:11" ht="1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</row>
    <row r="1544" spans="1:11" ht="1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</row>
    <row r="1545" spans="1:11" ht="1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</row>
    <row r="1546" spans="1:11" ht="1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</row>
    <row r="1547" spans="1:11" ht="1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</row>
    <row r="1548" spans="1:11" ht="1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</row>
    <row r="1549" spans="1:11" ht="1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</row>
    <row r="1550" spans="1:11" ht="1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</row>
    <row r="1551" spans="1:11" ht="1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</row>
    <row r="1552" spans="1:11" ht="1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</row>
    <row r="1553" spans="1:11" ht="1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</row>
    <row r="1554" spans="1:11" ht="1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</row>
    <row r="1555" spans="1:11" ht="1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</row>
    <row r="1556" spans="1:11" ht="1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</row>
    <row r="1557" spans="1:11" ht="1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</row>
    <row r="1558" spans="1:11" ht="1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</row>
    <row r="1559" spans="1:11" ht="1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</row>
    <row r="1560" spans="1:11" ht="1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</row>
    <row r="1561" spans="1:11" ht="1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</row>
    <row r="1562" spans="1:11" ht="1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</row>
    <row r="1563" spans="1:11" ht="1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</row>
    <row r="1564" spans="1:11" ht="1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</row>
    <row r="1565" spans="1:11" ht="1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</row>
    <row r="1566" spans="1:11" ht="1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</row>
    <row r="1567" spans="1:11" ht="1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</row>
    <row r="1568" spans="1:11" ht="1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</row>
    <row r="1569" spans="1:11" ht="1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</row>
    <row r="1570" spans="1:11" ht="1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</row>
    <row r="1571" spans="1:11" ht="1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</row>
    <row r="1572" spans="1:11" ht="1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</row>
    <row r="1573" spans="1:11" ht="1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</row>
    <row r="1574" spans="1:11" ht="1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</row>
    <row r="1575" spans="1:11" ht="1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</row>
    <row r="1576" spans="1:11" ht="1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</row>
    <row r="1577" spans="1:11" ht="1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</row>
    <row r="1578" spans="1:11" ht="1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</row>
    <row r="1579" spans="1:11" ht="1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</row>
    <row r="1580" spans="1:11" ht="1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</row>
    <row r="1581" spans="1:11" ht="1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</row>
    <row r="1582" spans="1:11" ht="1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</row>
    <row r="1583" spans="1:11" ht="1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</row>
    <row r="1584" spans="1:11" ht="1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</row>
    <row r="1585" spans="1:11" ht="1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</row>
    <row r="1586" spans="1:11" ht="1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</row>
    <row r="1587" spans="1:11" ht="1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</row>
    <row r="1588" spans="1:11" ht="1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</row>
    <row r="1589" spans="1:11" ht="1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</row>
    <row r="1590" spans="1:11" ht="1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</row>
    <row r="1591" spans="1:11" ht="1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</row>
    <row r="1592" spans="1:11" ht="1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</row>
    <row r="1593" spans="1:11" ht="1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</row>
    <row r="1594" spans="1:11" ht="1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</row>
    <row r="1595" spans="1:11" ht="1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</row>
    <row r="1596" spans="1:11" ht="1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</row>
    <row r="1597" spans="1:11" ht="1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</row>
    <row r="1598" spans="1:11" ht="1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</row>
    <row r="1599" spans="1:11" ht="1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</row>
    <row r="1600" spans="1:11" ht="1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</row>
    <row r="1601" spans="1:11" ht="1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</row>
    <row r="1602" spans="1:11" ht="1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</row>
    <row r="1603" spans="1:11" ht="1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</row>
    <row r="1604" spans="1:11" ht="1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</row>
    <row r="1605" spans="1:11" ht="1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</row>
    <row r="1606" spans="1:11" ht="1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</row>
    <row r="1607" spans="1:11" ht="1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</row>
    <row r="1608" spans="1:11" ht="1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</row>
    <row r="1609" spans="1:11" ht="1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</row>
    <row r="1610" spans="1:11" ht="1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</row>
    <row r="1611" spans="1:11" ht="1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</row>
    <row r="1612" spans="1:11" ht="1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</row>
    <row r="1613" spans="1:11" ht="1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</row>
    <row r="1614" spans="1:11" ht="1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</row>
    <row r="1615" spans="1:11" ht="1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</row>
    <row r="1616" spans="1:11" ht="1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</row>
    <row r="1617" spans="1:11" ht="1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</row>
    <row r="1618" spans="1:11" ht="1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</row>
    <row r="1619" spans="1:11" ht="1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</row>
    <row r="1620" spans="1:11" ht="1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</row>
    <row r="1621" spans="1:11" ht="1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</row>
    <row r="1622" spans="1:11" ht="1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</row>
    <row r="1623" spans="1:11" ht="1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</row>
    <row r="1624" spans="1:11" ht="1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</row>
    <row r="1625" spans="1:11" ht="1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</row>
    <row r="1626" spans="1:11" ht="1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</row>
    <row r="1627" spans="1:11" ht="1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</row>
    <row r="1628" spans="1:11" ht="1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</row>
    <row r="1629" spans="1:11" ht="1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</row>
    <row r="1630" spans="1:11" ht="1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</row>
    <row r="1631" spans="1:11" ht="1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</row>
    <row r="1632" spans="1:11" ht="1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</row>
    <row r="1633" spans="1:11" ht="1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</row>
    <row r="1634" spans="1:11" ht="1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</row>
    <row r="1635" spans="1:11" ht="1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</row>
    <row r="1636" spans="1:11" ht="1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</row>
    <row r="1637" spans="1:11" ht="1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</row>
    <row r="1638" spans="1:11" ht="1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</row>
    <row r="1639" spans="1:11" ht="1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</row>
    <row r="1640" spans="1:11" ht="1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</row>
    <row r="1641" spans="1:11" ht="1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</row>
    <row r="1642" spans="1:11" ht="1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</row>
    <row r="1643" spans="1:11" ht="1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</row>
    <row r="1644" spans="1:11" ht="1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</row>
    <row r="1645" spans="1:11" ht="1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</row>
    <row r="1646" spans="1:11" ht="1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</row>
    <row r="1647" spans="1:11" ht="1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</row>
    <row r="1648" spans="1:11" ht="1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</row>
    <row r="1649" spans="1:11" ht="1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</row>
    <row r="1650" spans="1:11" ht="1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</row>
    <row r="1651" spans="1:11" ht="1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</row>
    <row r="1652" spans="1:11" ht="1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</row>
    <row r="1653" spans="1:11" ht="1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</row>
    <row r="1654" spans="1:11" ht="1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</row>
    <row r="1655" spans="1:11" ht="1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</row>
    <row r="1656" spans="1:11" ht="1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</row>
    <row r="1657" spans="1:11" ht="1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</row>
    <row r="1658" spans="1:11" ht="1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</row>
    <row r="1659" spans="1:11" ht="1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</row>
    <row r="1660" spans="1:11" ht="1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</row>
    <row r="1661" spans="1:11" ht="1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</row>
    <row r="1662" spans="1:11" ht="1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</row>
    <row r="1663" spans="1:11" ht="1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</row>
    <row r="1664" spans="1:11" ht="1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</row>
    <row r="1665" spans="1:11" ht="1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</row>
    <row r="1666" spans="1:11" ht="1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</row>
    <row r="1667" spans="1:11" ht="1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</row>
    <row r="1668" spans="1:11" ht="1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</row>
    <row r="1669" spans="1:11" ht="1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</row>
    <row r="1670" spans="1:11" ht="1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</row>
    <row r="1671" spans="1:11" ht="1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</row>
    <row r="1672" spans="1:11" ht="1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</row>
    <row r="1673" spans="1:11" ht="1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</row>
    <row r="1674" spans="1:11" ht="1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</row>
    <row r="1675" spans="1:11" ht="1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</row>
    <row r="1676" spans="1:11" ht="1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</row>
    <row r="1677" spans="1:11" ht="1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</row>
    <row r="1678" spans="1:11" ht="1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</row>
    <row r="1679" spans="1:11" ht="1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</row>
    <row r="1680" spans="1:11" ht="1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</row>
    <row r="1681" spans="1:11" ht="1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</row>
    <row r="1682" spans="1:11" ht="1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</row>
    <row r="1683" spans="1:11" ht="1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</row>
    <row r="1684" spans="1:11" ht="1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</row>
    <row r="1685" spans="1:11" ht="1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</row>
    <row r="1686" spans="1:11" ht="1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</row>
    <row r="1687" spans="1:11" ht="1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</row>
    <row r="1688" spans="1:11" ht="1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</row>
    <row r="1689" spans="1:11" ht="1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</row>
    <row r="1690" spans="1:11" ht="1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</row>
    <row r="1691" spans="1:11" ht="1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</row>
    <row r="1692" spans="1:11" ht="1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</row>
    <row r="1693" spans="1:11" ht="1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</row>
    <row r="1694" spans="1:11" ht="1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</row>
    <row r="1695" spans="1:11" ht="1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</row>
    <row r="1696" spans="1:11" ht="1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</row>
    <row r="1697" spans="1:11" ht="1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</row>
    <row r="1698" spans="1:11" ht="1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</row>
    <row r="1699" spans="1:11" ht="1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</row>
    <row r="1700" spans="1:11" ht="1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</row>
    <row r="1701" spans="1:11" ht="1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</row>
    <row r="1702" spans="1:11" ht="1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</row>
    <row r="1703" spans="1:11" ht="1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</row>
    <row r="1704" spans="1:11" ht="1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</row>
    <row r="1705" spans="1:11" ht="1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</row>
    <row r="1706" spans="1:11" ht="1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</row>
    <row r="1707" spans="1:11" ht="1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</row>
    <row r="1708" spans="1:11" ht="1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</row>
    <row r="1709" spans="1:11" ht="1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</row>
    <row r="1710" spans="1:11" ht="1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</row>
    <row r="1711" spans="1:11" ht="1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</row>
    <row r="1712" spans="1:11" ht="1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</row>
    <row r="1713" spans="1:11" ht="1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</row>
    <row r="1714" spans="1:11" ht="1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</row>
    <row r="1715" spans="1:11" ht="1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</row>
    <row r="1716" spans="1:11" ht="1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</row>
    <row r="1717" spans="1:11" ht="1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</row>
    <row r="1718" spans="1:11" ht="1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</row>
    <row r="1719" spans="1:11" ht="1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</row>
    <row r="1720" spans="1:11" ht="1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</row>
    <row r="1721" spans="1:11" ht="1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</row>
    <row r="1722" spans="1:11" ht="1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</row>
    <row r="1723" spans="1:11" ht="1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</row>
    <row r="1724" spans="1:11" ht="1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</row>
    <row r="1725" spans="1:11" ht="1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</row>
    <row r="1726" spans="1:11" ht="1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</row>
    <row r="1727" spans="1:11" ht="1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</row>
    <row r="1728" spans="1:11" ht="1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</row>
    <row r="1729" spans="1:11" ht="1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</row>
    <row r="1730" spans="1:11" ht="1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</row>
    <row r="1731" spans="1:11" ht="1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</row>
    <row r="1732" spans="1:11" ht="1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</row>
    <row r="1733" spans="1:11" ht="1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</row>
    <row r="1734" spans="1:11" ht="1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</row>
    <row r="1735" spans="1:11" ht="1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</row>
    <row r="1736" spans="1:11" ht="1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</row>
    <row r="1737" spans="1:11" ht="1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</row>
    <row r="1738" spans="1:11" ht="1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</row>
    <row r="1739" spans="1:11" ht="1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</row>
    <row r="1740" spans="1:11" ht="1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</row>
    <row r="1741" spans="1:11" ht="1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</row>
    <row r="1742" spans="1:11" ht="1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</row>
    <row r="1743" spans="1:11" ht="1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</row>
    <row r="1744" spans="1:11" ht="1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</row>
    <row r="1745" spans="1:11" ht="1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</row>
    <row r="1746" spans="1:11" ht="1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</row>
    <row r="1747" spans="1:11" ht="1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</row>
    <row r="1748" spans="1:11" ht="1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</row>
    <row r="1749" spans="1:11" ht="1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</row>
    <row r="1750" spans="1:11" ht="1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</row>
    <row r="1751" spans="1:11" ht="1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</row>
    <row r="1752" spans="1:11" ht="1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</row>
    <row r="1753" spans="1:11" ht="1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</row>
    <row r="1754" spans="1:11" ht="1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</row>
    <row r="1755" spans="1:11" ht="1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</row>
    <row r="1756" spans="1:11" ht="1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</row>
    <row r="1757" spans="1:11" ht="1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</row>
    <row r="1758" spans="1:11" ht="1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</row>
    <row r="1759" spans="1:11" ht="1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</row>
    <row r="1760" spans="1:11" ht="1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</row>
    <row r="1761" spans="1:11" ht="1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</row>
    <row r="1762" spans="1:11" ht="1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</row>
    <row r="1763" spans="1:11" ht="1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</row>
    <row r="1764" spans="1:11" ht="1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</row>
    <row r="1765" spans="1:11" ht="1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</row>
    <row r="1766" spans="1:11" ht="1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</row>
    <row r="1767" spans="1:11" ht="1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</row>
    <row r="1768" spans="1:11" ht="1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</row>
    <row r="1769" spans="1:11" ht="1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</row>
    <row r="1770" spans="1:11" ht="1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</row>
    <row r="1771" spans="1:11" ht="1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</row>
    <row r="1772" spans="1:11" ht="1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</row>
    <row r="1773" spans="1:11" ht="1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</row>
    <row r="1774" spans="1:11" ht="1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</row>
    <row r="1775" spans="1:11" ht="1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</row>
    <row r="1776" spans="1:11" ht="1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</row>
    <row r="1777" spans="1:11" ht="1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</row>
    <row r="1778" spans="1:11" ht="1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</row>
    <row r="1779" spans="1:11" ht="1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</row>
    <row r="1780" spans="1:11" ht="1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</row>
    <row r="1781" spans="1:11" ht="1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</row>
    <row r="1782" spans="1:11" ht="1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</row>
    <row r="1783" spans="1:11" ht="1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</row>
    <row r="1784" spans="1:11" ht="1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</row>
    <row r="1785" spans="1:11" ht="1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</row>
    <row r="1786" spans="1:11" ht="1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</row>
    <row r="1787" spans="1:11" ht="1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</row>
    <row r="1788" spans="1:11" ht="1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</row>
    <row r="1789" spans="1:11" ht="1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</row>
    <row r="1790" spans="1:11" ht="1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</row>
    <row r="1791" spans="1:11" ht="1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</row>
    <row r="1792" spans="1:11" ht="1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</row>
    <row r="1793" spans="1:11" ht="1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</row>
    <row r="1794" spans="1:11" ht="1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</row>
    <row r="1795" spans="1:11" ht="1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</row>
    <row r="1796" spans="1:11" ht="1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</row>
    <row r="1797" spans="1:11" ht="1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</row>
    <row r="1798" spans="1:11" ht="1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</row>
    <row r="1799" spans="1:11" ht="1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</row>
    <row r="1800" spans="1:11" ht="1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</row>
    <row r="1801" spans="1:11" ht="1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</row>
    <row r="1802" spans="1:11" ht="1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</row>
    <row r="1803" spans="1:11" ht="1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</row>
    <row r="1804" spans="1:11" ht="1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</row>
    <row r="1805" spans="1:11" ht="1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</row>
    <row r="1806" spans="1:11" ht="1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</row>
    <row r="1807" spans="1:11" ht="1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</row>
    <row r="1808" spans="1:11" ht="1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</row>
    <row r="1809" spans="1:11" ht="1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</row>
    <row r="1810" spans="1:11" ht="1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</row>
    <row r="1811" spans="1:11" ht="1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</row>
    <row r="1812" spans="1:11" ht="1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</row>
    <row r="1813" spans="1:11" ht="1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</row>
    <row r="1814" spans="1:11" ht="1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</row>
    <row r="1815" spans="1:11" ht="1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</row>
    <row r="1816" spans="1:11" ht="1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</row>
    <row r="1817" spans="1:11" ht="1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</row>
    <row r="1818" spans="1:11" ht="1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</row>
    <row r="1819" spans="1:11" ht="1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</row>
    <row r="1820" spans="1:11" ht="1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</row>
    <row r="1821" spans="1:11" ht="1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</row>
    <row r="1822" spans="1:11" ht="1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</row>
    <row r="1823" spans="1:11" ht="1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</row>
    <row r="1824" spans="1:11" ht="1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</row>
    <row r="1825" spans="1:11" ht="1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</row>
    <row r="1826" spans="1:11" ht="1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</row>
    <row r="1827" spans="1:11" ht="1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</row>
    <row r="1828" spans="1:11" ht="1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</row>
    <row r="1829" spans="1:11" ht="1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</row>
    <row r="1830" spans="1:11" ht="1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</row>
    <row r="1831" spans="1:11" ht="1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</row>
    <row r="1832" spans="1:11" ht="1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</row>
    <row r="1833" spans="1:11" ht="1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</row>
    <row r="1834" spans="1:11" ht="1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</row>
    <row r="1835" spans="1:11" ht="1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</row>
    <row r="1836" spans="1:11" ht="1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</row>
    <row r="1837" spans="1:11" ht="1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</row>
    <row r="1838" spans="1:11" ht="1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</row>
    <row r="1839" spans="1:11" ht="1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</row>
    <row r="1840" spans="1:11" ht="1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</row>
    <row r="1841" spans="1:11" ht="1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</row>
    <row r="1842" spans="1:11" ht="1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</row>
    <row r="1843" spans="1:11" ht="1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</row>
    <row r="1844" spans="1:11" ht="1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</row>
    <row r="1845" spans="1:11" ht="1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</row>
    <row r="1846" spans="1:11" ht="1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</row>
    <row r="1847" spans="1:11" ht="1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</row>
    <row r="1848" spans="1:11" ht="1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</row>
    <row r="1849" spans="1:11" ht="1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</row>
    <row r="1850" spans="1:11" ht="1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</row>
    <row r="1851" spans="1:11" ht="1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</row>
    <row r="1852" spans="1:11" ht="1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</row>
    <row r="1853" spans="1:11" ht="1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</row>
    <row r="1854" spans="1:11" ht="1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</row>
    <row r="1855" spans="1:11" ht="1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</row>
    <row r="1856" spans="1:11" ht="1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</row>
    <row r="1857" spans="1:11" ht="1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</row>
    <row r="1858" spans="1:11" ht="1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</row>
    <row r="1859" spans="1:11" ht="1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</row>
    <row r="1860" spans="1:11" ht="1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</row>
    <row r="1861" spans="1:11" ht="1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</row>
    <row r="1862" spans="1:11" ht="1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</row>
    <row r="1863" spans="1:11" ht="1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</row>
    <row r="1864" spans="1:11" ht="1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</row>
    <row r="1865" spans="1:11" ht="1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</row>
    <row r="1866" spans="1:11" ht="1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</row>
    <row r="1867" spans="1:11" ht="1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</row>
    <row r="1868" spans="1:11" ht="1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</row>
    <row r="1869" spans="1:11" ht="1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</row>
    <row r="1870" spans="1:11" ht="1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</row>
    <row r="1871" spans="1:11" ht="1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</row>
    <row r="1872" spans="1:11" ht="1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</row>
    <row r="1873" spans="1:11" ht="1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</row>
    <row r="1874" spans="1:11" ht="1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</row>
    <row r="1875" spans="1:11" ht="1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</row>
    <row r="1876" spans="1:11" ht="1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</row>
    <row r="1877" spans="1:11" ht="1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</row>
    <row r="1878" spans="1:11" ht="1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</row>
    <row r="1879" spans="1:11" ht="1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</row>
    <row r="1880" spans="1:11" ht="1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</row>
    <row r="1881" spans="1:11" ht="1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</row>
    <row r="1882" spans="1:11" ht="1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</row>
    <row r="1883" spans="1:11" ht="1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</row>
    <row r="1884" spans="1:11" ht="1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</row>
    <row r="1885" spans="1:11" ht="1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</row>
    <row r="1886" spans="1:11" ht="1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</row>
    <row r="1887" spans="1:11" ht="1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</row>
    <row r="1888" spans="1:11" ht="1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</row>
    <row r="1889" spans="1:11" ht="1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</row>
    <row r="1890" spans="1:11" ht="1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</row>
    <row r="1891" spans="1:11" ht="1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</row>
    <row r="1892" spans="1:11" ht="1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</row>
    <row r="1893" spans="1:11" ht="1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</row>
    <row r="1894" spans="1:11" ht="1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</row>
    <row r="1895" spans="1:11" ht="1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</row>
    <row r="1896" spans="1:11" ht="1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</row>
    <row r="1897" spans="1:11" ht="1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</row>
    <row r="1898" spans="1:11" ht="1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</row>
    <row r="1899" spans="1:11" ht="1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</row>
    <row r="1900" spans="1:11" ht="1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</row>
    <row r="1901" spans="1:11" ht="1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</row>
    <row r="1902" spans="1:11" ht="1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</row>
    <row r="1903" spans="1:11" ht="1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</row>
    <row r="1904" spans="1:11" ht="1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</row>
    <row r="1905" spans="1:11" ht="1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</row>
    <row r="1906" spans="1:11" ht="1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</row>
    <row r="1907" spans="1:11" ht="1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</row>
    <row r="1908" spans="1:11" ht="1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</row>
    <row r="1909" spans="1:11" ht="1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</row>
    <row r="1910" spans="1:11" ht="1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</row>
    <row r="1911" spans="1:11" ht="1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</row>
    <row r="1912" spans="1:11" ht="1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</row>
    <row r="1913" spans="1:11" ht="1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</row>
    <row r="1914" spans="1:11" ht="1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</row>
    <row r="1915" spans="1:11" ht="1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</row>
    <row r="1916" spans="1:11" ht="1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</row>
    <row r="1917" spans="1:11" ht="1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</row>
    <row r="1918" spans="1:11" ht="1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</row>
    <row r="1919" spans="1:11" ht="1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</row>
    <row r="1920" spans="1:11" ht="1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</row>
    <row r="1921" spans="1:11" ht="1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</row>
    <row r="1922" spans="1:11" ht="1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</row>
    <row r="1923" spans="1:11" ht="1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</row>
    <row r="1924" spans="1:11" ht="1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</row>
    <row r="1925" spans="1:11" ht="1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</row>
    <row r="1926" spans="1:11" ht="1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</row>
    <row r="1927" spans="1:11" ht="1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</row>
    <row r="1928" spans="1:11" ht="1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</row>
    <row r="1929" spans="1:11" ht="1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</row>
    <row r="1930" spans="1:11" ht="1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</row>
    <row r="1931" spans="1:11" ht="1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</row>
    <row r="1932" spans="1:11" ht="1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</row>
    <row r="1933" spans="1:11" ht="1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</row>
    <row r="1934" spans="1:11" ht="1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</row>
    <row r="1935" spans="1:11" ht="1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</row>
    <row r="1936" spans="1:11" ht="1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</row>
    <row r="1937" spans="1:11" ht="1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</row>
    <row r="1938" spans="1:11" ht="1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</row>
    <row r="1939" spans="1:11" ht="1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</row>
    <row r="1940" spans="1:11" ht="1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</row>
    <row r="1941" spans="1:11" ht="1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</row>
    <row r="1942" spans="1:11" ht="1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</row>
    <row r="1943" spans="1:11" ht="1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</row>
    <row r="1944" spans="1:11" ht="1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</row>
    <row r="1945" spans="1:11" ht="1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</row>
    <row r="1946" spans="1:11" ht="1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</row>
    <row r="1947" spans="1:11" ht="1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</row>
    <row r="1948" spans="1:11" ht="1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</row>
    <row r="1949" spans="1:11" ht="1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</row>
    <row r="1950" spans="1:11" ht="1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</row>
    <row r="1951" spans="1:11" ht="1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</row>
    <row r="1952" spans="1:11" ht="1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</row>
    <row r="1953" spans="1:11" ht="1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</row>
    <row r="1954" spans="1:11" ht="1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</row>
    <row r="1955" spans="1:11" ht="1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</row>
    <row r="1956" spans="1:11" ht="1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</row>
    <row r="1957" spans="1:11" ht="1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</row>
    <row r="1958" spans="1:11" ht="1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</row>
    <row r="1959" spans="1:11" ht="1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</row>
    <row r="1960" spans="1:11" ht="1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</row>
    <row r="1961" spans="1:11" ht="1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</row>
    <row r="1962" spans="1:11" ht="1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</row>
    <row r="1963" spans="1:11" ht="1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</row>
    <row r="1964" spans="1:11" ht="1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</row>
    <row r="1965" spans="1:11" ht="1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</row>
    <row r="1966" spans="1:11" ht="1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</row>
    <row r="1967" spans="1:11" ht="1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</row>
    <row r="1968" spans="1:11" ht="1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</row>
    <row r="1969" spans="1:11" ht="1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</row>
    <row r="1970" spans="1:11" ht="1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</row>
    <row r="1971" spans="1:11" ht="1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</row>
    <row r="1972" spans="1:11" ht="1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</row>
    <row r="1973" spans="1:11" ht="1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</row>
    <row r="1974" spans="1:11" ht="1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</row>
    <row r="1975" spans="1:11" ht="1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</row>
    <row r="1976" spans="1:11" ht="1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</row>
    <row r="1977" spans="1:11" ht="1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</row>
    <row r="1978" spans="1:11" ht="1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</row>
    <row r="1979" spans="1:11" ht="1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</row>
    <row r="1980" spans="1:11" ht="1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</row>
    <row r="1981" spans="1:11" ht="1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</row>
    <row r="1982" spans="1:11" ht="1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</row>
    <row r="1983" spans="1:11" ht="1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</row>
    <row r="1984" spans="1:11" ht="1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</row>
    <row r="1985" spans="1:11" ht="1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</row>
    <row r="1986" spans="1:11" ht="1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</row>
    <row r="1987" spans="1:11" ht="1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</row>
    <row r="1988" spans="1:11" ht="1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</row>
    <row r="1989" spans="1:11" ht="1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</row>
    <row r="1990" spans="1:11" ht="1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</row>
    <row r="1991" spans="1:11" ht="1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</row>
    <row r="1992" spans="1:11" ht="1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</row>
    <row r="1993" spans="1:11" ht="1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</row>
    <row r="1994" spans="1:11" ht="1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</row>
    <row r="1995" spans="1:11" ht="1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</row>
    <row r="1996" spans="1:11" ht="1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</row>
    <row r="1997" spans="1:11" ht="1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</row>
    <row r="1998" spans="1:11" ht="1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</row>
    <row r="1999" spans="1:11" ht="1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</row>
    <row r="2000" spans="1:11" ht="1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</row>
    <row r="2001" spans="1:11" ht="1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</row>
    <row r="2002" spans="1:11" ht="1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</row>
    <row r="2003" spans="1:11" ht="1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</row>
    <row r="2004" spans="1:11" ht="1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</row>
    <row r="2005" spans="1:11" ht="1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</row>
    <row r="2006" spans="1:11" ht="1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</row>
    <row r="2007" spans="1:11" ht="1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</row>
    <row r="2008" spans="1:11" ht="1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</row>
    <row r="2009" spans="1:11" ht="1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</row>
    <row r="2010" spans="1:11" ht="1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</row>
    <row r="2011" spans="1:11" ht="1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</row>
    <row r="2012" spans="1:11" ht="1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</row>
    <row r="2013" spans="1:11" ht="1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</row>
    <row r="2014" spans="1:11" ht="1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</row>
    <row r="2015" spans="1:11" ht="1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</row>
    <row r="2016" spans="1:11" ht="1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</row>
    <row r="2017" spans="1:11" ht="1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</row>
    <row r="2018" spans="1:11" ht="1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</row>
    <row r="2019" spans="1:11" ht="1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</row>
    <row r="2020" spans="1:11" ht="1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</row>
    <row r="2021" spans="1:11" ht="1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</row>
    <row r="2022" spans="1:11" ht="1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</row>
    <row r="2023" spans="1:11" ht="1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</row>
    <row r="2024" spans="1:11" ht="1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</row>
    <row r="2025" spans="1:11" ht="1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</row>
    <row r="2026" spans="1:11" ht="1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</row>
    <row r="2027" spans="1:11" ht="1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</row>
    <row r="2028" spans="1:11" ht="1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</row>
    <row r="2029" spans="1:11" ht="1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</row>
    <row r="2030" spans="1:11" ht="1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</row>
    <row r="2031" spans="1:11" ht="1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</row>
    <row r="2032" spans="1:11" ht="1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</row>
    <row r="2033" spans="1:11" ht="1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</row>
    <row r="2034" spans="1:11" ht="1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</row>
    <row r="2035" spans="1:11" ht="1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</row>
    <row r="2036" spans="1:11" ht="1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</row>
    <row r="2037" spans="1:11" ht="1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</row>
    <row r="2038" spans="1:11" ht="1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</row>
    <row r="2039" spans="1:11" ht="1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</row>
    <row r="2040" spans="1:11" ht="1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</row>
    <row r="2041" spans="1:11" ht="1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</row>
    <row r="2042" spans="1:11" ht="1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</row>
    <row r="2043" spans="1:11" ht="1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</row>
    <row r="2044" spans="1:11" ht="1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</row>
    <row r="2045" spans="1:11" ht="1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</row>
    <row r="2046" spans="1:11" ht="1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</row>
    <row r="2047" spans="1:11" ht="1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</row>
    <row r="2048" spans="1:11" ht="1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</row>
    <row r="2049" spans="1:11" ht="1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</row>
    <row r="2050" spans="1:11" ht="1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</row>
    <row r="2051" spans="1:11" ht="1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</row>
    <row r="2052" spans="1:11" ht="1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</row>
    <row r="2053" spans="1:11" ht="1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</row>
    <row r="2054" spans="1:11" ht="1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</row>
    <row r="2055" spans="1:11" ht="1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</row>
    <row r="2056" spans="1:11" ht="1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</row>
    <row r="2057" spans="1:11" ht="1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</row>
    <row r="2058" spans="1:11" ht="1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</row>
    <row r="2059" spans="1:11" ht="1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</row>
    <row r="2060" spans="1:11" ht="1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</row>
    <row r="2061" spans="1:11" ht="1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</row>
    <row r="2062" spans="1:11" ht="1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</row>
    <row r="2063" spans="1:11" ht="1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</row>
    <row r="2064" spans="1:11" ht="1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</row>
    <row r="2065" spans="1:11" ht="1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</row>
    <row r="2066" spans="1:11" ht="1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</row>
    <row r="2067" spans="1:11" ht="1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</row>
    <row r="2068" spans="1:11" ht="1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</row>
    <row r="2069" spans="1:11" ht="1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</row>
    <row r="2070" spans="1:11" ht="1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</row>
    <row r="2071" spans="1:11" ht="1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</row>
    <row r="2072" spans="1:11" ht="1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</row>
    <row r="2073" spans="1:11" ht="1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</row>
    <row r="2074" spans="1:11" ht="1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</row>
    <row r="2075" spans="1:11" ht="1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</row>
    <row r="2076" spans="1:11" ht="1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</row>
    <row r="2077" spans="1:11" ht="1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</row>
    <row r="2078" spans="1:11" ht="1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</row>
    <row r="2079" spans="1:11" ht="1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</row>
    <row r="2080" spans="1:11" ht="1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</row>
    <row r="2081" spans="1:11" ht="1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</row>
    <row r="2082" spans="1:11" ht="1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</row>
    <row r="2083" spans="1:11" ht="1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</row>
    <row r="2084" spans="1:11" ht="1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</row>
    <row r="2085" spans="1:11" ht="1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</row>
    <row r="2086" spans="1:11" ht="1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</row>
    <row r="2087" spans="1:11" ht="1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</row>
    <row r="2088" spans="1:11" ht="1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</row>
    <row r="2089" spans="1:11" ht="1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</row>
    <row r="2090" spans="1:11" ht="1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</row>
    <row r="2091" spans="1:11" ht="1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</row>
    <row r="2092" spans="1:11" ht="1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</row>
    <row r="2093" spans="1:11" ht="1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</row>
    <row r="2094" spans="1:11" ht="1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</row>
    <row r="2095" spans="1:11" ht="1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</row>
    <row r="2096" spans="1:11" ht="1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</row>
    <row r="2097" spans="1:11" ht="1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</row>
    <row r="2098" spans="1:11" ht="1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</row>
    <row r="2099" spans="1:11" ht="1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</row>
    <row r="2100" spans="1:11" ht="1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</row>
    <row r="2101" spans="1:11" ht="1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</row>
    <row r="2102" spans="1:11" ht="1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</row>
    <row r="2103" spans="1:11" ht="1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</row>
    <row r="2104" spans="1:11" ht="1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</row>
    <row r="2105" spans="1:11" ht="1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</row>
    <row r="2106" spans="1:11" ht="1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</row>
    <row r="2107" spans="1:11" ht="1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</row>
    <row r="2108" spans="1:11" ht="1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</row>
    <row r="2109" spans="1:11" ht="1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</row>
    <row r="2110" spans="1:11" ht="1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</row>
    <row r="2111" spans="1:11" ht="1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</row>
    <row r="2112" spans="1:11" ht="1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</row>
    <row r="2113" spans="1:11" ht="1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</row>
    <row r="2114" spans="1:11" ht="1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</row>
    <row r="2115" spans="1:11" ht="1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</row>
    <row r="2116" spans="1:11" ht="1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</row>
    <row r="2117" spans="1:11" ht="1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</row>
    <row r="2118" spans="1:11" ht="1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</row>
    <row r="2119" spans="1:11" ht="1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</row>
    <row r="2120" spans="1:11" ht="1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</row>
    <row r="2121" spans="1:11" ht="1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</row>
    <row r="2122" spans="1:11" ht="1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</row>
    <row r="2123" spans="1:11" ht="1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</row>
    <row r="2124" spans="1:11" ht="1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</row>
    <row r="2125" spans="1:11" ht="1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</row>
    <row r="2126" spans="1:11" ht="1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</row>
    <row r="2127" spans="1:11" ht="1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</row>
    <row r="2128" spans="1:11" ht="1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</row>
    <row r="2129" spans="1:11" ht="1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</row>
    <row r="2130" spans="1:11" ht="1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</row>
    <row r="2131" spans="1:11" ht="1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</row>
    <row r="2132" spans="1:11" ht="1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</row>
    <row r="2133" spans="1:11" ht="1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</row>
    <row r="2134" spans="1:11" ht="1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</row>
    <row r="2135" spans="1:11" ht="1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</row>
    <row r="2136" spans="1:11" ht="1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</row>
    <row r="2137" spans="1:11" ht="1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</row>
    <row r="2138" spans="1:11" ht="1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</row>
    <row r="2139" spans="1:11" ht="1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</row>
    <row r="2140" spans="1:11" ht="1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</row>
    <row r="2141" spans="1:11" ht="1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</row>
    <row r="2142" spans="1:11" ht="1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</row>
    <row r="2143" spans="1:11" ht="1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</row>
    <row r="2144" spans="1:11" ht="1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</row>
    <row r="2145" spans="1:11" ht="1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</row>
    <row r="2146" spans="1:11" ht="1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</row>
    <row r="2147" spans="1:11" ht="1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</row>
    <row r="2148" spans="1:11" ht="1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</row>
    <row r="2149" spans="1:11" ht="1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</row>
    <row r="2150" spans="1:11" ht="1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</row>
    <row r="2151" spans="1:11" ht="1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</row>
    <row r="2152" spans="1:11" ht="1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</row>
    <row r="2153" spans="1:11" ht="1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</row>
    <row r="2154" spans="1:11" ht="1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</row>
    <row r="2155" spans="1:11" ht="1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</row>
    <row r="2156" spans="1:11" ht="1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</row>
    <row r="2157" spans="1:11" ht="1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</row>
    <row r="2158" spans="1:11" ht="1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</row>
    <row r="2159" spans="1:11" ht="1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</row>
    <row r="2160" spans="1:11" ht="1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</row>
    <row r="2161" spans="1:11" ht="1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</row>
    <row r="2162" spans="1:11" ht="1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</row>
    <row r="2163" spans="1:11" ht="1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</row>
    <row r="2164" spans="1:11" ht="1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</row>
    <row r="2165" spans="1:11" ht="1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</row>
    <row r="2166" spans="1:11" ht="1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</row>
    <row r="2167" spans="1:11" ht="1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</row>
    <row r="2168" spans="1:11" ht="1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</row>
    <row r="2169" spans="1:11" ht="1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</row>
    <row r="2170" spans="1:11" ht="1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</row>
    <row r="2171" spans="1:11" ht="1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</row>
    <row r="2172" spans="1:11" ht="1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</row>
    <row r="2173" spans="1:11" ht="1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</row>
    <row r="2174" spans="1:11" ht="1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</row>
    <row r="2175" spans="1:11" ht="1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</row>
    <row r="2176" spans="1:11" ht="1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</row>
    <row r="2177" spans="1:11" ht="1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</row>
    <row r="2178" spans="1:11" ht="1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</row>
    <row r="2179" spans="1:11" ht="1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</row>
    <row r="2180" spans="1:11" ht="1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</row>
    <row r="2181" spans="1:11" ht="1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</row>
    <row r="2182" spans="1:11" ht="1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</row>
    <row r="2183" spans="1:11" ht="1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</row>
    <row r="2184" spans="1:11" ht="1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</row>
    <row r="2185" spans="1:11" ht="1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</row>
    <row r="2186" spans="1:11" ht="1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</row>
    <row r="2187" spans="1:11" ht="1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</row>
    <row r="2188" spans="1:11" ht="1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</row>
    <row r="2189" spans="1:11" ht="1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</row>
    <row r="2190" spans="1:11" ht="1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</row>
    <row r="2191" spans="1:11" ht="1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</row>
    <row r="2192" spans="1:11" ht="1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</row>
    <row r="2193" spans="1:11" ht="1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</row>
    <row r="2194" spans="1:11" ht="1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</row>
    <row r="2195" spans="1:11" ht="1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</row>
    <row r="2196" spans="1:11" ht="1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</row>
    <row r="2197" spans="1:11" ht="1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</row>
    <row r="2198" spans="1:11" ht="1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</row>
    <row r="2199" spans="1:11" ht="1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</row>
    <row r="2200" spans="1:11" ht="1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</row>
    <row r="2201" spans="1:11" ht="1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</row>
    <row r="2202" spans="1:11" ht="1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</row>
    <row r="2203" spans="1:11" ht="1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</row>
    <row r="2204" spans="1:11" ht="1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</row>
    <row r="2205" spans="1:11" ht="1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</row>
    <row r="2206" spans="1:11" ht="1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</row>
    <row r="2207" spans="1:11" ht="1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</row>
    <row r="2208" spans="1:11" ht="1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</row>
    <row r="2209" spans="1:11" ht="1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</row>
    <row r="2210" spans="1:11" ht="1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</row>
    <row r="2211" spans="1:11" ht="1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</row>
    <row r="2212" spans="1:11" ht="1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</row>
    <row r="2213" spans="1:11" ht="1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</row>
    <row r="2214" spans="1:11" ht="1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</row>
    <row r="2215" spans="1:11" ht="1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</row>
    <row r="2216" spans="1:11" ht="1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</row>
    <row r="2217" spans="1:11" ht="1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</row>
    <row r="2218" spans="1:11" ht="1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</row>
    <row r="2219" spans="1:11" ht="1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</row>
    <row r="2220" spans="1:11" ht="1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</row>
    <row r="2221" spans="1:11" ht="1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</row>
    <row r="2222" spans="1:11" ht="1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</row>
    <row r="2223" spans="1:11" ht="1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</row>
    <row r="2224" spans="1:11" ht="1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</row>
    <row r="2225" spans="1:11" ht="1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</row>
    <row r="2226" spans="1:11" ht="1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</row>
    <row r="2227" spans="1:11" ht="1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</row>
    <row r="2228" spans="1:11" ht="1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</row>
    <row r="2229" spans="1:11" ht="1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</row>
    <row r="2230" spans="1:11" ht="1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</row>
    <row r="2231" spans="1:11" ht="1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</row>
    <row r="2232" spans="1:11" ht="1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</row>
    <row r="2233" spans="1:11" ht="1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</row>
    <row r="2234" spans="1:11" ht="1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</row>
    <row r="2235" spans="1:11" ht="1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</row>
    <row r="2236" spans="1:11" ht="1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</row>
    <row r="2237" spans="1:11" ht="1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</row>
    <row r="2238" spans="1:11" ht="1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</row>
    <row r="2239" spans="1:11" ht="1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</row>
    <row r="2240" spans="1:11" ht="1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</row>
    <row r="2241" spans="1:11" ht="1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</row>
    <row r="2242" spans="1:11" ht="1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</row>
    <row r="2243" spans="1:11" ht="1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</row>
    <row r="2244" spans="1:11" ht="1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</row>
    <row r="2245" spans="1:11" ht="1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</row>
    <row r="2246" spans="1:11" ht="1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</row>
    <row r="2247" spans="1:11" ht="1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</row>
    <row r="2248" spans="1:11" ht="1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</row>
    <row r="2249" spans="1:11" ht="1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</row>
    <row r="2250" spans="1:11" ht="1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</row>
    <row r="2251" spans="1:11" ht="1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</row>
    <row r="2252" spans="1:11" ht="1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</row>
    <row r="2253" spans="1:11" ht="1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</row>
    <row r="2254" spans="1:11" ht="1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</row>
    <row r="2255" spans="1:11" ht="1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</row>
    <row r="2256" spans="1:11" ht="1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</row>
    <row r="2257" spans="1:11" ht="1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</row>
    <row r="2258" spans="1:11" ht="1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</row>
    <row r="2259" spans="1:11" ht="1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</row>
    <row r="2260" spans="1:11" ht="1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</row>
    <row r="2261" spans="1:11" ht="1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</row>
    <row r="2262" spans="1:11" ht="1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</row>
    <row r="2263" spans="1:11" ht="1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</row>
    <row r="2264" spans="1:11" ht="1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</row>
    <row r="2265" spans="1:11" ht="1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</row>
    <row r="2266" spans="1:11" ht="1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</row>
    <row r="2267" spans="1:11" ht="1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</row>
    <row r="2268" spans="1:11" ht="1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</row>
    <row r="2269" spans="1:11" ht="1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</row>
    <row r="2270" spans="1:11" ht="1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</row>
    <row r="2271" spans="1:11" ht="1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</row>
    <row r="2272" spans="1:11" ht="1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</row>
    <row r="2273" spans="1:11" ht="1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</row>
    <row r="2274" spans="1:11" ht="1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</row>
    <row r="2275" spans="1:11" ht="1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</row>
    <row r="2276" spans="1:11" ht="1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</row>
    <row r="2277" spans="1:11" ht="1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</row>
    <row r="2278" spans="1:11" ht="1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</row>
    <row r="2279" spans="1:11" ht="1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</row>
    <row r="2280" spans="1:11" ht="1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</row>
    <row r="2281" spans="1:11" ht="1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</row>
    <row r="2282" spans="1:11" ht="1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</row>
    <row r="2283" spans="1:11" ht="1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</row>
    <row r="2284" spans="1:11" ht="1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</row>
    <row r="2285" spans="1:11" ht="1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</row>
    <row r="2286" spans="1:11" ht="1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</row>
    <row r="2287" spans="1:11" ht="1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</row>
    <row r="2288" spans="1:11" ht="1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</row>
    <row r="2289" spans="1:11" ht="1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</row>
    <row r="2290" spans="1:11" ht="1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</row>
    <row r="2291" spans="1:11" ht="1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</row>
    <row r="2292" spans="1:11" ht="1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</row>
    <row r="2293" spans="1:11" ht="1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</row>
    <row r="2294" spans="1:11" ht="1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</row>
    <row r="2295" spans="1:11" ht="1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</row>
    <row r="2296" spans="1:11" ht="1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</row>
    <row r="2297" spans="1:11" ht="1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</row>
    <row r="2298" spans="1:11" ht="1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</row>
    <row r="2299" spans="1:11" ht="1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</row>
    <row r="2300" spans="1:11" ht="1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</row>
    <row r="2301" spans="1:11" ht="1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</row>
    <row r="2302" spans="1:11" ht="1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</row>
    <row r="2303" spans="1:11" ht="1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</row>
    <row r="2304" spans="1:11" ht="1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</row>
    <row r="2305" spans="1:11" ht="1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</row>
    <row r="2306" spans="1:11" ht="1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</row>
    <row r="2307" spans="1:11" ht="1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</row>
    <row r="2308" spans="1:11" ht="1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</row>
    <row r="2309" spans="1:11" ht="1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</row>
    <row r="2310" spans="1:11" ht="1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</row>
    <row r="2311" spans="1:11" ht="1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</row>
    <row r="2312" spans="1:11" ht="1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</row>
    <row r="2313" spans="1:11" ht="1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</row>
    <row r="2314" spans="1:11" ht="1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</row>
    <row r="2315" spans="1:11" ht="1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</row>
    <row r="2316" spans="1:11" ht="1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</row>
    <row r="2317" spans="1:11" ht="1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</row>
    <row r="2318" spans="1:11" ht="1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</row>
    <row r="2319" spans="1:11" ht="1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</row>
    <row r="2320" spans="1:11" ht="1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</row>
    <row r="2321" spans="1:11" ht="1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</row>
    <row r="2322" spans="1:11" ht="1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</row>
    <row r="2323" spans="1:11" ht="1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</row>
    <row r="2324" spans="1:11" ht="1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</row>
    <row r="2325" spans="1:11" ht="1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</row>
    <row r="2326" spans="1:11" ht="1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</row>
    <row r="2327" spans="1:11" ht="1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</row>
    <row r="2328" spans="1:11" ht="1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</row>
    <row r="2329" spans="1:11" ht="1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</row>
    <row r="2330" spans="1:11" ht="1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</row>
    <row r="2331" spans="1:11" ht="1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</row>
    <row r="2332" spans="1:11" ht="1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</row>
    <row r="2333" spans="1:11" ht="1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</row>
    <row r="2334" spans="1:11" ht="1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</row>
    <row r="2335" spans="1:11" ht="1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</row>
    <row r="2336" spans="1:11" ht="1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</row>
    <row r="2337" spans="1:11" ht="1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</row>
    <row r="2338" spans="1:11" ht="1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</row>
    <row r="2339" spans="1:11" ht="1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</row>
    <row r="2340" spans="1:11" ht="1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</row>
    <row r="2341" spans="1:11" ht="1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</row>
    <row r="2342" spans="1:11" ht="1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</row>
    <row r="2343" spans="1:11" ht="1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</row>
    <row r="2344" spans="1:11" ht="1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</row>
    <row r="2345" spans="1:11" ht="1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</row>
    <row r="2346" spans="1:11" ht="1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</row>
    <row r="2347" spans="1:11" ht="1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</row>
    <row r="2348" spans="1:11" ht="1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</row>
    <row r="2349" spans="1:11" ht="1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</row>
    <row r="2350" spans="1:11" ht="1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</row>
    <row r="2351" spans="1:11" ht="1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</row>
    <row r="2352" spans="1:11" ht="1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</row>
    <row r="2353" spans="1:11" ht="1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</row>
    <row r="2354" spans="1:11" ht="1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</row>
    <row r="2355" spans="1:11" ht="1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</row>
    <row r="2356" spans="1:11" ht="1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</row>
    <row r="2357" spans="1:11" ht="1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</row>
    <row r="2358" spans="1:11" ht="1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</row>
    <row r="2359" spans="1:11" ht="1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</row>
    <row r="2360" spans="1:11" ht="1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</row>
    <row r="2361" spans="1:11" ht="1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</row>
    <row r="2362" spans="1:11" ht="1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</row>
    <row r="2363" spans="1:11" ht="1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</row>
    <row r="2364" spans="1:11" ht="1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</row>
    <row r="2365" spans="1:11" ht="1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</row>
    <row r="2366" spans="1:11" ht="1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</row>
    <row r="2367" spans="1:11" ht="1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</row>
    <row r="2368" spans="1:11" ht="1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</row>
    <row r="2369" spans="1:11" ht="1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</row>
    <row r="2370" spans="1:11" ht="1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</row>
    <row r="2371" spans="1:11" ht="1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</row>
    <row r="2372" spans="1:11" ht="1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</row>
    <row r="2373" spans="1:11" ht="1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</row>
    <row r="2374" spans="1:11" ht="1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</row>
    <row r="2375" spans="1:11" ht="1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</row>
    <row r="2376" spans="1:11" ht="1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</row>
    <row r="2377" spans="1:11" ht="1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</row>
    <row r="2378" spans="1:11" ht="1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</row>
    <row r="2379" spans="1:11" ht="1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</row>
    <row r="2380" spans="1:11" ht="1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</row>
    <row r="2381" spans="1:11" ht="1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</row>
    <row r="2382" spans="1:11" ht="1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</row>
    <row r="2383" spans="1:11" ht="1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</row>
    <row r="2384" spans="1:11" ht="1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</row>
    <row r="2385" spans="1:11" ht="1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</row>
    <row r="2386" spans="1:11" ht="1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</row>
    <row r="2387" spans="1:11" ht="1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</row>
    <row r="2388" spans="1:11" ht="1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</row>
    <row r="2389" spans="1:11" ht="1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</row>
    <row r="2390" spans="1:11" ht="1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</row>
    <row r="2391" spans="1:11" ht="1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</row>
    <row r="2392" spans="1:11" ht="1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</row>
    <row r="2393" spans="1:11" ht="1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</row>
    <row r="2394" spans="1:11" ht="1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</row>
    <row r="2395" spans="1:11" ht="1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</row>
    <row r="2396" spans="1:11" ht="1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</row>
    <row r="2397" spans="1:11" ht="1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</row>
    <row r="2398" spans="1:11" ht="1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</row>
    <row r="2399" spans="1:11" ht="1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</row>
    <row r="2400" spans="1:11" ht="1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</row>
    <row r="2401" spans="1:11" ht="1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</row>
    <row r="2402" spans="1:11" ht="1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</row>
    <row r="2403" spans="1:11" ht="1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</row>
    <row r="2404" spans="1:11" ht="1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</row>
    <row r="2405" spans="1:11" ht="1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</row>
    <row r="2406" spans="1:11" ht="1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</row>
    <row r="2407" spans="1:11" ht="1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</row>
    <row r="2408" spans="1:11" ht="1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</row>
    <row r="2409" spans="1:11" ht="1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</row>
    <row r="2410" spans="1:11" ht="1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</row>
    <row r="2411" spans="1:11" ht="1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</row>
    <row r="2412" spans="1:11" ht="1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</row>
    <row r="2413" spans="1:11" ht="1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</row>
    <row r="2414" spans="1:11" ht="1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</row>
    <row r="2415" spans="1:11" ht="1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</row>
    <row r="2416" spans="1:11" ht="1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</row>
    <row r="2417" spans="1:11" ht="1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</row>
    <row r="2418" spans="1:11" ht="1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</row>
    <row r="2419" spans="1:11" ht="1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</row>
    <row r="2420" spans="1:11" ht="1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</row>
    <row r="2421" spans="1:11" ht="1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</row>
    <row r="2422" spans="1:11" ht="1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</row>
    <row r="2423" spans="1:11" ht="1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</row>
    <row r="2424" spans="1:11" ht="1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</row>
    <row r="2425" spans="1:11" ht="1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</row>
    <row r="2426" spans="1:11" ht="1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</row>
    <row r="2427" spans="1:11" ht="1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</row>
    <row r="2428" spans="1:11" ht="1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</row>
    <row r="2429" spans="1:11" ht="1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</row>
    <row r="2430" spans="1:11" ht="1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</row>
    <row r="2431" spans="1:11" ht="1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</row>
    <row r="2432" spans="1:11" ht="1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</row>
    <row r="2433" spans="1:11" ht="1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</row>
    <row r="2434" spans="1:11" ht="1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</row>
    <row r="2435" spans="1:11" ht="1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</row>
    <row r="2436" spans="1:11" ht="1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</row>
    <row r="2437" spans="1:11" ht="1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</row>
    <row r="2438" spans="1:11" ht="1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</row>
    <row r="2439" spans="1:11" ht="1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</row>
    <row r="2440" spans="1:11" ht="1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</row>
    <row r="2441" spans="1:11" ht="1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</row>
    <row r="2442" spans="1:11" ht="1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</row>
    <row r="2443" spans="1:11" ht="1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</row>
    <row r="2444" spans="1:11" ht="1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</row>
    <row r="2445" spans="1:11" ht="1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</row>
    <row r="2446" spans="1:11" ht="1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</row>
    <row r="2447" spans="1:11" ht="1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</row>
    <row r="2448" spans="1:11" ht="1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</row>
    <row r="2449" spans="1:11" ht="1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</row>
    <row r="2450" spans="1:11" ht="1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</row>
    <row r="2451" spans="1:11" ht="1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</row>
    <row r="2452" spans="1:11" ht="1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</row>
    <row r="2453" spans="1:11" ht="1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</row>
    <row r="2454" spans="1:11" ht="1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</row>
    <row r="2455" spans="1:11" ht="1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</row>
    <row r="2456" spans="1:11" ht="1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</row>
    <row r="2457" spans="1:11" ht="1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</row>
    <row r="2458" spans="1:11" ht="1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</row>
    <row r="2459" spans="1:11" ht="1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</row>
    <row r="2460" spans="1:11" ht="1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</row>
    <row r="2461" spans="1:11" ht="1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</row>
    <row r="2462" spans="1:11" ht="1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</row>
    <row r="2463" spans="1:11" ht="1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</row>
    <row r="2464" spans="1:11" ht="1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</row>
    <row r="2465" spans="1:11" ht="1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</row>
    <row r="2466" spans="1:11" ht="1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</row>
    <row r="2467" spans="1:11" ht="1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</row>
    <row r="2468" spans="1:11" ht="1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</row>
    <row r="2469" spans="1:11" ht="1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</row>
    <row r="2470" spans="1:11" ht="1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</row>
    <row r="2471" spans="1:11" ht="1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</row>
    <row r="2472" spans="1:11" ht="1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</row>
    <row r="2473" spans="1:11" ht="1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</row>
    <row r="2474" spans="1:11" ht="1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</row>
    <row r="2475" spans="1:11" ht="1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</row>
    <row r="2476" spans="1:11" ht="1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</row>
    <row r="2477" spans="1:11" ht="1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</row>
    <row r="2478" spans="1:11" ht="1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</row>
    <row r="2479" spans="1:11" ht="1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</row>
    <row r="2480" spans="1:11" ht="1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</row>
    <row r="2481" spans="1:11" ht="1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</row>
    <row r="2482" spans="1:11" ht="1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</row>
    <row r="2483" spans="1:11" ht="1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</row>
    <row r="2484" spans="1:11" ht="1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</row>
    <row r="2485" spans="1:11" ht="1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</row>
    <row r="2486" spans="1:11" ht="1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</row>
    <row r="2487" spans="1:11" ht="1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</row>
    <row r="2488" spans="1:11" ht="1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</row>
    <row r="2489" spans="1:11" ht="1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</row>
    <row r="2490" spans="1:11" ht="1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</row>
    <row r="2491" spans="1:11" ht="1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</row>
    <row r="2492" spans="1:11" ht="1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</row>
    <row r="2493" spans="1:11" ht="1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</row>
    <row r="2494" spans="1:11" ht="1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</row>
    <row r="2495" spans="1:11" ht="1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</row>
    <row r="2496" spans="1:11" ht="1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</row>
    <row r="2497" spans="1:11" ht="1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</row>
    <row r="2498" spans="1:11" ht="1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</row>
    <row r="2499" spans="1:11" ht="1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</row>
    <row r="2500" spans="1:11" ht="1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</row>
    <row r="2501" spans="1:11" ht="1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</row>
    <row r="2502" spans="1:11" ht="1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</row>
    <row r="2503" spans="1:11" ht="1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</row>
    <row r="2504" spans="1:11" ht="1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</row>
    <row r="2505" spans="1:11" ht="1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</row>
    <row r="2506" spans="1:11" ht="1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</row>
    <row r="2507" spans="1:11" ht="1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</row>
    <row r="2508" spans="1:11" ht="1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</row>
    <row r="2509" spans="1:11" ht="1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</row>
    <row r="2510" spans="1:11" ht="1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</row>
    <row r="2511" spans="1:11" ht="1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</row>
    <row r="2512" spans="1:11" ht="1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</row>
    <row r="2513" spans="1:11" ht="1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</row>
    <row r="2514" spans="1:11" ht="1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</row>
    <row r="2515" spans="1:11" ht="1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</row>
    <row r="2516" spans="1:11" ht="1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</row>
    <row r="2517" spans="1:11" ht="1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</row>
    <row r="2518" spans="1:11" ht="1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</row>
    <row r="2519" spans="1:11" ht="1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</row>
    <row r="2520" spans="1:11" ht="1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</row>
    <row r="2521" spans="1:11" ht="1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</row>
    <row r="2522" spans="1:11" ht="1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</row>
    <row r="2523" spans="1:11" ht="1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</row>
    <row r="2524" spans="1:11" ht="1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</row>
    <row r="2525" spans="1:11" ht="1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</row>
    <row r="2526" spans="1:11" ht="1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</row>
    <row r="2527" spans="1:11" ht="1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</row>
    <row r="2528" spans="1:11" ht="1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</row>
    <row r="2529" spans="1:11" ht="1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</row>
    <row r="2530" spans="1:11" ht="1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</row>
    <row r="2531" spans="1:11" ht="1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</row>
    <row r="2532" spans="1:11" ht="1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</row>
    <row r="2533" spans="1:11" ht="1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</row>
    <row r="2534" spans="1:11" ht="1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</row>
    <row r="2535" spans="1:11" ht="1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</row>
    <row r="2536" spans="1:11" ht="1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</row>
    <row r="2537" spans="1:11" ht="1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</row>
    <row r="2538" spans="1:11" ht="1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</row>
    <row r="2539" spans="1:11" ht="1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</row>
    <row r="2540" spans="1:11" ht="1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</row>
    <row r="2541" spans="1:11" ht="1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</row>
  </sheetData>
  <mergeCells count="3">
    <mergeCell ref="A1:P1"/>
    <mergeCell ref="A70:I70"/>
    <mergeCell ref="R1:S1"/>
  </mergeCells>
  <pageMargins left="0.25" right="0.25" top="0.75" bottom="0.75" header="0.3" footer="0.3"/>
  <pageSetup paperSize="9"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S15" sqref="S15"/>
    </sheetView>
  </sheetViews>
  <sheetFormatPr defaultColWidth="12.28515625" defaultRowHeight="11.25"/>
  <cols>
    <col min="1" max="1" width="3.5703125" style="100" customWidth="1"/>
    <col min="2" max="2" width="22.140625" style="100" customWidth="1"/>
    <col min="3" max="3" width="10.85546875" style="102" customWidth="1"/>
    <col min="4" max="4" width="9.5703125" style="102" customWidth="1"/>
    <col min="5" max="5" width="9" style="102" customWidth="1"/>
    <col min="6" max="6" width="9.5703125" style="100" customWidth="1"/>
    <col min="7" max="7" width="9.140625" style="100" customWidth="1"/>
    <col min="8" max="8" width="5.85546875" style="102" customWidth="1"/>
    <col min="9" max="9" width="10.42578125" style="100" customWidth="1"/>
    <col min="10" max="10" width="9.42578125" style="100" customWidth="1"/>
    <col min="11" max="11" width="8.42578125" style="100" customWidth="1"/>
    <col min="12" max="12" width="9.7109375" style="100" customWidth="1"/>
    <col min="13" max="13" width="10.7109375" style="100" customWidth="1"/>
    <col min="14" max="14" width="5.7109375" style="100" customWidth="1"/>
    <col min="15" max="15" width="9.28515625" style="101" customWidth="1"/>
    <col min="16" max="16" width="8.7109375" style="101" customWidth="1"/>
    <col min="17" max="16384" width="12.28515625" style="100"/>
  </cols>
  <sheetData>
    <row r="1" spans="1:16" ht="12.75">
      <c r="A1" s="107" t="s">
        <v>201</v>
      </c>
      <c r="B1" s="1"/>
      <c r="C1" s="98"/>
      <c r="D1" s="98"/>
      <c r="E1" s="98"/>
      <c r="F1" s="99"/>
      <c r="G1" s="99"/>
      <c r="H1" s="98"/>
    </row>
    <row r="2" spans="1:16" ht="12.75">
      <c r="A2" s="788" t="s">
        <v>771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</row>
    <row r="3" spans="1:16" ht="12" thickBot="1">
      <c r="A3" s="99"/>
      <c r="B3" s="99"/>
      <c r="C3" s="98"/>
      <c r="D3" s="98"/>
      <c r="E3" s="98"/>
      <c r="F3" s="99"/>
      <c r="G3" s="99"/>
      <c r="H3" s="98"/>
    </row>
    <row r="4" spans="1:16">
      <c r="A4" s="803" t="s">
        <v>177</v>
      </c>
      <c r="B4" s="806" t="s">
        <v>178</v>
      </c>
      <c r="C4" s="818" t="s">
        <v>773</v>
      </c>
      <c r="D4" s="818"/>
      <c r="E4" s="818"/>
      <c r="F4" s="818"/>
      <c r="G4" s="818"/>
      <c r="H4" s="819"/>
      <c r="I4" s="822" t="s">
        <v>772</v>
      </c>
      <c r="J4" s="823"/>
      <c r="K4" s="823"/>
      <c r="L4" s="823"/>
      <c r="M4" s="823"/>
      <c r="N4" s="823"/>
      <c r="O4" s="812" t="s">
        <v>677</v>
      </c>
      <c r="P4" s="813"/>
    </row>
    <row r="5" spans="1:16" ht="12" thickBot="1">
      <c r="A5" s="804"/>
      <c r="B5" s="807"/>
      <c r="C5" s="820"/>
      <c r="D5" s="820"/>
      <c r="E5" s="820"/>
      <c r="F5" s="820"/>
      <c r="G5" s="820"/>
      <c r="H5" s="821"/>
      <c r="I5" s="824"/>
      <c r="J5" s="825"/>
      <c r="K5" s="825"/>
      <c r="L5" s="825"/>
      <c r="M5" s="825"/>
      <c r="N5" s="825"/>
      <c r="O5" s="814"/>
      <c r="P5" s="815"/>
    </row>
    <row r="6" spans="1:16">
      <c r="A6" s="804"/>
      <c r="B6" s="808"/>
      <c r="C6" s="799" t="s">
        <v>203</v>
      </c>
      <c r="D6" s="801" t="s">
        <v>204</v>
      </c>
      <c r="E6" s="797" t="s">
        <v>205</v>
      </c>
      <c r="F6" s="791" t="s">
        <v>8</v>
      </c>
      <c r="G6" s="793" t="s">
        <v>10</v>
      </c>
      <c r="H6" s="795" t="s">
        <v>680</v>
      </c>
      <c r="I6" s="799"/>
      <c r="J6" s="801"/>
      <c r="K6" s="797"/>
      <c r="L6" s="810"/>
      <c r="M6" s="826"/>
      <c r="N6" s="797" t="s">
        <v>680</v>
      </c>
      <c r="O6" s="814" t="s">
        <v>678</v>
      </c>
      <c r="P6" s="815" t="s">
        <v>679</v>
      </c>
    </row>
    <row r="7" spans="1:16" ht="23.25" customHeight="1" thickBot="1">
      <c r="A7" s="805"/>
      <c r="B7" s="809"/>
      <c r="C7" s="800"/>
      <c r="D7" s="802"/>
      <c r="E7" s="798"/>
      <c r="F7" s="792"/>
      <c r="G7" s="794"/>
      <c r="H7" s="796"/>
      <c r="I7" s="800"/>
      <c r="J7" s="802"/>
      <c r="K7" s="798"/>
      <c r="L7" s="811"/>
      <c r="M7" s="827"/>
      <c r="N7" s="798"/>
      <c r="O7" s="816"/>
      <c r="P7" s="817"/>
    </row>
    <row r="8" spans="1:16" ht="24">
      <c r="A8" s="142" t="s">
        <v>162</v>
      </c>
      <c r="B8" s="127" t="s">
        <v>179</v>
      </c>
      <c r="C8" s="139">
        <v>33219632</v>
      </c>
      <c r="D8" s="123">
        <v>33062632</v>
      </c>
      <c r="E8" s="125">
        <f>C8-D8</f>
        <v>157000</v>
      </c>
      <c r="F8" s="139">
        <v>0</v>
      </c>
      <c r="G8" s="138">
        <v>-157000</v>
      </c>
      <c r="H8" s="126">
        <f>E8+F8+G8</f>
        <v>0</v>
      </c>
      <c r="I8" s="115"/>
      <c r="J8" s="94"/>
      <c r="K8" s="95"/>
      <c r="L8" s="96"/>
      <c r="M8" s="97"/>
      <c r="N8" s="95">
        <f>K8+L8+M8</f>
        <v>0</v>
      </c>
      <c r="O8" s="116">
        <f>I8/C8*100</f>
        <v>0</v>
      </c>
      <c r="P8" s="117">
        <f>J8/D8*100</f>
        <v>0</v>
      </c>
    </row>
    <row r="9" spans="1:16" ht="12">
      <c r="A9" s="142" t="s">
        <v>163</v>
      </c>
      <c r="B9" s="121" t="s">
        <v>180</v>
      </c>
      <c r="C9" s="130">
        <v>33678899</v>
      </c>
      <c r="D9" s="141">
        <v>35022259</v>
      </c>
      <c r="E9" s="125">
        <f t="shared" ref="E9:E27" si="0">C9-D9</f>
        <v>-1343360</v>
      </c>
      <c r="F9" s="130">
        <v>27022160</v>
      </c>
      <c r="G9" s="132">
        <v>-25678800</v>
      </c>
      <c r="H9" s="126">
        <f t="shared" ref="H9:H28" si="1">E9+F9+G9</f>
        <v>0</v>
      </c>
      <c r="I9" s="112"/>
      <c r="J9" s="7"/>
      <c r="K9" s="6"/>
      <c r="L9" s="2"/>
      <c r="M9" s="5"/>
      <c r="N9" s="6">
        <f t="shared" ref="N9:N27" si="2">K9+L9+M9</f>
        <v>0</v>
      </c>
      <c r="O9" s="108">
        <f t="shared" ref="O9:O28" si="3">I9/C9*100</f>
        <v>0</v>
      </c>
      <c r="P9" s="109">
        <f t="shared" ref="P9:P28" si="4">J9/D9*100</f>
        <v>0</v>
      </c>
    </row>
    <row r="10" spans="1:16" ht="36">
      <c r="A10" s="142" t="s">
        <v>164</v>
      </c>
      <c r="B10" s="121" t="s">
        <v>181</v>
      </c>
      <c r="C10" s="130">
        <v>65751263</v>
      </c>
      <c r="D10" s="141">
        <v>65043604</v>
      </c>
      <c r="E10" s="125">
        <f t="shared" si="0"/>
        <v>707659</v>
      </c>
      <c r="F10" s="130">
        <v>7800000</v>
      </c>
      <c r="G10" s="132">
        <v>-8507659</v>
      </c>
      <c r="H10" s="126">
        <f t="shared" si="1"/>
        <v>0</v>
      </c>
      <c r="I10" s="112"/>
      <c r="J10" s="7"/>
      <c r="K10" s="6"/>
      <c r="L10" s="2"/>
      <c r="M10" s="5"/>
      <c r="N10" s="6">
        <f t="shared" si="2"/>
        <v>0</v>
      </c>
      <c r="O10" s="108">
        <f t="shared" si="3"/>
        <v>0</v>
      </c>
      <c r="P10" s="109">
        <f t="shared" si="4"/>
        <v>0</v>
      </c>
    </row>
    <row r="11" spans="1:16" ht="48">
      <c r="A11" s="142" t="s">
        <v>165</v>
      </c>
      <c r="B11" s="131" t="s">
        <v>182</v>
      </c>
      <c r="C11" s="130">
        <v>43117054</v>
      </c>
      <c r="D11" s="141">
        <v>41382157</v>
      </c>
      <c r="E11" s="125">
        <f t="shared" si="0"/>
        <v>1734897</v>
      </c>
      <c r="F11" s="130">
        <v>3800000</v>
      </c>
      <c r="G11" s="132">
        <v>-5534897</v>
      </c>
      <c r="H11" s="126">
        <f t="shared" si="1"/>
        <v>0</v>
      </c>
      <c r="I11" s="112"/>
      <c r="J11" s="7"/>
      <c r="K11" s="6"/>
      <c r="L11" s="2"/>
      <c r="M11" s="5"/>
      <c r="N11" s="6">
        <f t="shared" si="2"/>
        <v>0</v>
      </c>
      <c r="O11" s="108">
        <f t="shared" si="3"/>
        <v>0</v>
      </c>
      <c r="P11" s="109">
        <f t="shared" si="4"/>
        <v>0</v>
      </c>
    </row>
    <row r="12" spans="1:16" ht="12">
      <c r="A12" s="142" t="s">
        <v>166</v>
      </c>
      <c r="B12" s="128" t="s">
        <v>183</v>
      </c>
      <c r="C12" s="130">
        <v>47350971</v>
      </c>
      <c r="D12" s="141">
        <v>47664677</v>
      </c>
      <c r="E12" s="125">
        <f t="shared" si="0"/>
        <v>-313706</v>
      </c>
      <c r="F12" s="130">
        <v>2000000</v>
      </c>
      <c r="G12" s="132">
        <v>-1686294</v>
      </c>
      <c r="H12" s="126">
        <f t="shared" si="1"/>
        <v>0</v>
      </c>
      <c r="I12" s="112"/>
      <c r="J12" s="7"/>
      <c r="K12" s="6"/>
      <c r="L12" s="2"/>
      <c r="M12" s="5"/>
      <c r="N12" s="6">
        <f t="shared" si="2"/>
        <v>0</v>
      </c>
      <c r="O12" s="108">
        <f t="shared" si="3"/>
        <v>0</v>
      </c>
      <c r="P12" s="109">
        <f t="shared" si="4"/>
        <v>0</v>
      </c>
    </row>
    <row r="13" spans="1:16" ht="24">
      <c r="A13" s="142" t="s">
        <v>167</v>
      </c>
      <c r="B13" s="129" t="s">
        <v>184</v>
      </c>
      <c r="C13" s="130">
        <v>33539135</v>
      </c>
      <c r="D13" s="141">
        <v>32904238</v>
      </c>
      <c r="E13" s="125">
        <f t="shared" si="0"/>
        <v>634897</v>
      </c>
      <c r="F13" s="130">
        <v>2385321</v>
      </c>
      <c r="G13" s="132">
        <v>-3020218</v>
      </c>
      <c r="H13" s="126">
        <f t="shared" si="1"/>
        <v>0</v>
      </c>
      <c r="I13" s="112"/>
      <c r="J13" s="7"/>
      <c r="K13" s="6"/>
      <c r="L13" s="2"/>
      <c r="M13" s="5"/>
      <c r="N13" s="6">
        <f t="shared" si="2"/>
        <v>0</v>
      </c>
      <c r="O13" s="108">
        <f t="shared" si="3"/>
        <v>0</v>
      </c>
      <c r="P13" s="109">
        <f t="shared" si="4"/>
        <v>0</v>
      </c>
    </row>
    <row r="14" spans="1:16" ht="24">
      <c r="A14" s="142" t="s">
        <v>168</v>
      </c>
      <c r="B14" s="131" t="s">
        <v>185</v>
      </c>
      <c r="C14" s="130">
        <v>23554540</v>
      </c>
      <c r="D14" s="141">
        <v>23424891</v>
      </c>
      <c r="E14" s="125">
        <f t="shared" si="0"/>
        <v>129649</v>
      </c>
      <c r="F14" s="130">
        <v>75250</v>
      </c>
      <c r="G14" s="132">
        <v>-204899</v>
      </c>
      <c r="H14" s="126">
        <f t="shared" si="1"/>
        <v>0</v>
      </c>
      <c r="I14" s="112"/>
      <c r="J14" s="7"/>
      <c r="K14" s="6"/>
      <c r="L14" s="2"/>
      <c r="M14" s="5"/>
      <c r="N14" s="6">
        <f t="shared" si="2"/>
        <v>0</v>
      </c>
      <c r="O14" s="108">
        <f t="shared" si="3"/>
        <v>0</v>
      </c>
      <c r="P14" s="109">
        <f t="shared" si="4"/>
        <v>0</v>
      </c>
    </row>
    <row r="15" spans="1:16" ht="24">
      <c r="A15" s="142" t="s">
        <v>169</v>
      </c>
      <c r="B15" s="129" t="s">
        <v>186</v>
      </c>
      <c r="C15" s="130">
        <v>28206970</v>
      </c>
      <c r="D15" s="141">
        <v>28646470</v>
      </c>
      <c r="E15" s="125">
        <f t="shared" si="0"/>
        <v>-439500</v>
      </c>
      <c r="F15" s="130">
        <v>5056000</v>
      </c>
      <c r="G15" s="132">
        <v>-4616500</v>
      </c>
      <c r="H15" s="126">
        <f t="shared" si="1"/>
        <v>0</v>
      </c>
      <c r="I15" s="112"/>
      <c r="J15" s="7"/>
      <c r="K15" s="6"/>
      <c r="L15" s="2"/>
      <c r="M15" s="5"/>
      <c r="N15" s="6">
        <f t="shared" si="2"/>
        <v>0</v>
      </c>
      <c r="O15" s="108">
        <f t="shared" si="3"/>
        <v>0</v>
      </c>
      <c r="P15" s="109">
        <f t="shared" si="4"/>
        <v>0</v>
      </c>
    </row>
    <row r="16" spans="1:16" ht="24">
      <c r="A16" s="142" t="s">
        <v>170</v>
      </c>
      <c r="B16" s="120" t="s">
        <v>187</v>
      </c>
      <c r="C16" s="130">
        <v>8205000</v>
      </c>
      <c r="D16" s="141">
        <v>8315000</v>
      </c>
      <c r="E16" s="125">
        <f t="shared" si="0"/>
        <v>-110000</v>
      </c>
      <c r="F16" s="130">
        <v>1100000</v>
      </c>
      <c r="G16" s="132">
        <v>-990000</v>
      </c>
      <c r="H16" s="126">
        <f t="shared" si="1"/>
        <v>0</v>
      </c>
      <c r="I16" s="112"/>
      <c r="J16" s="7"/>
      <c r="K16" s="6"/>
      <c r="L16" s="2"/>
      <c r="M16" s="5"/>
      <c r="N16" s="6">
        <f t="shared" si="2"/>
        <v>0</v>
      </c>
      <c r="O16" s="108">
        <f t="shared" si="3"/>
        <v>0</v>
      </c>
      <c r="P16" s="109">
        <f t="shared" si="4"/>
        <v>0</v>
      </c>
    </row>
    <row r="17" spans="1:16" ht="12">
      <c r="A17" s="142" t="s">
        <v>171</v>
      </c>
      <c r="B17" s="120" t="s">
        <v>188</v>
      </c>
      <c r="C17" s="130">
        <v>29706914</v>
      </c>
      <c r="D17" s="141">
        <v>28392054</v>
      </c>
      <c r="E17" s="125">
        <f t="shared" si="0"/>
        <v>1314860</v>
      </c>
      <c r="F17" s="130">
        <v>428678</v>
      </c>
      <c r="G17" s="132">
        <v>-1743538</v>
      </c>
      <c r="H17" s="126">
        <f t="shared" si="1"/>
        <v>0</v>
      </c>
      <c r="I17" s="112"/>
      <c r="J17" s="7"/>
      <c r="K17" s="6"/>
      <c r="L17" s="2"/>
      <c r="M17" s="5"/>
      <c r="N17" s="6">
        <f t="shared" si="2"/>
        <v>0</v>
      </c>
      <c r="O17" s="108">
        <f t="shared" si="3"/>
        <v>0</v>
      </c>
      <c r="P17" s="109">
        <f t="shared" si="4"/>
        <v>0</v>
      </c>
    </row>
    <row r="18" spans="1:16" ht="12">
      <c r="A18" s="142" t="s">
        <v>172</v>
      </c>
      <c r="B18" s="120" t="s">
        <v>189</v>
      </c>
      <c r="C18" s="130">
        <v>25316963</v>
      </c>
      <c r="D18" s="141">
        <v>30437333</v>
      </c>
      <c r="E18" s="125">
        <f t="shared" si="0"/>
        <v>-5120370</v>
      </c>
      <c r="F18" s="130">
        <v>15620000</v>
      </c>
      <c r="G18" s="132">
        <v>-10499630</v>
      </c>
      <c r="H18" s="126">
        <f t="shared" si="1"/>
        <v>0</v>
      </c>
      <c r="I18" s="112"/>
      <c r="J18" s="7"/>
      <c r="K18" s="6"/>
      <c r="L18" s="2"/>
      <c r="M18" s="5"/>
      <c r="N18" s="6">
        <f t="shared" si="2"/>
        <v>0</v>
      </c>
      <c r="O18" s="108">
        <f t="shared" si="3"/>
        <v>0</v>
      </c>
      <c r="P18" s="109">
        <f t="shared" si="4"/>
        <v>0</v>
      </c>
    </row>
    <row r="19" spans="1:16" ht="24">
      <c r="A19" s="747" t="s">
        <v>173</v>
      </c>
      <c r="B19" s="748" t="s">
        <v>190</v>
      </c>
      <c r="C19" s="749">
        <v>30757335</v>
      </c>
      <c r="D19" s="750">
        <v>37714121</v>
      </c>
      <c r="E19" s="751">
        <f t="shared" si="0"/>
        <v>-6956786</v>
      </c>
      <c r="F19" s="749">
        <v>7860000</v>
      </c>
      <c r="G19" s="752">
        <v>-903214</v>
      </c>
      <c r="H19" s="753">
        <f t="shared" si="1"/>
        <v>0</v>
      </c>
      <c r="I19" s="754"/>
      <c r="J19" s="755"/>
      <c r="K19" s="756"/>
      <c r="L19" s="757"/>
      <c r="M19" s="758"/>
      <c r="N19" s="756">
        <f t="shared" si="2"/>
        <v>0</v>
      </c>
      <c r="O19" s="759">
        <f t="shared" si="3"/>
        <v>0</v>
      </c>
      <c r="P19" s="760">
        <f t="shared" si="4"/>
        <v>0</v>
      </c>
    </row>
    <row r="20" spans="1:16" ht="12">
      <c r="A20" s="142" t="s">
        <v>174</v>
      </c>
      <c r="B20" s="120" t="s">
        <v>191</v>
      </c>
      <c r="C20" s="130">
        <v>14378657</v>
      </c>
      <c r="D20" s="141">
        <v>14201327</v>
      </c>
      <c r="E20" s="125">
        <f t="shared" si="0"/>
        <v>177330</v>
      </c>
      <c r="F20" s="130">
        <v>341000</v>
      </c>
      <c r="G20" s="132">
        <v>-518330</v>
      </c>
      <c r="H20" s="126">
        <f t="shared" si="1"/>
        <v>0</v>
      </c>
      <c r="I20" s="112"/>
      <c r="J20" s="7"/>
      <c r="K20" s="6"/>
      <c r="L20" s="2"/>
      <c r="M20" s="5"/>
      <c r="N20" s="6">
        <f t="shared" si="2"/>
        <v>0</v>
      </c>
      <c r="O20" s="108">
        <f t="shared" si="3"/>
        <v>0</v>
      </c>
      <c r="P20" s="109">
        <f t="shared" si="4"/>
        <v>0</v>
      </c>
    </row>
    <row r="21" spans="1:16" ht="12">
      <c r="A21" s="142" t="s">
        <v>175</v>
      </c>
      <c r="B21" s="120" t="s">
        <v>192</v>
      </c>
      <c r="C21" s="130">
        <v>6367176</v>
      </c>
      <c r="D21" s="141">
        <v>6367176</v>
      </c>
      <c r="E21" s="125">
        <f t="shared" si="0"/>
        <v>0</v>
      </c>
      <c r="F21" s="130">
        <v>0</v>
      </c>
      <c r="G21" s="132">
        <v>0</v>
      </c>
      <c r="H21" s="126">
        <f t="shared" si="1"/>
        <v>0</v>
      </c>
      <c r="I21" s="112"/>
      <c r="J21" s="7"/>
      <c r="K21" s="6"/>
      <c r="L21" s="2"/>
      <c r="M21" s="5"/>
      <c r="N21" s="6">
        <f t="shared" si="2"/>
        <v>0</v>
      </c>
      <c r="O21" s="108">
        <f t="shared" si="3"/>
        <v>0</v>
      </c>
      <c r="P21" s="109">
        <f t="shared" si="4"/>
        <v>0</v>
      </c>
    </row>
    <row r="22" spans="1:16" ht="12">
      <c r="A22" s="142" t="s">
        <v>176</v>
      </c>
      <c r="B22" s="120" t="s">
        <v>194</v>
      </c>
      <c r="C22" s="130">
        <v>8235467</v>
      </c>
      <c r="D22" s="141">
        <v>8058287</v>
      </c>
      <c r="E22" s="125">
        <f t="shared" si="0"/>
        <v>177180</v>
      </c>
      <c r="F22" s="130">
        <v>374410</v>
      </c>
      <c r="G22" s="132">
        <v>-551590</v>
      </c>
      <c r="H22" s="126">
        <f t="shared" si="1"/>
        <v>0</v>
      </c>
      <c r="I22" s="112"/>
      <c r="J22" s="7"/>
      <c r="K22" s="6"/>
      <c r="L22" s="2"/>
      <c r="M22" s="5"/>
      <c r="N22" s="6">
        <f t="shared" si="2"/>
        <v>0</v>
      </c>
      <c r="O22" s="108">
        <f t="shared" si="3"/>
        <v>0</v>
      </c>
      <c r="P22" s="109">
        <f t="shared" si="4"/>
        <v>0</v>
      </c>
    </row>
    <row r="23" spans="1:16" ht="12">
      <c r="A23" s="142" t="s">
        <v>193</v>
      </c>
      <c r="B23" s="120" t="s">
        <v>196</v>
      </c>
      <c r="C23" s="130">
        <v>12660128</v>
      </c>
      <c r="D23" s="141">
        <v>13329933</v>
      </c>
      <c r="E23" s="125">
        <f t="shared" si="0"/>
        <v>-669805</v>
      </c>
      <c r="F23" s="130">
        <v>3982001</v>
      </c>
      <c r="G23" s="132">
        <v>-3312196</v>
      </c>
      <c r="H23" s="126">
        <f t="shared" si="1"/>
        <v>0</v>
      </c>
      <c r="I23" s="112"/>
      <c r="J23" s="7"/>
      <c r="K23" s="6"/>
      <c r="L23" s="2"/>
      <c r="M23" s="5"/>
      <c r="N23" s="6">
        <f t="shared" si="2"/>
        <v>0</v>
      </c>
      <c r="O23" s="108">
        <f t="shared" si="3"/>
        <v>0</v>
      </c>
      <c r="P23" s="109">
        <f t="shared" si="4"/>
        <v>0</v>
      </c>
    </row>
    <row r="24" spans="1:16" ht="12">
      <c r="A24" s="142" t="s">
        <v>195</v>
      </c>
      <c r="B24" s="120" t="s">
        <v>160</v>
      </c>
      <c r="C24" s="130">
        <v>61487460</v>
      </c>
      <c r="D24" s="141">
        <v>73459060</v>
      </c>
      <c r="E24" s="125">
        <f t="shared" si="0"/>
        <v>-11971600</v>
      </c>
      <c r="F24" s="130">
        <v>22600280</v>
      </c>
      <c r="G24" s="132">
        <v>-10628680</v>
      </c>
      <c r="H24" s="126">
        <f t="shared" si="1"/>
        <v>0</v>
      </c>
      <c r="I24" s="112"/>
      <c r="J24" s="7"/>
      <c r="K24" s="6"/>
      <c r="L24" s="2"/>
      <c r="M24" s="5"/>
      <c r="N24" s="6">
        <f t="shared" si="2"/>
        <v>0</v>
      </c>
      <c r="O24" s="108">
        <f t="shared" si="3"/>
        <v>0</v>
      </c>
      <c r="P24" s="109">
        <f t="shared" si="4"/>
        <v>0</v>
      </c>
    </row>
    <row r="25" spans="1:16" ht="12">
      <c r="A25" s="142" t="s">
        <v>197</v>
      </c>
      <c r="B25" s="120" t="s">
        <v>159</v>
      </c>
      <c r="C25" s="130">
        <v>8208932</v>
      </c>
      <c r="D25" s="141">
        <v>8255932</v>
      </c>
      <c r="E25" s="125">
        <f t="shared" si="0"/>
        <v>-47000</v>
      </c>
      <c r="F25" s="130">
        <v>156690</v>
      </c>
      <c r="G25" s="132">
        <v>-109690</v>
      </c>
      <c r="H25" s="126">
        <f t="shared" si="1"/>
        <v>0</v>
      </c>
      <c r="I25" s="112"/>
      <c r="J25" s="7"/>
      <c r="K25" s="6"/>
      <c r="L25" s="2"/>
      <c r="M25" s="5"/>
      <c r="N25" s="6">
        <f t="shared" si="2"/>
        <v>0</v>
      </c>
      <c r="O25" s="118">
        <f t="shared" si="3"/>
        <v>0</v>
      </c>
      <c r="P25" s="119">
        <f t="shared" si="4"/>
        <v>0</v>
      </c>
    </row>
    <row r="26" spans="1:16" ht="12">
      <c r="A26" s="142" t="s">
        <v>199</v>
      </c>
      <c r="B26" s="120" t="s">
        <v>198</v>
      </c>
      <c r="C26" s="130">
        <v>39730000</v>
      </c>
      <c r="D26" s="141">
        <v>39730000</v>
      </c>
      <c r="E26" s="125">
        <f t="shared" si="0"/>
        <v>0</v>
      </c>
      <c r="F26" s="130"/>
      <c r="G26" s="132"/>
      <c r="H26" s="126">
        <f t="shared" si="1"/>
        <v>0</v>
      </c>
      <c r="I26" s="112"/>
      <c r="J26" s="7"/>
      <c r="K26" s="6"/>
      <c r="L26" s="2"/>
      <c r="M26" s="5"/>
      <c r="N26" s="6">
        <f t="shared" si="2"/>
        <v>0</v>
      </c>
      <c r="O26" s="118">
        <f t="shared" si="3"/>
        <v>0</v>
      </c>
      <c r="P26" s="119">
        <f t="shared" si="4"/>
        <v>0</v>
      </c>
    </row>
    <row r="27" spans="1:16" ht="12.75" thickBot="1">
      <c r="A27" s="142" t="s">
        <v>200</v>
      </c>
      <c r="B27" s="133" t="s">
        <v>708</v>
      </c>
      <c r="C27" s="436">
        <v>5980900</v>
      </c>
      <c r="D27" s="137">
        <v>5967800</v>
      </c>
      <c r="E27" s="125">
        <f t="shared" si="0"/>
        <v>13100</v>
      </c>
      <c r="F27" s="140">
        <v>0</v>
      </c>
      <c r="G27" s="114">
        <v>-13100</v>
      </c>
      <c r="H27" s="434">
        <f t="shared" si="1"/>
        <v>0</v>
      </c>
      <c r="I27" s="113"/>
      <c r="J27" s="136"/>
      <c r="K27" s="6"/>
      <c r="L27" s="122"/>
      <c r="M27" s="137"/>
      <c r="N27" s="6">
        <f t="shared" si="2"/>
        <v>0</v>
      </c>
      <c r="O27" s="118">
        <v>0</v>
      </c>
      <c r="P27" s="119">
        <v>0</v>
      </c>
    </row>
    <row r="28" spans="1:16" s="102" customFormat="1" ht="12.75" customHeight="1" thickBot="1">
      <c r="A28" s="789" t="s">
        <v>161</v>
      </c>
      <c r="B28" s="790"/>
      <c r="C28" s="3">
        <f>SUM(C8:C27)</f>
        <v>559453396</v>
      </c>
      <c r="D28" s="124">
        <f>SUM(D8:D27)</f>
        <v>581378951</v>
      </c>
      <c r="E28" s="4">
        <f>SUM(E8:E27)</f>
        <v>-21925555</v>
      </c>
      <c r="F28" s="134">
        <f>SUM(F8:F27)</f>
        <v>100601790</v>
      </c>
      <c r="G28" s="135">
        <f>SUM(G8:G27)</f>
        <v>-78676235</v>
      </c>
      <c r="H28" s="435">
        <f t="shared" si="1"/>
        <v>0</v>
      </c>
      <c r="I28" s="3">
        <f t="shared" ref="I28:N28" si="5">SUM(I8:I27)</f>
        <v>0</v>
      </c>
      <c r="J28" s="124">
        <f t="shared" si="5"/>
        <v>0</v>
      </c>
      <c r="K28" s="4">
        <f t="shared" si="5"/>
        <v>0</v>
      </c>
      <c r="L28" s="3">
        <f t="shared" si="5"/>
        <v>0</v>
      </c>
      <c r="M28" s="124">
        <f t="shared" si="5"/>
        <v>0</v>
      </c>
      <c r="N28" s="4">
        <f t="shared" si="5"/>
        <v>0</v>
      </c>
      <c r="O28" s="110">
        <f t="shared" si="3"/>
        <v>0</v>
      </c>
      <c r="P28" s="111">
        <f t="shared" si="4"/>
        <v>0</v>
      </c>
    </row>
    <row r="29" spans="1:16" s="102" customFormat="1">
      <c r="A29" s="103"/>
      <c r="B29" s="103"/>
      <c r="C29" s="104"/>
      <c r="D29" s="104"/>
      <c r="E29" s="104"/>
      <c r="F29" s="104"/>
      <c r="G29" s="104"/>
      <c r="H29" s="104"/>
      <c r="I29" s="105"/>
      <c r="O29" s="106"/>
      <c r="P29" s="106"/>
    </row>
    <row r="30" spans="1:16" s="102" customFormat="1">
      <c r="A30" s="103"/>
      <c r="B30" s="103"/>
      <c r="C30" s="104"/>
      <c r="D30" s="104"/>
      <c r="E30" s="104"/>
      <c r="F30" s="104"/>
      <c r="G30" s="104"/>
      <c r="H30" s="104"/>
      <c r="I30" s="105"/>
      <c r="O30" s="106"/>
      <c r="P30" s="106"/>
    </row>
    <row r="32" spans="1:16">
      <c r="C32" s="105"/>
      <c r="D32" s="105"/>
      <c r="E32" s="105"/>
      <c r="F32" s="105"/>
      <c r="G32" s="105"/>
    </row>
  </sheetData>
  <mergeCells count="21">
    <mergeCell ref="P6:P7"/>
    <mergeCell ref="N6:N7"/>
    <mergeCell ref="C4:H5"/>
    <mergeCell ref="I4:N5"/>
    <mergeCell ref="M6:M7"/>
    <mergeCell ref="A2:P2"/>
    <mergeCell ref="A28:B28"/>
    <mergeCell ref="F6:F7"/>
    <mergeCell ref="G6:G7"/>
    <mergeCell ref="H6:H7"/>
    <mergeCell ref="E6:E7"/>
    <mergeCell ref="C6:C7"/>
    <mergeCell ref="D6:D7"/>
    <mergeCell ref="A4:A7"/>
    <mergeCell ref="B4:B7"/>
    <mergeCell ref="I6:I7"/>
    <mergeCell ref="J6:J7"/>
    <mergeCell ref="K6:K7"/>
    <mergeCell ref="L6:L7"/>
    <mergeCell ref="O4:P5"/>
    <mergeCell ref="O6:O7"/>
  </mergeCells>
  <pageMargins left="0.25" right="0.25" top="0.75" bottom="0.75" header="0.3" footer="0.3"/>
  <pageSetup paperSize="9" scale="9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526"/>
  <sheetViews>
    <sheetView workbookViewId="0">
      <selection activeCell="M21" sqref="M21"/>
    </sheetView>
  </sheetViews>
  <sheetFormatPr defaultRowHeight="12"/>
  <cols>
    <col min="1" max="2" width="9.140625" style="194"/>
    <col min="3" max="3" width="21.7109375" style="194" customWidth="1"/>
    <col min="4" max="4" width="11" style="194" customWidth="1"/>
    <col min="5" max="5" width="23.42578125" style="432" customWidth="1"/>
    <col min="6" max="6" width="12.140625" style="432" customWidth="1"/>
    <col min="7" max="7" width="11.28515625" style="188" customWidth="1"/>
    <col min="8" max="8" width="10.7109375" style="188" customWidth="1"/>
    <col min="9" max="10" width="9.140625" style="188" customWidth="1"/>
    <col min="11" max="11" width="11" style="188" customWidth="1"/>
    <col min="12" max="12" width="12.140625" style="188" customWidth="1"/>
    <col min="13" max="13" width="10.85546875" style="188" customWidth="1"/>
    <col min="14" max="14" width="10.28515625" style="188" customWidth="1"/>
    <col min="15" max="15" width="10.140625" style="188" customWidth="1"/>
    <col min="16" max="16" width="10" style="188" customWidth="1"/>
    <col min="17" max="18" width="11" style="188" customWidth="1"/>
    <col min="19" max="19" width="10.28515625" style="188" customWidth="1"/>
    <col min="20" max="20" width="10.7109375" style="188" customWidth="1"/>
    <col min="21" max="21" width="9.140625" style="188" customWidth="1"/>
    <col min="22" max="22" width="10.7109375" style="188" customWidth="1"/>
    <col min="23" max="23" width="10.28515625" style="188" customWidth="1"/>
    <col min="24" max="24" width="10.7109375" style="188" customWidth="1"/>
    <col min="25" max="26" width="9.140625" style="188" customWidth="1"/>
    <col min="27" max="27" width="12" style="188" customWidth="1"/>
    <col min="28" max="28" width="11.140625" style="188" customWidth="1"/>
    <col min="29" max="29" width="10.85546875" style="188" customWidth="1"/>
    <col min="30" max="16384" width="9.140625" style="188"/>
  </cols>
  <sheetData>
    <row r="1" spans="1:29">
      <c r="A1" s="828" t="s">
        <v>201</v>
      </c>
      <c r="B1" s="828"/>
      <c r="C1" s="828"/>
      <c r="D1" s="828"/>
      <c r="E1" s="828"/>
      <c r="F1" s="828"/>
      <c r="G1" s="828"/>
      <c r="H1" s="184"/>
      <c r="I1" s="184"/>
      <c r="J1" s="184"/>
      <c r="K1" s="184"/>
      <c r="L1" s="184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6"/>
      <c r="X1" s="187"/>
      <c r="Y1" s="185"/>
      <c r="Z1" s="185"/>
      <c r="AA1" s="185"/>
      <c r="AB1" s="185"/>
      <c r="AC1" s="185"/>
    </row>
    <row r="2" spans="1:29">
      <c r="A2" s="189"/>
      <c r="B2" s="190"/>
      <c r="C2" s="189"/>
      <c r="D2" s="190"/>
      <c r="E2" s="189"/>
      <c r="F2" s="189"/>
      <c r="G2" s="191"/>
      <c r="H2" s="191"/>
      <c r="I2" s="191"/>
      <c r="J2" s="191"/>
      <c r="K2" s="191"/>
      <c r="L2" s="191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  <c r="X2" s="186"/>
      <c r="Y2" s="185"/>
      <c r="Z2" s="187"/>
      <c r="AA2" s="185"/>
      <c r="AB2" s="185"/>
      <c r="AC2" s="185"/>
    </row>
    <row r="3" spans="1:29" ht="16.5" thickBot="1">
      <c r="A3" s="829" t="s">
        <v>782</v>
      </c>
      <c r="B3" s="829"/>
      <c r="C3" s="829"/>
      <c r="D3" s="829"/>
      <c r="E3" s="829"/>
      <c r="F3" s="192"/>
      <c r="G3" s="672"/>
      <c r="H3" s="193"/>
      <c r="I3" s="193"/>
      <c r="J3" s="193"/>
      <c r="K3" s="193"/>
      <c r="L3" s="193"/>
      <c r="M3" s="673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6"/>
      <c r="Y3" s="185"/>
      <c r="Z3" s="185"/>
      <c r="AA3" s="185"/>
      <c r="AB3" s="185"/>
      <c r="AC3" s="185"/>
    </row>
    <row r="4" spans="1:29" s="194" customFormat="1" ht="24.75" customHeight="1" thickBot="1">
      <c r="A4" s="830" t="s">
        <v>783</v>
      </c>
      <c r="B4" s="832" t="s">
        <v>784</v>
      </c>
      <c r="C4" s="834" t="s">
        <v>785</v>
      </c>
      <c r="D4" s="832" t="s">
        <v>786</v>
      </c>
      <c r="E4" s="836" t="s">
        <v>787</v>
      </c>
      <c r="F4" s="838" t="s">
        <v>788</v>
      </c>
      <c r="G4" s="671" t="s">
        <v>160</v>
      </c>
      <c r="H4" s="674" t="s">
        <v>191</v>
      </c>
      <c r="I4" s="674" t="s">
        <v>192</v>
      </c>
      <c r="J4" s="674" t="s">
        <v>194</v>
      </c>
      <c r="K4" s="674" t="s">
        <v>196</v>
      </c>
      <c r="L4" s="706" t="s">
        <v>789</v>
      </c>
      <c r="M4" s="676" t="s">
        <v>790</v>
      </c>
      <c r="N4" s="675" t="s">
        <v>791</v>
      </c>
      <c r="O4" s="675" t="s">
        <v>792</v>
      </c>
      <c r="P4" s="675" t="s">
        <v>793</v>
      </c>
      <c r="Q4" s="675" t="s">
        <v>794</v>
      </c>
      <c r="R4" s="675" t="s">
        <v>795</v>
      </c>
      <c r="S4" s="675" t="s">
        <v>796</v>
      </c>
      <c r="T4" s="675" t="s">
        <v>797</v>
      </c>
      <c r="U4" s="677" t="s">
        <v>798</v>
      </c>
      <c r="V4" s="675" t="s">
        <v>799</v>
      </c>
      <c r="W4" s="675" t="s">
        <v>800</v>
      </c>
      <c r="X4" s="675" t="s">
        <v>801</v>
      </c>
      <c r="Y4" s="677" t="s">
        <v>802</v>
      </c>
      <c r="Z4" s="677" t="s">
        <v>159</v>
      </c>
      <c r="AA4" s="677" t="s">
        <v>161</v>
      </c>
      <c r="AB4" s="677" t="s">
        <v>198</v>
      </c>
      <c r="AC4" s="704" t="s">
        <v>803</v>
      </c>
    </row>
    <row r="5" spans="1:29" s="194" customFormat="1" ht="18.75" customHeight="1" thickBot="1">
      <c r="A5" s="831"/>
      <c r="B5" s="833"/>
      <c r="C5" s="835"/>
      <c r="D5" s="833"/>
      <c r="E5" s="837"/>
      <c r="F5" s="839"/>
      <c r="G5" s="195" t="s">
        <v>751</v>
      </c>
      <c r="H5" s="196" t="s">
        <v>751</v>
      </c>
      <c r="I5" s="196" t="s">
        <v>751</v>
      </c>
      <c r="J5" s="196" t="s">
        <v>751</v>
      </c>
      <c r="K5" s="196" t="s">
        <v>751</v>
      </c>
      <c r="L5" s="705" t="s">
        <v>751</v>
      </c>
      <c r="M5" s="195" t="s">
        <v>751</v>
      </c>
      <c r="N5" s="197" t="s">
        <v>751</v>
      </c>
      <c r="O5" s="197" t="s">
        <v>751</v>
      </c>
      <c r="P5" s="197" t="s">
        <v>751</v>
      </c>
      <c r="Q5" s="197" t="s">
        <v>751</v>
      </c>
      <c r="R5" s="197" t="s">
        <v>751</v>
      </c>
      <c r="S5" s="197" t="s">
        <v>751</v>
      </c>
      <c r="T5" s="197" t="s">
        <v>751</v>
      </c>
      <c r="U5" s="197" t="s">
        <v>751</v>
      </c>
      <c r="V5" s="197" t="s">
        <v>751</v>
      </c>
      <c r="W5" s="197" t="s">
        <v>751</v>
      </c>
      <c r="X5" s="197" t="s">
        <v>751</v>
      </c>
      <c r="Y5" s="197" t="s">
        <v>751</v>
      </c>
      <c r="Z5" s="197" t="s">
        <v>751</v>
      </c>
      <c r="AA5" s="198" t="s">
        <v>751</v>
      </c>
      <c r="AB5" s="197" t="s">
        <v>751</v>
      </c>
      <c r="AC5" s="198" t="s">
        <v>751</v>
      </c>
    </row>
    <row r="6" spans="1:29">
      <c r="A6" s="199" t="s">
        <v>49</v>
      </c>
      <c r="B6" s="200">
        <v>11</v>
      </c>
      <c r="C6" s="201" t="s">
        <v>19</v>
      </c>
      <c r="D6" s="202">
        <v>3111</v>
      </c>
      <c r="E6" s="203" t="s">
        <v>50</v>
      </c>
      <c r="F6" s="204" t="s">
        <v>681</v>
      </c>
      <c r="G6" s="205">
        <f>8517076-G7</f>
        <v>8492959</v>
      </c>
      <c r="H6" s="206">
        <f>9403686-168827</f>
        <v>9234859</v>
      </c>
      <c r="I6" s="206">
        <v>4685718</v>
      </c>
      <c r="J6" s="206">
        <f>5154290-40197</f>
        <v>5114093</v>
      </c>
      <c r="K6" s="206">
        <v>8171551</v>
      </c>
      <c r="L6" s="207">
        <f>35932321-233141</f>
        <v>35699180</v>
      </c>
      <c r="M6" s="209">
        <v>23536249</v>
      </c>
      <c r="N6" s="210">
        <v>16483010</v>
      </c>
      <c r="O6" s="206">
        <f>35364368-554720</f>
        <v>34809648</v>
      </c>
      <c r="P6" s="206">
        <v>12193776</v>
      </c>
      <c r="Q6" s="206">
        <f>20548867-48234</f>
        <v>20500633</v>
      </c>
      <c r="R6" s="206">
        <f>31381033-48234</f>
        <v>31332799</v>
      </c>
      <c r="S6" s="210">
        <v>14861979</v>
      </c>
      <c r="T6" s="206">
        <f>13926258-144708</f>
        <v>13781550</v>
      </c>
      <c r="U6" s="206">
        <v>6078629</v>
      </c>
      <c r="V6" s="206">
        <f>15596612-96471</f>
        <v>15500141</v>
      </c>
      <c r="W6" s="206">
        <v>9682316</v>
      </c>
      <c r="X6" s="206">
        <v>14465495</v>
      </c>
      <c r="Y6" s="206">
        <v>4149564</v>
      </c>
      <c r="Z6" s="206">
        <v>3446469</v>
      </c>
      <c r="AA6" s="211">
        <f>257646946-1125508</f>
        <v>256521438</v>
      </c>
      <c r="AB6" s="209"/>
      <c r="AC6" s="211">
        <f>257646946-1125508</f>
        <v>256521438</v>
      </c>
    </row>
    <row r="7" spans="1:29" s="718" customFormat="1">
      <c r="A7" s="707" t="s">
        <v>49</v>
      </c>
      <c r="B7" s="708">
        <v>11</v>
      </c>
      <c r="C7" s="709" t="s">
        <v>19</v>
      </c>
      <c r="D7" s="710">
        <v>3114</v>
      </c>
      <c r="E7" s="711" t="s">
        <v>754</v>
      </c>
      <c r="F7" s="710" t="s">
        <v>681</v>
      </c>
      <c r="G7" s="712">
        <v>24117</v>
      </c>
      <c r="H7" s="713">
        <v>168827</v>
      </c>
      <c r="I7" s="713"/>
      <c r="J7" s="713">
        <v>40197</v>
      </c>
      <c r="K7" s="713"/>
      <c r="L7" s="714">
        <f>SUM(G7:K7)</f>
        <v>233141</v>
      </c>
      <c r="M7" s="715"/>
      <c r="N7" s="716"/>
      <c r="O7" s="713">
        <v>554720</v>
      </c>
      <c r="P7" s="713"/>
      <c r="Q7" s="713">
        <v>48234</v>
      </c>
      <c r="R7" s="713">
        <v>48234</v>
      </c>
      <c r="S7" s="716"/>
      <c r="T7" s="713">
        <v>144708</v>
      </c>
      <c r="U7" s="713"/>
      <c r="V7" s="713">
        <v>96471</v>
      </c>
      <c r="W7" s="713"/>
      <c r="X7" s="713"/>
      <c r="Y7" s="713"/>
      <c r="Z7" s="713"/>
      <c r="AA7" s="717">
        <f>SUM(L7:Z7)</f>
        <v>1125508</v>
      </c>
      <c r="AB7" s="715"/>
      <c r="AC7" s="717">
        <v>1125508</v>
      </c>
    </row>
    <row r="8" spans="1:29">
      <c r="A8" s="213" t="s">
        <v>49</v>
      </c>
      <c r="B8" s="214">
        <v>11</v>
      </c>
      <c r="C8" s="215" t="s">
        <v>19</v>
      </c>
      <c r="D8" s="216">
        <v>3121</v>
      </c>
      <c r="E8" s="217" t="s">
        <v>51</v>
      </c>
      <c r="F8" s="218" t="s">
        <v>681</v>
      </c>
      <c r="G8" s="219">
        <v>287868</v>
      </c>
      <c r="H8" s="220">
        <v>292536</v>
      </c>
      <c r="I8" s="220">
        <v>138135</v>
      </c>
      <c r="J8" s="220">
        <v>157492</v>
      </c>
      <c r="K8" s="220">
        <v>216562</v>
      </c>
      <c r="L8" s="207">
        <v>1092593</v>
      </c>
      <c r="M8" s="221">
        <v>665773</v>
      </c>
      <c r="N8" s="222">
        <v>487833</v>
      </c>
      <c r="O8" s="220">
        <v>971668</v>
      </c>
      <c r="P8" s="220">
        <v>419039</v>
      </c>
      <c r="Q8" s="220">
        <v>634429</v>
      </c>
      <c r="R8" s="220">
        <v>813449</v>
      </c>
      <c r="S8" s="222">
        <v>484380</v>
      </c>
      <c r="T8" s="220">
        <v>389685</v>
      </c>
      <c r="U8" s="220">
        <v>173577</v>
      </c>
      <c r="V8" s="220">
        <v>508372</v>
      </c>
      <c r="W8" s="220">
        <v>284739</v>
      </c>
      <c r="X8" s="220">
        <v>409860</v>
      </c>
      <c r="Y8" s="220">
        <v>122031</v>
      </c>
      <c r="Z8" s="220">
        <v>164762</v>
      </c>
      <c r="AA8" s="211">
        <v>7622190</v>
      </c>
      <c r="AB8" s="221"/>
      <c r="AC8" s="211">
        <v>7622190</v>
      </c>
    </row>
    <row r="9" spans="1:29" ht="24">
      <c r="A9" s="213" t="s">
        <v>49</v>
      </c>
      <c r="B9" s="214">
        <v>11</v>
      </c>
      <c r="C9" s="215" t="s">
        <v>19</v>
      </c>
      <c r="D9" s="216">
        <v>3132</v>
      </c>
      <c r="E9" s="217" t="s">
        <v>52</v>
      </c>
      <c r="F9" s="218" t="s">
        <v>681</v>
      </c>
      <c r="G9" s="219">
        <v>1321987</v>
      </c>
      <c r="H9" s="220">
        <v>1522218</v>
      </c>
      <c r="I9" s="220">
        <v>763914</v>
      </c>
      <c r="J9" s="220">
        <v>824690</v>
      </c>
      <c r="K9" s="220">
        <v>1313240</v>
      </c>
      <c r="L9" s="207">
        <v>5746049</v>
      </c>
      <c r="M9" s="221">
        <v>3827985</v>
      </c>
      <c r="N9" s="222">
        <v>2681179</v>
      </c>
      <c r="O9" s="220">
        <v>5710187</v>
      </c>
      <c r="P9" s="220">
        <v>1994872</v>
      </c>
      <c r="Q9" s="220">
        <v>3321670</v>
      </c>
      <c r="R9" s="220">
        <v>5090266</v>
      </c>
      <c r="S9" s="222">
        <v>2384309</v>
      </c>
      <c r="T9" s="220">
        <v>2265094</v>
      </c>
      <c r="U9" s="220">
        <v>955594</v>
      </c>
      <c r="V9" s="220">
        <v>2545133</v>
      </c>
      <c r="W9" s="220">
        <v>1565276</v>
      </c>
      <c r="X9" s="220">
        <v>2358596</v>
      </c>
      <c r="Y9" s="220">
        <v>670832</v>
      </c>
      <c r="Z9" s="220">
        <v>514730</v>
      </c>
      <c r="AA9" s="211">
        <v>41631772</v>
      </c>
      <c r="AB9" s="221"/>
      <c r="AC9" s="211">
        <v>41631772</v>
      </c>
    </row>
    <row r="10" spans="1:29" ht="24">
      <c r="A10" s="213" t="s">
        <v>49</v>
      </c>
      <c r="B10" s="214">
        <v>11</v>
      </c>
      <c r="C10" s="215" t="s">
        <v>19</v>
      </c>
      <c r="D10" s="216">
        <v>3212</v>
      </c>
      <c r="E10" s="217" t="s">
        <v>53</v>
      </c>
      <c r="F10" s="218" t="s">
        <v>681</v>
      </c>
      <c r="G10" s="219">
        <v>295481</v>
      </c>
      <c r="H10" s="220">
        <v>313207</v>
      </c>
      <c r="I10" s="220">
        <v>144209</v>
      </c>
      <c r="J10" s="220">
        <v>173264</v>
      </c>
      <c r="K10" s="220">
        <v>183526</v>
      </c>
      <c r="L10" s="207">
        <v>1109687</v>
      </c>
      <c r="M10" s="221">
        <v>588030</v>
      </c>
      <c r="N10" s="222">
        <v>215247</v>
      </c>
      <c r="O10" s="220">
        <v>1120350</v>
      </c>
      <c r="P10" s="220">
        <v>244568</v>
      </c>
      <c r="Q10" s="220">
        <v>591762</v>
      </c>
      <c r="R10" s="220">
        <v>435292</v>
      </c>
      <c r="S10" s="222">
        <v>490070</v>
      </c>
      <c r="T10" s="220">
        <v>252965</v>
      </c>
      <c r="U10" s="220">
        <v>166067</v>
      </c>
      <c r="V10" s="220">
        <v>293882</v>
      </c>
      <c r="W10" s="220">
        <v>156550</v>
      </c>
      <c r="X10" s="220">
        <v>436624</v>
      </c>
      <c r="Y10" s="220">
        <v>67093</v>
      </c>
      <c r="Z10" s="220">
        <v>106890</v>
      </c>
      <c r="AA10" s="211">
        <v>6275077</v>
      </c>
      <c r="AB10" s="221"/>
      <c r="AC10" s="211">
        <v>6275077</v>
      </c>
    </row>
    <row r="11" spans="1:29" ht="24">
      <c r="A11" s="213" t="s">
        <v>49</v>
      </c>
      <c r="B11" s="214">
        <v>11</v>
      </c>
      <c r="C11" s="215" t="s">
        <v>19</v>
      </c>
      <c r="D11" s="216">
        <v>3236</v>
      </c>
      <c r="E11" s="217" t="s">
        <v>54</v>
      </c>
      <c r="F11" s="218" t="s">
        <v>681</v>
      </c>
      <c r="G11" s="219">
        <v>21222</v>
      </c>
      <c r="H11" s="220">
        <v>13000</v>
      </c>
      <c r="I11" s="220">
        <v>8500</v>
      </c>
      <c r="J11" s="220">
        <v>8000</v>
      </c>
      <c r="K11" s="220">
        <v>10500</v>
      </c>
      <c r="L11" s="207">
        <v>61222</v>
      </c>
      <c r="M11" s="221">
        <v>23000</v>
      </c>
      <c r="N11" s="222">
        <v>20000</v>
      </c>
      <c r="O11" s="220">
        <v>52500</v>
      </c>
      <c r="P11" s="220">
        <v>25500</v>
      </c>
      <c r="Q11" s="220">
        <v>18500</v>
      </c>
      <c r="R11" s="220">
        <v>34500</v>
      </c>
      <c r="S11" s="222">
        <v>24000</v>
      </c>
      <c r="T11" s="220">
        <v>20000</v>
      </c>
      <c r="U11" s="220">
        <v>5000</v>
      </c>
      <c r="V11" s="220">
        <v>25500</v>
      </c>
      <c r="W11" s="220">
        <v>12000</v>
      </c>
      <c r="X11" s="220">
        <v>20500</v>
      </c>
      <c r="Y11" s="220">
        <v>5500</v>
      </c>
      <c r="Z11" s="220">
        <v>9000</v>
      </c>
      <c r="AA11" s="211">
        <v>356722</v>
      </c>
      <c r="AB11" s="221"/>
      <c r="AC11" s="211">
        <v>356722</v>
      </c>
    </row>
    <row r="12" spans="1:29">
      <c r="A12" s="213" t="s">
        <v>49</v>
      </c>
      <c r="B12" s="214">
        <v>11</v>
      </c>
      <c r="C12" s="215" t="s">
        <v>19</v>
      </c>
      <c r="D12" s="216">
        <v>3295</v>
      </c>
      <c r="E12" s="217" t="s">
        <v>55</v>
      </c>
      <c r="F12" s="218" t="s">
        <v>681</v>
      </c>
      <c r="G12" s="219">
        <v>56225</v>
      </c>
      <c r="H12" s="220">
        <v>0</v>
      </c>
      <c r="I12" s="220">
        <v>0</v>
      </c>
      <c r="J12" s="220">
        <v>0</v>
      </c>
      <c r="K12" s="220">
        <v>0</v>
      </c>
      <c r="L12" s="207">
        <v>56225</v>
      </c>
      <c r="M12" s="221">
        <v>25011</v>
      </c>
      <c r="N12" s="222">
        <v>11265</v>
      </c>
      <c r="O12" s="220">
        <v>57670</v>
      </c>
      <c r="P12" s="220">
        <v>11265</v>
      </c>
      <c r="Q12" s="220">
        <v>11265</v>
      </c>
      <c r="R12" s="220">
        <v>44958</v>
      </c>
      <c r="S12" s="222">
        <v>33692</v>
      </c>
      <c r="T12" s="220">
        <v>22427</v>
      </c>
      <c r="U12" s="222">
        <v>0</v>
      </c>
      <c r="V12" s="222">
        <v>11265</v>
      </c>
      <c r="W12" s="222">
        <v>0</v>
      </c>
      <c r="X12" s="220">
        <v>33692</v>
      </c>
      <c r="Y12" s="220">
        <v>0</v>
      </c>
      <c r="Z12" s="220">
        <v>11265</v>
      </c>
      <c r="AA12" s="211">
        <v>330000</v>
      </c>
      <c r="AB12" s="221"/>
      <c r="AC12" s="211">
        <v>330000</v>
      </c>
    </row>
    <row r="13" spans="1:29" ht="24.75" thickBot="1">
      <c r="A13" s="223" t="s">
        <v>49</v>
      </c>
      <c r="B13" s="224">
        <v>11</v>
      </c>
      <c r="C13" s="225" t="s">
        <v>19</v>
      </c>
      <c r="D13" s="226">
        <v>3299</v>
      </c>
      <c r="E13" s="227" t="s">
        <v>57</v>
      </c>
      <c r="F13" s="228" t="s">
        <v>681</v>
      </c>
      <c r="G13" s="229">
        <v>565179</v>
      </c>
      <c r="H13" s="230">
        <v>0</v>
      </c>
      <c r="I13" s="230">
        <v>0</v>
      </c>
      <c r="J13" s="230">
        <v>0</v>
      </c>
      <c r="K13" s="230">
        <v>0</v>
      </c>
      <c r="L13" s="207">
        <v>565179</v>
      </c>
      <c r="M13" s="231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2">
        <v>0</v>
      </c>
      <c r="Y13" s="232">
        <v>0</v>
      </c>
      <c r="Z13" s="232">
        <v>0</v>
      </c>
      <c r="AA13" s="211">
        <v>565179</v>
      </c>
      <c r="AB13" s="231"/>
      <c r="AC13" s="211">
        <v>565179</v>
      </c>
    </row>
    <row r="14" spans="1:29" ht="12.75" thickBot="1">
      <c r="A14" s="233" t="s">
        <v>49</v>
      </c>
      <c r="B14" s="234">
        <v>11</v>
      </c>
      <c r="C14" s="235"/>
      <c r="D14" s="236"/>
      <c r="E14" s="237" t="s">
        <v>161</v>
      </c>
      <c r="F14" s="238" t="s">
        <v>681</v>
      </c>
      <c r="G14" s="239">
        <f>SUM(G6:G13)</f>
        <v>11065038</v>
      </c>
      <c r="H14" s="239">
        <f t="shared" ref="H14:K14" si="0">SUM(H6:H13)</f>
        <v>11544647</v>
      </c>
      <c r="I14" s="239">
        <f t="shared" si="0"/>
        <v>5740476</v>
      </c>
      <c r="J14" s="239">
        <f t="shared" si="0"/>
        <v>6317736</v>
      </c>
      <c r="K14" s="239">
        <f t="shared" si="0"/>
        <v>9895379</v>
      </c>
      <c r="L14" s="240">
        <v>44563276</v>
      </c>
      <c r="M14" s="239">
        <f>SUM(M6:M13)</f>
        <v>28666048</v>
      </c>
      <c r="N14" s="239">
        <f t="shared" ref="N14:AC14" si="1">SUM(N6:N13)</f>
        <v>19898534</v>
      </c>
      <c r="O14" s="239">
        <f t="shared" si="1"/>
        <v>43276743</v>
      </c>
      <c r="P14" s="239">
        <f t="shared" si="1"/>
        <v>14889020</v>
      </c>
      <c r="Q14" s="239">
        <f t="shared" si="1"/>
        <v>25126493</v>
      </c>
      <c r="R14" s="239">
        <f t="shared" si="1"/>
        <v>37799498</v>
      </c>
      <c r="S14" s="239">
        <f t="shared" si="1"/>
        <v>18278430</v>
      </c>
      <c r="T14" s="239">
        <f t="shared" si="1"/>
        <v>16876429</v>
      </c>
      <c r="U14" s="239">
        <f t="shared" si="1"/>
        <v>7378867</v>
      </c>
      <c r="V14" s="239">
        <f t="shared" si="1"/>
        <v>18980764</v>
      </c>
      <c r="W14" s="239">
        <f t="shared" si="1"/>
        <v>11700881</v>
      </c>
      <c r="X14" s="239">
        <f t="shared" si="1"/>
        <v>17724767</v>
      </c>
      <c r="Y14" s="239">
        <f t="shared" si="1"/>
        <v>5015020</v>
      </c>
      <c r="Z14" s="239">
        <f t="shared" si="1"/>
        <v>4253116</v>
      </c>
      <c r="AA14" s="239">
        <f t="shared" si="1"/>
        <v>314427886</v>
      </c>
      <c r="AB14" s="239">
        <f t="shared" si="1"/>
        <v>0</v>
      </c>
      <c r="AC14" s="239">
        <f t="shared" si="1"/>
        <v>314427886</v>
      </c>
    </row>
    <row r="15" spans="1:29">
      <c r="A15" s="199" t="s">
        <v>49</v>
      </c>
      <c r="B15" s="200">
        <v>11</v>
      </c>
      <c r="C15" s="201" t="s">
        <v>19</v>
      </c>
      <c r="D15" s="202">
        <v>3111</v>
      </c>
      <c r="E15" s="203" t="s">
        <v>50</v>
      </c>
      <c r="F15" s="204" t="s">
        <v>682</v>
      </c>
      <c r="G15" s="242">
        <v>288344.26899879379</v>
      </c>
      <c r="H15" s="243"/>
      <c r="I15" s="243"/>
      <c r="J15" s="243"/>
      <c r="K15" s="243"/>
      <c r="L15" s="207">
        <v>288344.26899879379</v>
      </c>
      <c r="M15" s="209"/>
      <c r="N15" s="245">
        <v>307567.22026538005</v>
      </c>
      <c r="O15" s="210"/>
      <c r="P15" s="210"/>
      <c r="Q15" s="210"/>
      <c r="R15" s="210"/>
      <c r="S15" s="210"/>
      <c r="T15" s="210"/>
      <c r="U15" s="210"/>
      <c r="V15" s="246"/>
      <c r="W15" s="245">
        <v>115337.70759951751</v>
      </c>
      <c r="X15" s="210"/>
      <c r="Y15" s="206"/>
      <c r="Z15" s="210"/>
      <c r="AA15" s="211">
        <v>711249.19686369144</v>
      </c>
      <c r="AB15" s="209"/>
      <c r="AC15" s="211">
        <v>711249.19686369144</v>
      </c>
    </row>
    <row r="16" spans="1:29">
      <c r="A16" s="199" t="s">
        <v>49</v>
      </c>
      <c r="B16" s="200">
        <v>11</v>
      </c>
      <c r="C16" s="201" t="s">
        <v>19</v>
      </c>
      <c r="D16" s="248">
        <v>3113</v>
      </c>
      <c r="E16" s="249" t="s">
        <v>756</v>
      </c>
      <c r="F16" s="204" t="s">
        <v>682</v>
      </c>
      <c r="G16" s="250">
        <v>14417.213449939689</v>
      </c>
      <c r="H16" s="220"/>
      <c r="I16" s="220"/>
      <c r="J16" s="220"/>
      <c r="K16" s="220"/>
      <c r="L16" s="251">
        <v>14417.213449939689</v>
      </c>
      <c r="M16" s="221"/>
      <c r="N16" s="252"/>
      <c r="O16" s="222"/>
      <c r="P16" s="222"/>
      <c r="Q16" s="222"/>
      <c r="R16" s="222"/>
      <c r="S16" s="222"/>
      <c r="T16" s="222"/>
      <c r="U16" s="222"/>
      <c r="V16" s="253"/>
      <c r="W16" s="252"/>
      <c r="X16" s="222"/>
      <c r="Y16" s="220"/>
      <c r="Z16" s="222"/>
      <c r="AA16" s="255">
        <v>14417.213449939689</v>
      </c>
      <c r="AB16" s="221"/>
      <c r="AC16" s="255">
        <v>14417.213449939689</v>
      </c>
    </row>
    <row r="17" spans="1:29">
      <c r="A17" s="213" t="s">
        <v>49</v>
      </c>
      <c r="B17" s="214">
        <v>11</v>
      </c>
      <c r="C17" s="215" t="s">
        <v>19</v>
      </c>
      <c r="D17" s="216">
        <v>3121</v>
      </c>
      <c r="E17" s="217" t="s">
        <v>51</v>
      </c>
      <c r="F17" s="218" t="s">
        <v>682</v>
      </c>
      <c r="G17" s="250">
        <v>576688.53799758758</v>
      </c>
      <c r="H17" s="220"/>
      <c r="I17" s="220"/>
      <c r="J17" s="220"/>
      <c r="K17" s="220"/>
      <c r="L17" s="251">
        <v>576688.53799758758</v>
      </c>
      <c r="M17" s="221"/>
      <c r="N17" s="252">
        <v>144172.1344993969</v>
      </c>
      <c r="O17" s="222"/>
      <c r="P17" s="222"/>
      <c r="Q17" s="222"/>
      <c r="R17" s="222"/>
      <c r="S17" s="222"/>
      <c r="T17" s="222"/>
      <c r="U17" s="222"/>
      <c r="V17" s="253"/>
      <c r="W17" s="220"/>
      <c r="X17" s="222"/>
      <c r="Y17" s="220"/>
      <c r="Z17" s="222"/>
      <c r="AA17" s="255">
        <v>720860.67249698448</v>
      </c>
      <c r="AB17" s="221"/>
      <c r="AC17" s="255">
        <v>720860.67249698448</v>
      </c>
    </row>
    <row r="18" spans="1:29" ht="24">
      <c r="A18" s="213" t="s">
        <v>49</v>
      </c>
      <c r="B18" s="214">
        <v>11</v>
      </c>
      <c r="C18" s="215" t="s">
        <v>19</v>
      </c>
      <c r="D18" s="216">
        <v>3132</v>
      </c>
      <c r="E18" s="217" t="s">
        <v>52</v>
      </c>
      <c r="F18" s="218" t="s">
        <v>682</v>
      </c>
      <c r="G18" s="250">
        <v>45173.935476477694</v>
      </c>
      <c r="H18" s="220"/>
      <c r="I18" s="220"/>
      <c r="J18" s="220"/>
      <c r="K18" s="220"/>
      <c r="L18" s="251">
        <v>45173.935476477694</v>
      </c>
      <c r="M18" s="221"/>
      <c r="N18" s="252">
        <v>50748.591343787702</v>
      </c>
      <c r="O18" s="222"/>
      <c r="P18" s="222"/>
      <c r="Q18" s="222"/>
      <c r="R18" s="222"/>
      <c r="S18" s="222"/>
      <c r="T18" s="222"/>
      <c r="U18" s="222"/>
      <c r="V18" s="253"/>
      <c r="W18" s="252">
        <v>19222.951266586253</v>
      </c>
      <c r="X18" s="222"/>
      <c r="Y18" s="220"/>
      <c r="Z18" s="222"/>
      <c r="AA18" s="255">
        <v>115145.47808685165</v>
      </c>
      <c r="AB18" s="221"/>
      <c r="AC18" s="255">
        <v>115145.47808685165</v>
      </c>
    </row>
    <row r="19" spans="1:29">
      <c r="A19" s="213" t="s">
        <v>49</v>
      </c>
      <c r="B19" s="214">
        <v>11</v>
      </c>
      <c r="C19" s="215" t="s">
        <v>19</v>
      </c>
      <c r="D19" s="216">
        <v>3211</v>
      </c>
      <c r="E19" s="217" t="s">
        <v>60</v>
      </c>
      <c r="F19" s="218" t="s">
        <v>682</v>
      </c>
      <c r="G19" s="250">
        <v>393894.97009609186</v>
      </c>
      <c r="H19" s="256">
        <v>60000</v>
      </c>
      <c r="I19" s="256">
        <v>20000</v>
      </c>
      <c r="J19" s="256">
        <v>33500</v>
      </c>
      <c r="K19" s="256">
        <v>138402</v>
      </c>
      <c r="L19" s="251">
        <v>645796.97009609186</v>
      </c>
      <c r="M19" s="219"/>
      <c r="N19" s="220"/>
      <c r="O19" s="252">
        <v>398876.23878166475</v>
      </c>
      <c r="P19" s="252">
        <v>180695.74190591078</v>
      </c>
      <c r="Q19" s="252">
        <v>96114.756332931254</v>
      </c>
      <c r="R19" s="252">
        <v>374847.54969843192</v>
      </c>
      <c r="S19" s="252">
        <v>43251.64034981907</v>
      </c>
      <c r="T19" s="252">
        <v>33640.164716525942</v>
      </c>
      <c r="U19" s="252">
        <v>38445.902533172506</v>
      </c>
      <c r="V19" s="252">
        <v>96114.756332931254</v>
      </c>
      <c r="W19" s="252">
        <v>32679.01715319663</v>
      </c>
      <c r="X19" s="252">
        <v>384459.02533172502</v>
      </c>
      <c r="Y19" s="252">
        <v>32198.443371531972</v>
      </c>
      <c r="Z19" s="222"/>
      <c r="AA19" s="255">
        <v>2357120.2066039331</v>
      </c>
      <c r="AB19" s="221"/>
      <c r="AC19" s="255">
        <v>2357120.2066039331</v>
      </c>
    </row>
    <row r="20" spans="1:29" ht="24">
      <c r="A20" s="213" t="s">
        <v>49</v>
      </c>
      <c r="B20" s="214">
        <v>11</v>
      </c>
      <c r="C20" s="215" t="s">
        <v>19</v>
      </c>
      <c r="D20" s="216">
        <v>3213</v>
      </c>
      <c r="E20" s="217" t="s">
        <v>64</v>
      </c>
      <c r="F20" s="218" t="s">
        <v>682</v>
      </c>
      <c r="G20" s="250">
        <v>40520.314051869747</v>
      </c>
      <c r="H20" s="256">
        <v>21400</v>
      </c>
      <c r="I20" s="256">
        <v>1000</v>
      </c>
      <c r="J20" s="256">
        <v>14000</v>
      </c>
      <c r="K20" s="256">
        <v>33900</v>
      </c>
      <c r="L20" s="251">
        <v>110820.31405186975</v>
      </c>
      <c r="M20" s="219"/>
      <c r="N20" s="252">
        <v>54497.066840772022</v>
      </c>
      <c r="O20" s="252">
        <v>115337.70759951751</v>
      </c>
      <c r="P20" s="252">
        <v>109570.82221954165</v>
      </c>
      <c r="Q20" s="252">
        <v>28834.426899879378</v>
      </c>
      <c r="R20" s="252">
        <v>105726.23196622438</v>
      </c>
      <c r="S20" s="252">
        <v>39407.050096501822</v>
      </c>
      <c r="T20" s="220"/>
      <c r="U20" s="252">
        <v>9611.4756332931265</v>
      </c>
      <c r="V20" s="252">
        <v>52863.115983112191</v>
      </c>
      <c r="W20" s="252">
        <v>15378.361013269003</v>
      </c>
      <c r="X20" s="252">
        <v>65646.378575392053</v>
      </c>
      <c r="Y20" s="252">
        <v>13456.065886610377</v>
      </c>
      <c r="Z20" s="222"/>
      <c r="AA20" s="255">
        <v>721149.01676598331</v>
      </c>
      <c r="AB20" s="221"/>
      <c r="AC20" s="255">
        <v>721149.01676598331</v>
      </c>
    </row>
    <row r="21" spans="1:29" ht="24">
      <c r="A21" s="213" t="s">
        <v>49</v>
      </c>
      <c r="B21" s="214">
        <v>11</v>
      </c>
      <c r="C21" s="215" t="s">
        <v>19</v>
      </c>
      <c r="D21" s="216">
        <v>3214</v>
      </c>
      <c r="E21" s="217" t="s">
        <v>75</v>
      </c>
      <c r="F21" s="218" t="s">
        <v>682</v>
      </c>
      <c r="G21" s="250">
        <v>0</v>
      </c>
      <c r="H21" s="220"/>
      <c r="I21" s="220"/>
      <c r="J21" s="220"/>
      <c r="K21" s="220"/>
      <c r="L21" s="251">
        <v>0</v>
      </c>
      <c r="M21" s="219"/>
      <c r="N21" s="220"/>
      <c r="O21" s="220"/>
      <c r="P21" s="222"/>
      <c r="Q21" s="222"/>
      <c r="R21" s="222"/>
      <c r="S21" s="220"/>
      <c r="T21" s="252">
        <v>57668.853799758755</v>
      </c>
      <c r="U21" s="222"/>
      <c r="V21" s="220"/>
      <c r="W21" s="220"/>
      <c r="X21" s="220"/>
      <c r="Y21" s="220"/>
      <c r="Z21" s="222"/>
      <c r="AA21" s="255">
        <v>57668.853799758755</v>
      </c>
      <c r="AB21" s="221"/>
      <c r="AC21" s="255">
        <v>57668.853799758755</v>
      </c>
    </row>
    <row r="22" spans="1:29" ht="24">
      <c r="A22" s="213" t="s">
        <v>49</v>
      </c>
      <c r="B22" s="214">
        <v>11</v>
      </c>
      <c r="C22" s="215" t="s">
        <v>19</v>
      </c>
      <c r="D22" s="216">
        <v>3221</v>
      </c>
      <c r="E22" s="217" t="s">
        <v>65</v>
      </c>
      <c r="F22" s="218" t="s">
        <v>682</v>
      </c>
      <c r="G22" s="250">
        <v>181883.49730482517</v>
      </c>
      <c r="H22" s="256">
        <v>100000</v>
      </c>
      <c r="I22" s="220"/>
      <c r="J22" s="256">
        <v>131200</v>
      </c>
      <c r="K22" s="256">
        <v>35090</v>
      </c>
      <c r="L22" s="251">
        <v>448173.49730482517</v>
      </c>
      <c r="M22" s="219"/>
      <c r="N22" s="252">
        <v>144172.1344993969</v>
      </c>
      <c r="O22" s="252">
        <v>68340.475195404113</v>
      </c>
      <c r="P22" s="252">
        <v>339791.6146211219</v>
      </c>
      <c r="Q22" s="252">
        <v>288344.26899879379</v>
      </c>
      <c r="R22" s="252">
        <v>124949.18323281064</v>
      </c>
      <c r="S22" s="252">
        <v>32823.189287696026</v>
      </c>
      <c r="T22" s="252">
        <v>91309.01851628469</v>
      </c>
      <c r="U22" s="252">
        <v>38445.902533172506</v>
      </c>
      <c r="V22" s="252">
        <v>293150.00681544037</v>
      </c>
      <c r="W22" s="252">
        <v>124949.18323281064</v>
      </c>
      <c r="X22" s="252">
        <v>48057.378166465627</v>
      </c>
      <c r="Y22" s="252">
        <v>116491.08467551268</v>
      </c>
      <c r="Z22" s="252">
        <v>12494.918323281065</v>
      </c>
      <c r="AA22" s="255">
        <v>2171491.8554030159</v>
      </c>
      <c r="AB22" s="221"/>
      <c r="AC22" s="255">
        <v>2171491.8554030159</v>
      </c>
    </row>
    <row r="23" spans="1:29">
      <c r="A23" s="213" t="s">
        <v>49</v>
      </c>
      <c r="B23" s="214">
        <v>11</v>
      </c>
      <c r="C23" s="215" t="s">
        <v>19</v>
      </c>
      <c r="D23" s="257">
        <v>3222</v>
      </c>
      <c r="E23" s="217" t="s">
        <v>76</v>
      </c>
      <c r="F23" s="218" t="s">
        <v>682</v>
      </c>
      <c r="G23" s="250">
        <v>0</v>
      </c>
      <c r="H23" s="220"/>
      <c r="I23" s="220"/>
      <c r="J23" s="220"/>
      <c r="K23" s="220"/>
      <c r="L23" s="251">
        <v>0</v>
      </c>
      <c r="M23" s="219"/>
      <c r="N23" s="222"/>
      <c r="O23" s="252">
        <v>249898.36646562128</v>
      </c>
      <c r="P23" s="222"/>
      <c r="Q23" s="252">
        <v>4805.7378166465633</v>
      </c>
      <c r="R23" s="222"/>
      <c r="S23" s="252">
        <v>35754.689355850431</v>
      </c>
      <c r="T23" s="222"/>
      <c r="U23" s="252">
        <v>88425.575826296772</v>
      </c>
      <c r="V23" s="254"/>
      <c r="W23" s="222"/>
      <c r="X23" s="252">
        <v>240286.89083232815</v>
      </c>
      <c r="Y23" s="222"/>
      <c r="Z23" s="222"/>
      <c r="AA23" s="255">
        <v>619171.26029674313</v>
      </c>
      <c r="AB23" s="221"/>
      <c r="AC23" s="255">
        <v>619171.26029674313</v>
      </c>
    </row>
    <row r="24" spans="1:29">
      <c r="A24" s="213" t="s">
        <v>49</v>
      </c>
      <c r="B24" s="214">
        <v>11</v>
      </c>
      <c r="C24" s="215" t="s">
        <v>19</v>
      </c>
      <c r="D24" s="216">
        <v>3223</v>
      </c>
      <c r="E24" s="217" t="s">
        <v>77</v>
      </c>
      <c r="F24" s="218" t="s">
        <v>682</v>
      </c>
      <c r="G24" s="250">
        <v>362857.07054282294</v>
      </c>
      <c r="H24" s="256">
        <v>130000</v>
      </c>
      <c r="I24" s="256">
        <v>75000</v>
      </c>
      <c r="J24" s="256">
        <v>125200</v>
      </c>
      <c r="K24" s="256">
        <v>225800</v>
      </c>
      <c r="L24" s="251">
        <v>918857.07054282294</v>
      </c>
      <c r="M24" s="258">
        <v>384459.02533172502</v>
      </c>
      <c r="N24" s="252">
        <v>576688.53799758758</v>
      </c>
      <c r="O24" s="252">
        <v>839943.97215079633</v>
      </c>
      <c r="P24" s="252">
        <v>465230.02196366718</v>
      </c>
      <c r="Q24" s="252">
        <v>576688.53799758758</v>
      </c>
      <c r="R24" s="252">
        <v>486340.6670446322</v>
      </c>
      <c r="S24" s="252">
        <v>392148.2058383596</v>
      </c>
      <c r="T24" s="252">
        <v>554582.14404101344</v>
      </c>
      <c r="U24" s="220"/>
      <c r="V24" s="252">
        <v>144172.1344993969</v>
      </c>
      <c r="W24" s="252">
        <v>0</v>
      </c>
      <c r="X24" s="252">
        <v>425788.37055488548</v>
      </c>
      <c r="Y24" s="252">
        <v>105918.46147889025</v>
      </c>
      <c r="Z24" s="252">
        <v>190787.79132086853</v>
      </c>
      <c r="AA24" s="255">
        <v>6061604.9407622339</v>
      </c>
      <c r="AB24" s="221"/>
      <c r="AC24" s="255">
        <v>6061604.9407622339</v>
      </c>
    </row>
    <row r="25" spans="1:29" ht="36">
      <c r="A25" s="213" t="s">
        <v>49</v>
      </c>
      <c r="B25" s="214">
        <v>11</v>
      </c>
      <c r="C25" s="215" t="s">
        <v>19</v>
      </c>
      <c r="D25" s="216">
        <v>3224</v>
      </c>
      <c r="E25" s="217" t="s">
        <v>61</v>
      </c>
      <c r="F25" s="218" t="s">
        <v>682</v>
      </c>
      <c r="G25" s="250">
        <v>10726.231966224383</v>
      </c>
      <c r="H25" s="256">
        <v>30000</v>
      </c>
      <c r="I25" s="220"/>
      <c r="J25" s="220"/>
      <c r="K25" s="256">
        <v>65000</v>
      </c>
      <c r="L25" s="251">
        <v>105726.23196622438</v>
      </c>
      <c r="M25" s="258">
        <v>38445.902533172506</v>
      </c>
      <c r="N25" s="252">
        <v>48057.378166465627</v>
      </c>
      <c r="O25" s="252">
        <v>249898.42689987941</v>
      </c>
      <c r="P25" s="252"/>
      <c r="Q25" s="252">
        <v>216258.20174909534</v>
      </c>
      <c r="R25" s="252"/>
      <c r="S25" s="252">
        <v>30948.95153920387</v>
      </c>
      <c r="T25" s="252">
        <v>57668.853799758755</v>
      </c>
      <c r="U25" s="222"/>
      <c r="V25" s="254"/>
      <c r="W25" s="252">
        <v>19222.951266586253</v>
      </c>
      <c r="X25" s="252">
        <v>48057.378166465627</v>
      </c>
      <c r="Y25" s="220"/>
      <c r="Z25" s="252">
        <v>34601.312279855258</v>
      </c>
      <c r="AA25" s="255">
        <v>848885.58836670697</v>
      </c>
      <c r="AB25" s="221"/>
      <c r="AC25" s="255">
        <v>848885.58836670697</v>
      </c>
    </row>
    <row r="26" spans="1:29">
      <c r="A26" s="213" t="s">
        <v>49</v>
      </c>
      <c r="B26" s="214">
        <v>11</v>
      </c>
      <c r="C26" s="215" t="s">
        <v>19</v>
      </c>
      <c r="D26" s="216">
        <v>3225</v>
      </c>
      <c r="E26" s="217" t="s">
        <v>78</v>
      </c>
      <c r="F26" s="218" t="s">
        <v>682</v>
      </c>
      <c r="G26" s="250">
        <v>26386.723389626073</v>
      </c>
      <c r="H26" s="256">
        <v>30000</v>
      </c>
      <c r="I26" s="220"/>
      <c r="J26" s="256">
        <v>7500</v>
      </c>
      <c r="K26" s="256">
        <v>25500</v>
      </c>
      <c r="L26" s="251">
        <v>89386.723389626073</v>
      </c>
      <c r="M26" s="219"/>
      <c r="N26" s="252">
        <v>2883.4426899879381</v>
      </c>
      <c r="O26" s="252"/>
      <c r="P26" s="222"/>
      <c r="Q26" s="252">
        <v>48057.378166465627</v>
      </c>
      <c r="R26" s="252">
        <v>9611.4756332931265</v>
      </c>
      <c r="S26" s="222"/>
      <c r="T26" s="252">
        <v>14417.213449939689</v>
      </c>
      <c r="U26" s="222"/>
      <c r="V26" s="252">
        <v>4805.7378166465633</v>
      </c>
      <c r="W26" s="222"/>
      <c r="X26" s="252">
        <v>41521.574735826303</v>
      </c>
      <c r="Y26" s="252">
        <v>6247.4591616405323</v>
      </c>
      <c r="Z26" s="222"/>
      <c r="AA26" s="255">
        <v>216931.0050434258</v>
      </c>
      <c r="AB26" s="221"/>
      <c r="AC26" s="255">
        <v>216931.0050434258</v>
      </c>
    </row>
    <row r="27" spans="1:29" ht="24">
      <c r="A27" s="213" t="s">
        <v>49</v>
      </c>
      <c r="B27" s="214">
        <v>11</v>
      </c>
      <c r="C27" s="215" t="s">
        <v>19</v>
      </c>
      <c r="D27" s="216">
        <v>3227</v>
      </c>
      <c r="E27" s="217" t="s">
        <v>89</v>
      </c>
      <c r="F27" s="218" t="s">
        <v>682</v>
      </c>
      <c r="G27" s="250">
        <v>9611.4756332931265</v>
      </c>
      <c r="H27" s="220"/>
      <c r="I27" s="220"/>
      <c r="J27" s="220"/>
      <c r="K27" s="220"/>
      <c r="L27" s="251">
        <v>9611.4756332931265</v>
      </c>
      <c r="M27" s="219"/>
      <c r="N27" s="222"/>
      <c r="O27" s="252">
        <v>10572.623196622439</v>
      </c>
      <c r="P27" s="252">
        <v>9731.619078709291</v>
      </c>
      <c r="Q27" s="252">
        <v>43251.64034981907</v>
      </c>
      <c r="R27" s="252">
        <v>6728.0329433051884</v>
      </c>
      <c r="S27" s="222"/>
      <c r="T27" s="252">
        <v>9611.4756332931265</v>
      </c>
      <c r="U27" s="222"/>
      <c r="V27" s="254"/>
      <c r="W27" s="222"/>
      <c r="X27" s="252">
        <v>6728.0329433051884</v>
      </c>
      <c r="Y27" s="220"/>
      <c r="Z27" s="222"/>
      <c r="AA27" s="255">
        <v>96234.899778347433</v>
      </c>
      <c r="AB27" s="221"/>
      <c r="AC27" s="255">
        <v>96234.899778347433</v>
      </c>
    </row>
    <row r="28" spans="1:29" ht="24">
      <c r="A28" s="213" t="s">
        <v>49</v>
      </c>
      <c r="B28" s="214">
        <v>11</v>
      </c>
      <c r="C28" s="215" t="s">
        <v>19</v>
      </c>
      <c r="D28" s="216">
        <v>3231</v>
      </c>
      <c r="E28" s="217" t="s">
        <v>79</v>
      </c>
      <c r="F28" s="218" t="s">
        <v>682</v>
      </c>
      <c r="G28" s="250">
        <v>103282.88214885409</v>
      </c>
      <c r="H28" s="256">
        <v>50000</v>
      </c>
      <c r="I28" s="256">
        <v>33000</v>
      </c>
      <c r="J28" s="256">
        <v>31500</v>
      </c>
      <c r="K28" s="256">
        <v>72080</v>
      </c>
      <c r="L28" s="251">
        <v>289862.88214885409</v>
      </c>
      <c r="M28" s="258">
        <v>67280.329433051884</v>
      </c>
      <c r="N28" s="252">
        <v>134560.65886610377</v>
      </c>
      <c r="O28" s="252">
        <v>74969.509939686381</v>
      </c>
      <c r="P28" s="252">
        <v>177912.25856250909</v>
      </c>
      <c r="Q28" s="252">
        <v>96114.756332931254</v>
      </c>
      <c r="R28" s="252">
        <v>153783.61013269002</v>
      </c>
      <c r="S28" s="252">
        <v>54881.525866103751</v>
      </c>
      <c r="T28" s="252">
        <v>67280.329433051884</v>
      </c>
      <c r="U28" s="222"/>
      <c r="V28" s="254"/>
      <c r="W28" s="252">
        <v>57668.853799758755</v>
      </c>
      <c r="X28" s="252">
        <v>15378.361013269003</v>
      </c>
      <c r="Y28" s="252">
        <v>27392.705554885411</v>
      </c>
      <c r="Z28" s="222"/>
      <c r="AA28" s="255">
        <v>1217085.7810828951</v>
      </c>
      <c r="AB28" s="221"/>
      <c r="AC28" s="255">
        <v>1217085.7810828951</v>
      </c>
    </row>
    <row r="29" spans="1:29" ht="24">
      <c r="A29" s="213" t="s">
        <v>49</v>
      </c>
      <c r="B29" s="214">
        <v>11</v>
      </c>
      <c r="C29" s="215" t="s">
        <v>19</v>
      </c>
      <c r="D29" s="216">
        <v>3232</v>
      </c>
      <c r="E29" s="217" t="s">
        <v>80</v>
      </c>
      <c r="F29" s="218" t="s">
        <v>682</v>
      </c>
      <c r="G29" s="250">
        <v>956562.97580217151</v>
      </c>
      <c r="H29" s="256">
        <v>30000</v>
      </c>
      <c r="I29" s="220"/>
      <c r="J29" s="256">
        <v>3000</v>
      </c>
      <c r="K29" s="256">
        <v>85000</v>
      </c>
      <c r="L29" s="251">
        <v>1074562.9758021715</v>
      </c>
      <c r="M29" s="258">
        <v>67280.329433051884</v>
      </c>
      <c r="N29" s="252">
        <v>240286.89083232815</v>
      </c>
      <c r="O29" s="252">
        <v>245092.6286489747</v>
      </c>
      <c r="P29" s="222"/>
      <c r="Q29" s="252">
        <v>432516.40349819069</v>
      </c>
      <c r="R29" s="252">
        <v>33640.164716525942</v>
      </c>
      <c r="S29" s="252">
        <v>107552.4123365501</v>
      </c>
      <c r="T29" s="252">
        <v>336401.6471652594</v>
      </c>
      <c r="U29" s="220"/>
      <c r="V29" s="252">
        <v>76891.805066345012</v>
      </c>
      <c r="W29" s="252">
        <v>144172.1344993969</v>
      </c>
      <c r="X29" s="252">
        <v>107975.31726441499</v>
      </c>
      <c r="Y29" s="252">
        <v>2883.4426899879381</v>
      </c>
      <c r="Z29" s="252">
        <v>105726.23196622438</v>
      </c>
      <c r="AA29" s="255">
        <v>2974982.3839194211</v>
      </c>
      <c r="AB29" s="221"/>
      <c r="AC29" s="255">
        <v>2974982.3839194211</v>
      </c>
    </row>
    <row r="30" spans="1:29" ht="24">
      <c r="A30" s="213" t="s">
        <v>49</v>
      </c>
      <c r="B30" s="214">
        <v>11</v>
      </c>
      <c r="C30" s="215" t="s">
        <v>19</v>
      </c>
      <c r="D30" s="216">
        <v>3233</v>
      </c>
      <c r="E30" s="217" t="s">
        <v>81</v>
      </c>
      <c r="F30" s="218" t="s">
        <v>682</v>
      </c>
      <c r="G30" s="250">
        <v>95026.888106152022</v>
      </c>
      <c r="H30" s="256">
        <v>1000</v>
      </c>
      <c r="I30" s="256">
        <v>7000</v>
      </c>
      <c r="J30" s="220"/>
      <c r="K30" s="256">
        <v>20000</v>
      </c>
      <c r="L30" s="251">
        <v>123026.88810615202</v>
      </c>
      <c r="M30" s="219"/>
      <c r="N30" s="252">
        <v>28834.426899879378</v>
      </c>
      <c r="O30" s="252">
        <v>62474.59161640532</v>
      </c>
      <c r="P30" s="220"/>
      <c r="Q30" s="252">
        <v>153783.61013269002</v>
      </c>
      <c r="R30" s="252">
        <v>105726.23196622438</v>
      </c>
      <c r="S30" s="252">
        <v>12014.344541616407</v>
      </c>
      <c r="T30" s="252">
        <v>67280.329433051884</v>
      </c>
      <c r="U30" s="222"/>
      <c r="V30" s="252">
        <v>52863.115983112191</v>
      </c>
      <c r="W30" s="222"/>
      <c r="X30" s="252">
        <v>58514.663655488555</v>
      </c>
      <c r="Y30" s="220"/>
      <c r="Z30" s="222"/>
      <c r="AA30" s="255">
        <v>664518.20233462006</v>
      </c>
      <c r="AB30" s="221"/>
      <c r="AC30" s="255">
        <v>664518.20233462006</v>
      </c>
    </row>
    <row r="31" spans="1:29">
      <c r="A31" s="213" t="s">
        <v>49</v>
      </c>
      <c r="B31" s="214">
        <v>11</v>
      </c>
      <c r="C31" s="215" t="s">
        <v>19</v>
      </c>
      <c r="D31" s="216">
        <v>3234</v>
      </c>
      <c r="E31" s="217" t="s">
        <v>87</v>
      </c>
      <c r="F31" s="218" t="s">
        <v>682</v>
      </c>
      <c r="G31" s="250">
        <v>81161.070657418633</v>
      </c>
      <c r="H31" s="256">
        <v>40000</v>
      </c>
      <c r="I31" s="256">
        <v>20000</v>
      </c>
      <c r="J31" s="256">
        <v>22000</v>
      </c>
      <c r="K31" s="256">
        <v>55500</v>
      </c>
      <c r="L31" s="251">
        <v>218661.07065741863</v>
      </c>
      <c r="M31" s="258">
        <v>48057.378166465627</v>
      </c>
      <c r="N31" s="252">
        <v>96114.756332931254</v>
      </c>
      <c r="O31" s="252">
        <v>326790.17153196631</v>
      </c>
      <c r="P31" s="252">
        <v>81848.443050434274</v>
      </c>
      <c r="Q31" s="252">
        <v>96114.756332931254</v>
      </c>
      <c r="R31" s="252">
        <v>110531.96978287095</v>
      </c>
      <c r="S31" s="252">
        <v>83967.773427575419</v>
      </c>
      <c r="T31" s="252">
        <v>76891.805066345012</v>
      </c>
      <c r="U31" s="222"/>
      <c r="V31" s="254"/>
      <c r="W31" s="252">
        <v>27873.279336550069</v>
      </c>
      <c r="X31" s="252">
        <v>72086.067249698448</v>
      </c>
      <c r="Y31" s="252">
        <v>21145.246393244877</v>
      </c>
      <c r="Z31" s="252">
        <v>22882.040040180946</v>
      </c>
      <c r="AA31" s="255">
        <v>1282964.7573686133</v>
      </c>
      <c r="AB31" s="221"/>
      <c r="AC31" s="255">
        <v>1282964.7573686133</v>
      </c>
    </row>
    <row r="32" spans="1:29">
      <c r="A32" s="213" t="s">
        <v>49</v>
      </c>
      <c r="B32" s="214">
        <v>11</v>
      </c>
      <c r="C32" s="215" t="s">
        <v>19</v>
      </c>
      <c r="D32" s="216">
        <v>3235</v>
      </c>
      <c r="E32" s="217" t="s">
        <v>88</v>
      </c>
      <c r="F32" s="218" t="s">
        <v>682</v>
      </c>
      <c r="G32" s="250">
        <v>94055.577189384843</v>
      </c>
      <c r="H32" s="256">
        <v>30000</v>
      </c>
      <c r="I32" s="220"/>
      <c r="J32" s="256">
        <v>23000</v>
      </c>
      <c r="K32" s="220"/>
      <c r="L32" s="251">
        <v>147055.57718938484</v>
      </c>
      <c r="M32" s="258">
        <v>38445.902533172506</v>
      </c>
      <c r="N32" s="252">
        <v>192229.51266586251</v>
      </c>
      <c r="O32" s="252">
        <v>12494.918323281065</v>
      </c>
      <c r="P32" s="222"/>
      <c r="Q32" s="252">
        <v>192229.51266586251</v>
      </c>
      <c r="R32" s="252">
        <v>40368.19765983113</v>
      </c>
      <c r="S32" s="252">
        <v>25950.984209891441</v>
      </c>
      <c r="T32" s="252">
        <v>144172.1344993969</v>
      </c>
      <c r="U32" s="222"/>
      <c r="V32" s="252">
        <v>19222.951266586253</v>
      </c>
      <c r="W32" s="252">
        <v>147055.57718938484</v>
      </c>
      <c r="X32" s="252">
        <v>12494.918323281065</v>
      </c>
      <c r="Y32" s="252">
        <v>19222.951266586253</v>
      </c>
      <c r="Z32" s="222"/>
      <c r="AA32" s="255">
        <v>990943.13779252127</v>
      </c>
      <c r="AB32" s="221"/>
      <c r="AC32" s="255">
        <v>990943.13779252127</v>
      </c>
    </row>
    <row r="33" spans="1:29" ht="24">
      <c r="A33" s="213" t="s">
        <v>49</v>
      </c>
      <c r="B33" s="214">
        <v>11</v>
      </c>
      <c r="C33" s="215" t="s">
        <v>19</v>
      </c>
      <c r="D33" s="216">
        <v>3236</v>
      </c>
      <c r="E33" s="217" t="s">
        <v>54</v>
      </c>
      <c r="F33" s="218" t="s">
        <v>682</v>
      </c>
      <c r="G33" s="250">
        <v>33640.164716525942</v>
      </c>
      <c r="H33" s="220"/>
      <c r="I33" s="220"/>
      <c r="J33" s="220"/>
      <c r="K33" s="220"/>
      <c r="L33" s="251">
        <v>33640.164716525942</v>
      </c>
      <c r="M33" s="221"/>
      <c r="N33" s="222"/>
      <c r="O33" s="222"/>
      <c r="P33" s="222"/>
      <c r="Q33" s="222"/>
      <c r="R33" s="222"/>
      <c r="S33" s="222"/>
      <c r="T33" s="252">
        <v>96114.756332931254</v>
      </c>
      <c r="U33" s="222"/>
      <c r="V33" s="254"/>
      <c r="W33" s="222"/>
      <c r="X33" s="222"/>
      <c r="Y33" s="220"/>
      <c r="Z33" s="222"/>
      <c r="AA33" s="255">
        <v>129754.92104945719</v>
      </c>
      <c r="AB33" s="221"/>
      <c r="AC33" s="255">
        <v>129754.92104945719</v>
      </c>
    </row>
    <row r="34" spans="1:29" ht="24">
      <c r="A34" s="213" t="s">
        <v>49</v>
      </c>
      <c r="B34" s="214">
        <v>11</v>
      </c>
      <c r="C34" s="215" t="s">
        <v>19</v>
      </c>
      <c r="D34" s="216">
        <v>3237</v>
      </c>
      <c r="E34" s="217" t="s">
        <v>62</v>
      </c>
      <c r="F34" s="218" t="s">
        <v>682</v>
      </c>
      <c r="G34" s="250">
        <v>732586.36008395697</v>
      </c>
      <c r="H34" s="256">
        <v>280000</v>
      </c>
      <c r="I34" s="256">
        <v>130000</v>
      </c>
      <c r="J34" s="256">
        <v>270000</v>
      </c>
      <c r="K34" s="256">
        <v>255120</v>
      </c>
      <c r="L34" s="251">
        <v>1667706.360083957</v>
      </c>
      <c r="M34" s="258">
        <v>961147.5633293126</v>
      </c>
      <c r="N34" s="252">
        <v>442127.87913148379</v>
      </c>
      <c r="O34" s="252">
        <v>173006.56139927628</v>
      </c>
      <c r="P34" s="252">
        <v>276913.34102811827</v>
      </c>
      <c r="Q34" s="252">
        <v>384459.02533172502</v>
      </c>
      <c r="R34" s="252">
        <v>480573.7816646563</v>
      </c>
      <c r="S34" s="252">
        <v>335584.6717364295</v>
      </c>
      <c r="T34" s="252">
        <v>336401.6471652594</v>
      </c>
      <c r="U34" s="252">
        <v>67280.329433051884</v>
      </c>
      <c r="V34" s="252">
        <v>1537836.1013269001</v>
      </c>
      <c r="W34" s="252">
        <v>217219.34931242466</v>
      </c>
      <c r="X34" s="252">
        <v>36523.607406513882</v>
      </c>
      <c r="Y34" s="252">
        <v>243170.3335223161</v>
      </c>
      <c r="Z34" s="222"/>
      <c r="AA34" s="255">
        <v>7159950.5518714245</v>
      </c>
      <c r="AB34" s="221"/>
      <c r="AC34" s="255">
        <v>7159950.5518714245</v>
      </c>
    </row>
    <row r="35" spans="1:29">
      <c r="A35" s="213" t="s">
        <v>49</v>
      </c>
      <c r="B35" s="214">
        <v>11</v>
      </c>
      <c r="C35" s="215" t="s">
        <v>19</v>
      </c>
      <c r="D35" s="216">
        <v>3238</v>
      </c>
      <c r="E35" s="217" t="s">
        <v>82</v>
      </c>
      <c r="F35" s="218" t="s">
        <v>682</v>
      </c>
      <c r="G35" s="250">
        <v>95998.199022919202</v>
      </c>
      <c r="H35" s="256">
        <v>500</v>
      </c>
      <c r="I35" s="220"/>
      <c r="J35" s="256">
        <v>1000</v>
      </c>
      <c r="K35" s="256">
        <v>1500</v>
      </c>
      <c r="L35" s="251">
        <v>98998.199022919202</v>
      </c>
      <c r="M35" s="219"/>
      <c r="N35" s="252">
        <v>96114.756332931254</v>
      </c>
      <c r="O35" s="252">
        <v>57668.853799758755</v>
      </c>
      <c r="P35" s="222"/>
      <c r="Q35" s="252">
        <v>52863.115983112191</v>
      </c>
      <c r="R35" s="252">
        <v>173006.56139927628</v>
      </c>
      <c r="S35" s="252">
        <v>47096.230603136319</v>
      </c>
      <c r="T35" s="252">
        <v>24028.689083232814</v>
      </c>
      <c r="U35" s="252">
        <v>28834.426899879378</v>
      </c>
      <c r="V35" s="252">
        <v>19222.951266586253</v>
      </c>
      <c r="W35" s="252">
        <v>33640.164716525942</v>
      </c>
      <c r="X35" s="252">
        <v>21145.246393244877</v>
      </c>
      <c r="Y35" s="252">
        <v>961.14756332931267</v>
      </c>
      <c r="Z35" s="252">
        <v>34786.813759577817</v>
      </c>
      <c r="AA35" s="255">
        <v>688367.1568235103</v>
      </c>
      <c r="AB35" s="221"/>
      <c r="AC35" s="255">
        <v>688367.1568235103</v>
      </c>
    </row>
    <row r="36" spans="1:29">
      <c r="A36" s="213" t="s">
        <v>49</v>
      </c>
      <c r="B36" s="214">
        <v>11</v>
      </c>
      <c r="C36" s="215" t="s">
        <v>19</v>
      </c>
      <c r="D36" s="216">
        <v>3239</v>
      </c>
      <c r="E36" s="217" t="s">
        <v>66</v>
      </c>
      <c r="F36" s="218" t="s">
        <v>682</v>
      </c>
      <c r="G36" s="250">
        <v>657578.20275330532</v>
      </c>
      <c r="H36" s="256">
        <v>4000</v>
      </c>
      <c r="I36" s="220"/>
      <c r="J36" s="256">
        <v>8000</v>
      </c>
      <c r="K36" s="256">
        <v>20000</v>
      </c>
      <c r="L36" s="251">
        <v>689578.20275330532</v>
      </c>
      <c r="M36" s="258">
        <v>46135.08303980701</v>
      </c>
      <c r="N36" s="252">
        <v>2883.4426899879381</v>
      </c>
      <c r="O36" s="252">
        <v>168200.8235826297</v>
      </c>
      <c r="P36" s="222"/>
      <c r="Q36" s="252">
        <v>355624.59843184566</v>
      </c>
      <c r="R36" s="252">
        <v>105726.23196622438</v>
      </c>
      <c r="S36" s="252">
        <v>79398.477911507856</v>
      </c>
      <c r="T36" s="252">
        <v>9610.7378166465605</v>
      </c>
      <c r="U36" s="252">
        <v>19222.951266586253</v>
      </c>
      <c r="V36" s="254"/>
      <c r="W36" s="252">
        <v>51901.968419782883</v>
      </c>
      <c r="X36" s="252">
        <v>55535.106209167687</v>
      </c>
      <c r="Y36" s="252">
        <v>7689.1805066345014</v>
      </c>
      <c r="Z36" s="252">
        <v>16820.082358262971</v>
      </c>
      <c r="AA36" s="255">
        <v>1608326.886952389</v>
      </c>
      <c r="AB36" s="221"/>
      <c r="AC36" s="255">
        <v>1608326.886952389</v>
      </c>
    </row>
    <row r="37" spans="1:29" ht="24">
      <c r="A37" s="213" t="s">
        <v>49</v>
      </c>
      <c r="B37" s="214">
        <v>11</v>
      </c>
      <c r="C37" s="215" t="s">
        <v>19</v>
      </c>
      <c r="D37" s="216">
        <v>3241</v>
      </c>
      <c r="E37" s="217" t="s">
        <v>67</v>
      </c>
      <c r="F37" s="218" t="s">
        <v>682</v>
      </c>
      <c r="G37" s="250">
        <v>65912.72366224369</v>
      </c>
      <c r="H37" s="256">
        <v>3000</v>
      </c>
      <c r="I37" s="256">
        <v>5000</v>
      </c>
      <c r="J37" s="256">
        <v>12000</v>
      </c>
      <c r="K37" s="256">
        <v>15200</v>
      </c>
      <c r="L37" s="251">
        <v>101112.72366224369</v>
      </c>
      <c r="M37" s="258">
        <v>240286.89083232815</v>
      </c>
      <c r="N37" s="252">
        <v>67280.329433051884</v>
      </c>
      <c r="O37" s="252">
        <v>1922.2951266586253</v>
      </c>
      <c r="P37" s="222"/>
      <c r="Q37" s="252">
        <v>24028.689083232814</v>
      </c>
      <c r="R37" s="252">
        <v>76891.805066345012</v>
      </c>
      <c r="S37" s="252">
        <v>141653.9278834741</v>
      </c>
      <c r="T37" s="222"/>
      <c r="U37" s="222"/>
      <c r="V37" s="254"/>
      <c r="W37" s="252">
        <v>62474.59161640532</v>
      </c>
      <c r="X37" s="252">
        <v>37965.328751507848</v>
      </c>
      <c r="Y37" s="252">
        <v>11533.770759951753</v>
      </c>
      <c r="Z37" s="252"/>
      <c r="AA37" s="255">
        <v>765150.35221519915</v>
      </c>
      <c r="AB37" s="221"/>
      <c r="AC37" s="255">
        <v>765150.35221519915</v>
      </c>
    </row>
    <row r="38" spans="1:29" ht="36">
      <c r="A38" s="213" t="s">
        <v>49</v>
      </c>
      <c r="B38" s="214">
        <v>11</v>
      </c>
      <c r="C38" s="215" t="s">
        <v>19</v>
      </c>
      <c r="D38" s="214">
        <v>3291</v>
      </c>
      <c r="E38" s="259" t="s">
        <v>804</v>
      </c>
      <c r="F38" s="218" t="s">
        <v>682</v>
      </c>
      <c r="G38" s="250"/>
      <c r="H38" s="256"/>
      <c r="I38" s="256"/>
      <c r="J38" s="256"/>
      <c r="K38" s="256"/>
      <c r="L38" s="251">
        <v>0</v>
      </c>
      <c r="M38" s="258"/>
      <c r="N38" s="252"/>
      <c r="O38" s="252"/>
      <c r="P38" s="222"/>
      <c r="Q38" s="252"/>
      <c r="R38" s="252"/>
      <c r="S38" s="252"/>
      <c r="T38" s="222"/>
      <c r="U38" s="222"/>
      <c r="V38" s="254"/>
      <c r="W38" s="252"/>
      <c r="X38" s="252"/>
      <c r="Y38" s="252"/>
      <c r="Z38" s="260">
        <v>14417.213449939689</v>
      </c>
      <c r="AA38" s="255">
        <v>14417.213449939689</v>
      </c>
      <c r="AB38" s="221"/>
      <c r="AC38" s="255">
        <v>14417.213449939689</v>
      </c>
    </row>
    <row r="39" spans="1:29">
      <c r="A39" s="213" t="s">
        <v>49</v>
      </c>
      <c r="B39" s="214">
        <v>11</v>
      </c>
      <c r="C39" s="215" t="s">
        <v>19</v>
      </c>
      <c r="D39" s="216">
        <v>3292</v>
      </c>
      <c r="E39" s="217" t="s">
        <v>59</v>
      </c>
      <c r="F39" s="218" t="s">
        <v>682</v>
      </c>
      <c r="G39" s="250">
        <v>24028.689083232814</v>
      </c>
      <c r="H39" s="220"/>
      <c r="I39" s="220"/>
      <c r="J39" s="220"/>
      <c r="K39" s="220"/>
      <c r="L39" s="251">
        <v>24028.689083232814</v>
      </c>
      <c r="M39" s="221"/>
      <c r="N39" s="222"/>
      <c r="O39" s="252">
        <v>8650.3280699638144</v>
      </c>
      <c r="P39" s="222"/>
      <c r="Q39" s="252">
        <v>96114.756332931254</v>
      </c>
      <c r="R39" s="252">
        <v>6728.0329433051884</v>
      </c>
      <c r="S39" s="222"/>
      <c r="T39" s="222"/>
      <c r="U39" s="222"/>
      <c r="V39" s="253"/>
      <c r="W39" s="252">
        <v>23067.541519903505</v>
      </c>
      <c r="X39" s="222"/>
      <c r="Y39" s="220"/>
      <c r="Z39" s="261"/>
      <c r="AA39" s="255">
        <v>158589.34794933657</v>
      </c>
      <c r="AB39" s="221"/>
      <c r="AC39" s="255">
        <v>158589.34794933657</v>
      </c>
    </row>
    <row r="40" spans="1:29">
      <c r="A40" s="213" t="s">
        <v>49</v>
      </c>
      <c r="B40" s="214">
        <v>11</v>
      </c>
      <c r="C40" s="215" t="s">
        <v>19</v>
      </c>
      <c r="D40" s="216">
        <v>3293</v>
      </c>
      <c r="E40" s="217" t="s">
        <v>68</v>
      </c>
      <c r="F40" s="218" t="s">
        <v>682</v>
      </c>
      <c r="G40" s="250">
        <v>335818.86061519914</v>
      </c>
      <c r="H40" s="220"/>
      <c r="I40" s="220"/>
      <c r="J40" s="220"/>
      <c r="K40" s="256">
        <v>15000</v>
      </c>
      <c r="L40" s="251">
        <v>350818.86061519914</v>
      </c>
      <c r="M40" s="221"/>
      <c r="N40" s="252">
        <v>48057.378166465627</v>
      </c>
      <c r="O40" s="252">
        <v>9611.4756332931265</v>
      </c>
      <c r="P40" s="222"/>
      <c r="Q40" s="252">
        <v>19222.951266586253</v>
      </c>
      <c r="R40" s="220"/>
      <c r="S40" s="262">
        <v>1922.2951266586253</v>
      </c>
      <c r="T40" s="222"/>
      <c r="U40" s="252">
        <v>5766.8853799758763</v>
      </c>
      <c r="V40" s="252">
        <v>24028.689083232814</v>
      </c>
      <c r="W40" s="252">
        <v>19222.951266586253</v>
      </c>
      <c r="X40" s="222"/>
      <c r="Y40" s="220"/>
      <c r="Z40" s="222"/>
      <c r="AA40" s="255">
        <v>478651.48653799773</v>
      </c>
      <c r="AB40" s="221"/>
      <c r="AC40" s="255">
        <v>478651.48653799773</v>
      </c>
    </row>
    <row r="41" spans="1:29">
      <c r="A41" s="213" t="s">
        <v>49</v>
      </c>
      <c r="B41" s="214">
        <v>11</v>
      </c>
      <c r="C41" s="215" t="s">
        <v>19</v>
      </c>
      <c r="D41" s="216">
        <v>3294</v>
      </c>
      <c r="E41" s="217" t="s">
        <v>69</v>
      </c>
      <c r="F41" s="218" t="s">
        <v>682</v>
      </c>
      <c r="G41" s="250">
        <v>32940.820856453574</v>
      </c>
      <c r="H41" s="256">
        <v>3000</v>
      </c>
      <c r="I41" s="220"/>
      <c r="J41" s="256">
        <v>2500</v>
      </c>
      <c r="K41" s="256">
        <v>12500</v>
      </c>
      <c r="L41" s="251">
        <v>50940.820856453574</v>
      </c>
      <c r="M41" s="221"/>
      <c r="N41" s="252">
        <v>4805.7378166465633</v>
      </c>
      <c r="O41" s="252">
        <v>43251.64034981907</v>
      </c>
      <c r="P41" s="222"/>
      <c r="Q41" s="252">
        <v>144172.1344993969</v>
      </c>
      <c r="R41" s="252">
        <v>24028.689083232814</v>
      </c>
      <c r="S41" s="252"/>
      <c r="T41" s="222"/>
      <c r="U41" s="222"/>
      <c r="V41" s="254"/>
      <c r="W41" s="252">
        <v>9611.4756332931265</v>
      </c>
      <c r="X41" s="222"/>
      <c r="Y41" s="252">
        <v>2402.8689083232816</v>
      </c>
      <c r="Z41" s="222"/>
      <c r="AA41" s="255">
        <v>279213.36714716529</v>
      </c>
      <c r="AB41" s="221"/>
      <c r="AC41" s="255">
        <v>279213.36714716529</v>
      </c>
    </row>
    <row r="42" spans="1:29">
      <c r="A42" s="213" t="s">
        <v>49</v>
      </c>
      <c r="B42" s="214">
        <v>11</v>
      </c>
      <c r="C42" s="215" t="s">
        <v>19</v>
      </c>
      <c r="D42" s="216">
        <v>3295</v>
      </c>
      <c r="E42" s="217" t="s">
        <v>55</v>
      </c>
      <c r="F42" s="218" t="s">
        <v>682</v>
      </c>
      <c r="G42" s="250">
        <v>96114.756332931254</v>
      </c>
      <c r="H42" s="220"/>
      <c r="I42" s="220"/>
      <c r="J42" s="220"/>
      <c r="K42" s="220"/>
      <c r="L42" s="251">
        <v>96114.756332931254</v>
      </c>
      <c r="M42" s="221"/>
      <c r="N42" s="222"/>
      <c r="O42" s="252">
        <v>48057.378166465627</v>
      </c>
      <c r="P42" s="252">
        <v>12860.154397346203</v>
      </c>
      <c r="Q42" s="252">
        <v>9611.4756332931265</v>
      </c>
      <c r="R42" s="222"/>
      <c r="S42" s="262">
        <v>461.35083039807012</v>
      </c>
      <c r="T42" s="222"/>
      <c r="U42" s="222"/>
      <c r="V42" s="254"/>
      <c r="W42" s="222"/>
      <c r="X42" s="222"/>
      <c r="Y42" s="220"/>
      <c r="Z42" s="222"/>
      <c r="AA42" s="255">
        <v>167105.11536043428</v>
      </c>
      <c r="AB42" s="221"/>
      <c r="AC42" s="255">
        <v>167105.11536043428</v>
      </c>
    </row>
    <row r="43" spans="1:29" ht="24">
      <c r="A43" s="213" t="s">
        <v>49</v>
      </c>
      <c r="B43" s="214">
        <v>11</v>
      </c>
      <c r="C43" s="215" t="s">
        <v>19</v>
      </c>
      <c r="D43" s="216">
        <v>3299</v>
      </c>
      <c r="E43" s="217" t="s">
        <v>57</v>
      </c>
      <c r="F43" s="218" t="s">
        <v>682</v>
      </c>
      <c r="G43" s="250">
        <v>95521.168805476496</v>
      </c>
      <c r="H43" s="256">
        <v>10000</v>
      </c>
      <c r="I43" s="220"/>
      <c r="J43" s="220"/>
      <c r="K43" s="256">
        <v>5278</v>
      </c>
      <c r="L43" s="251">
        <v>110799.1688054765</v>
      </c>
      <c r="M43" s="258">
        <v>124949.18323281064</v>
      </c>
      <c r="N43" s="252">
        <v>4805.7378166465633</v>
      </c>
      <c r="O43" s="252">
        <v>240286.89083232815</v>
      </c>
      <c r="P43" s="222"/>
      <c r="Q43" s="252">
        <v>9611.4756332931265</v>
      </c>
      <c r="R43" s="252">
        <v>96114.756332931254</v>
      </c>
      <c r="S43" s="252">
        <v>24961.002219662249</v>
      </c>
      <c r="T43" s="252">
        <v>28834.426899879378</v>
      </c>
      <c r="U43" s="220"/>
      <c r="V43" s="254"/>
      <c r="W43" s="252">
        <v>4805.7378166465633</v>
      </c>
      <c r="X43" s="222"/>
      <c r="Y43" s="252">
        <v>1922.2951266586253</v>
      </c>
      <c r="Z43" s="222"/>
      <c r="AA43" s="255">
        <v>647090.67471633304</v>
      </c>
      <c r="AB43" s="221"/>
      <c r="AC43" s="255">
        <v>647090.67471633304</v>
      </c>
    </row>
    <row r="44" spans="1:29" ht="24">
      <c r="A44" s="213" t="s">
        <v>49</v>
      </c>
      <c r="B44" s="214">
        <v>11</v>
      </c>
      <c r="C44" s="215" t="s">
        <v>19</v>
      </c>
      <c r="D44" s="216">
        <v>3431</v>
      </c>
      <c r="E44" s="217" t="s">
        <v>70</v>
      </c>
      <c r="F44" s="218" t="s">
        <v>682</v>
      </c>
      <c r="G44" s="250">
        <v>76079.789139927641</v>
      </c>
      <c r="H44" s="256">
        <v>1500</v>
      </c>
      <c r="I44" s="256">
        <v>3000</v>
      </c>
      <c r="J44" s="256">
        <v>1400</v>
      </c>
      <c r="K44" s="256">
        <v>15000</v>
      </c>
      <c r="L44" s="251">
        <v>96979.789139927641</v>
      </c>
      <c r="M44" s="221"/>
      <c r="N44" s="252">
        <v>4805.7378166465633</v>
      </c>
      <c r="O44" s="252">
        <v>61513.444053076011</v>
      </c>
      <c r="P44" s="252">
        <v>49560.612955512675</v>
      </c>
      <c r="Q44" s="252">
        <v>19222.951266586253</v>
      </c>
      <c r="R44" s="252">
        <v>24028.689083232814</v>
      </c>
      <c r="S44" s="222"/>
      <c r="T44" s="252">
        <v>24028.689083232814</v>
      </c>
      <c r="U44" s="222"/>
      <c r="V44" s="252">
        <v>4805.7378166465633</v>
      </c>
      <c r="W44" s="252">
        <v>4805.7378166465633</v>
      </c>
      <c r="X44" s="222"/>
      <c r="Y44" s="252">
        <v>3267.9017153196633</v>
      </c>
      <c r="Z44" s="222"/>
      <c r="AA44" s="255">
        <v>293019.29074682761</v>
      </c>
      <c r="AB44" s="221"/>
      <c r="AC44" s="255">
        <v>293019.29074682761</v>
      </c>
    </row>
    <row r="45" spans="1:29" ht="36">
      <c r="A45" s="213" t="s">
        <v>49</v>
      </c>
      <c r="B45" s="214">
        <v>11</v>
      </c>
      <c r="C45" s="215" t="s">
        <v>19</v>
      </c>
      <c r="D45" s="216">
        <v>3432</v>
      </c>
      <c r="E45" s="217" t="s">
        <v>71</v>
      </c>
      <c r="F45" s="218" t="s">
        <v>682</v>
      </c>
      <c r="G45" s="250">
        <v>914.52463932448791</v>
      </c>
      <c r="H45" s="256">
        <v>600</v>
      </c>
      <c r="I45" s="220"/>
      <c r="J45" s="256">
        <v>200</v>
      </c>
      <c r="K45" s="256">
        <v>400</v>
      </c>
      <c r="L45" s="251">
        <v>2114.5246393244879</v>
      </c>
      <c r="M45" s="221"/>
      <c r="N45" s="252"/>
      <c r="O45" s="252"/>
      <c r="P45" s="222"/>
      <c r="Q45" s="252">
        <v>4805.7378166465633</v>
      </c>
      <c r="R45" s="222"/>
      <c r="S45" s="222"/>
      <c r="T45" s="222"/>
      <c r="U45" s="222"/>
      <c r="V45" s="254"/>
      <c r="W45" s="222"/>
      <c r="X45" s="222"/>
      <c r="Y45" s="252">
        <v>192.22951266586253</v>
      </c>
      <c r="Z45" s="222"/>
      <c r="AA45" s="255">
        <v>7112.491968636914</v>
      </c>
      <c r="AB45" s="221"/>
      <c r="AC45" s="255">
        <v>7112.491968636914</v>
      </c>
    </row>
    <row r="46" spans="1:29">
      <c r="A46" s="213" t="s">
        <v>49</v>
      </c>
      <c r="B46" s="214">
        <v>11</v>
      </c>
      <c r="C46" s="215" t="s">
        <v>19</v>
      </c>
      <c r="D46" s="263">
        <v>3433</v>
      </c>
      <c r="E46" s="249" t="s">
        <v>805</v>
      </c>
      <c r="F46" s="218" t="s">
        <v>682</v>
      </c>
      <c r="G46" s="250">
        <v>0</v>
      </c>
      <c r="H46" s="220"/>
      <c r="I46" s="220"/>
      <c r="J46" s="220"/>
      <c r="K46" s="256">
        <v>29</v>
      </c>
      <c r="L46" s="251">
        <v>29</v>
      </c>
      <c r="M46" s="221"/>
      <c r="N46" s="252"/>
      <c r="O46" s="252"/>
      <c r="P46" s="222"/>
      <c r="Q46" s="252"/>
      <c r="R46" s="222"/>
      <c r="S46" s="222"/>
      <c r="T46" s="222"/>
      <c r="U46" s="222"/>
      <c r="V46" s="254"/>
      <c r="W46" s="222"/>
      <c r="X46" s="222"/>
      <c r="Y46" s="252"/>
      <c r="Z46" s="222"/>
      <c r="AA46" s="255">
        <v>29</v>
      </c>
      <c r="AB46" s="221"/>
      <c r="AC46" s="255">
        <v>29</v>
      </c>
    </row>
    <row r="47" spans="1:29" ht="24">
      <c r="A47" s="213" t="s">
        <v>49</v>
      </c>
      <c r="B47" s="214">
        <v>11</v>
      </c>
      <c r="C47" s="215" t="s">
        <v>19</v>
      </c>
      <c r="D47" s="216">
        <v>3434</v>
      </c>
      <c r="E47" s="217" t="s">
        <v>94</v>
      </c>
      <c r="F47" s="218" t="s">
        <v>682</v>
      </c>
      <c r="G47" s="250">
        <v>961.14756332931267</v>
      </c>
      <c r="H47" s="220"/>
      <c r="I47" s="220"/>
      <c r="J47" s="220"/>
      <c r="K47" s="220"/>
      <c r="L47" s="251">
        <v>961.14756332931267</v>
      </c>
      <c r="M47" s="221"/>
      <c r="N47" s="222"/>
      <c r="O47" s="222"/>
      <c r="P47" s="222"/>
      <c r="Q47" s="222"/>
      <c r="R47" s="222"/>
      <c r="S47" s="222"/>
      <c r="T47" s="222"/>
      <c r="U47" s="222"/>
      <c r="V47" s="254"/>
      <c r="W47" s="222"/>
      <c r="X47" s="222"/>
      <c r="Y47" s="222"/>
      <c r="Z47" s="222"/>
      <c r="AA47" s="255">
        <v>961.14756332931267</v>
      </c>
      <c r="AB47" s="221"/>
      <c r="AC47" s="255">
        <v>961.14756332931267</v>
      </c>
    </row>
    <row r="48" spans="1:29" ht="24">
      <c r="A48" s="213" t="s">
        <v>49</v>
      </c>
      <c r="B48" s="214">
        <v>11</v>
      </c>
      <c r="C48" s="215" t="s">
        <v>19</v>
      </c>
      <c r="D48" s="216">
        <v>3721</v>
      </c>
      <c r="E48" s="217" t="s">
        <v>84</v>
      </c>
      <c r="F48" s="218" t="s">
        <v>682</v>
      </c>
      <c r="G48" s="250">
        <v>960176.25241254549</v>
      </c>
      <c r="H48" s="220"/>
      <c r="I48" s="220"/>
      <c r="J48" s="220"/>
      <c r="K48" s="256">
        <v>25000</v>
      </c>
      <c r="L48" s="251">
        <v>985176.25241254549</v>
      </c>
      <c r="M48" s="221"/>
      <c r="N48" s="252">
        <v>48057.378166465627</v>
      </c>
      <c r="O48" s="252">
        <v>23067.541519903505</v>
      </c>
      <c r="P48" s="222"/>
      <c r="Q48" s="222"/>
      <c r="R48" s="220"/>
      <c r="S48" s="222"/>
      <c r="T48" s="222"/>
      <c r="U48" s="220"/>
      <c r="V48" s="254"/>
      <c r="W48" s="222"/>
      <c r="X48" s="252">
        <v>19222.951266586253</v>
      </c>
      <c r="Y48" s="222"/>
      <c r="Z48" s="222"/>
      <c r="AA48" s="255">
        <v>1075524.1233655009</v>
      </c>
      <c r="AB48" s="221"/>
      <c r="AC48" s="255">
        <v>1075524.1233655009</v>
      </c>
    </row>
    <row r="49" spans="1:29">
      <c r="A49" s="213" t="s">
        <v>49</v>
      </c>
      <c r="B49" s="214">
        <v>11</v>
      </c>
      <c r="C49" s="215" t="s">
        <v>19</v>
      </c>
      <c r="D49" s="216">
        <v>4123</v>
      </c>
      <c r="E49" s="217" t="s">
        <v>92</v>
      </c>
      <c r="F49" s="218" t="s">
        <v>682</v>
      </c>
      <c r="G49" s="250">
        <v>95601.904168878202</v>
      </c>
      <c r="H49" s="220"/>
      <c r="I49" s="220"/>
      <c r="J49" s="220"/>
      <c r="K49" s="256">
        <v>13200</v>
      </c>
      <c r="L49" s="251">
        <v>108801.9041688782</v>
      </c>
      <c r="M49" s="221"/>
      <c r="N49" s="222"/>
      <c r="O49" s="222"/>
      <c r="P49" s="222"/>
      <c r="Q49" s="222"/>
      <c r="R49" s="222"/>
      <c r="S49" s="222"/>
      <c r="T49" s="222"/>
      <c r="U49" s="222"/>
      <c r="V49" s="252">
        <v>48057.378166465627</v>
      </c>
      <c r="W49" s="222"/>
      <c r="X49" s="222"/>
      <c r="Y49" s="222"/>
      <c r="Z49" s="222"/>
      <c r="AA49" s="255">
        <v>156859.28233534383</v>
      </c>
      <c r="AB49" s="221"/>
      <c r="AC49" s="255">
        <v>156859.28233534383</v>
      </c>
    </row>
    <row r="50" spans="1:29">
      <c r="A50" s="213" t="s">
        <v>49</v>
      </c>
      <c r="B50" s="214">
        <v>11</v>
      </c>
      <c r="C50" s="215" t="s">
        <v>19</v>
      </c>
      <c r="D50" s="263">
        <v>4212</v>
      </c>
      <c r="E50" s="249" t="s">
        <v>58</v>
      </c>
      <c r="F50" s="218" t="s">
        <v>682</v>
      </c>
      <c r="G50" s="250">
        <v>1922295.1266586252</v>
      </c>
      <c r="H50" s="220"/>
      <c r="I50" s="220"/>
      <c r="J50" s="220"/>
      <c r="K50" s="220"/>
      <c r="L50" s="251">
        <v>1922295.1266586252</v>
      </c>
      <c r="M50" s="221"/>
      <c r="N50" s="222"/>
      <c r="O50" s="222"/>
      <c r="P50" s="222"/>
      <c r="Q50" s="222"/>
      <c r="R50" s="222"/>
      <c r="S50" s="222"/>
      <c r="T50" s="222"/>
      <c r="U50" s="222"/>
      <c r="V50" s="252"/>
      <c r="W50" s="222"/>
      <c r="X50" s="222"/>
      <c r="Y50" s="222"/>
      <c r="Z50" s="222"/>
      <c r="AA50" s="255">
        <v>1922295.1266586252</v>
      </c>
      <c r="AB50" s="221"/>
      <c r="AC50" s="255">
        <v>1922295.1266586252</v>
      </c>
    </row>
    <row r="51" spans="1:29">
      <c r="A51" s="213" t="s">
        <v>49</v>
      </c>
      <c r="B51" s="214">
        <v>11</v>
      </c>
      <c r="C51" s="215" t="s">
        <v>19</v>
      </c>
      <c r="D51" s="216">
        <v>4221</v>
      </c>
      <c r="E51" s="217" t="s">
        <v>63</v>
      </c>
      <c r="F51" s="218" t="s">
        <v>682</v>
      </c>
      <c r="G51" s="250">
        <v>183138.04248492164</v>
      </c>
      <c r="H51" s="256">
        <v>40000</v>
      </c>
      <c r="I51" s="220"/>
      <c r="J51" s="220"/>
      <c r="K51" s="256">
        <v>194000</v>
      </c>
      <c r="L51" s="251">
        <v>417138.04248492164</v>
      </c>
      <c r="M51" s="221"/>
      <c r="N51" s="252">
        <v>76891.805066345012</v>
      </c>
      <c r="O51" s="222"/>
      <c r="P51" s="222"/>
      <c r="Q51" s="252">
        <v>384459.02533172502</v>
      </c>
      <c r="R51" s="252">
        <v>377730.99238841987</v>
      </c>
      <c r="S51" s="222"/>
      <c r="T51" s="252">
        <v>76891.805066345012</v>
      </c>
      <c r="U51" s="222"/>
      <c r="V51" s="252">
        <v>19222.951266586253</v>
      </c>
      <c r="W51" s="252">
        <v>24989.836646562129</v>
      </c>
      <c r="X51" s="252">
        <v>67280.329433051884</v>
      </c>
      <c r="Y51" s="252">
        <v>19222.951266586253</v>
      </c>
      <c r="Z51" s="222"/>
      <c r="AA51" s="255">
        <v>1463827.7389505433</v>
      </c>
      <c r="AB51" s="221"/>
      <c r="AC51" s="255">
        <v>1463827.7389505433</v>
      </c>
    </row>
    <row r="52" spans="1:29">
      <c r="A52" s="213" t="s">
        <v>49</v>
      </c>
      <c r="B52" s="214">
        <v>11</v>
      </c>
      <c r="C52" s="215" t="s">
        <v>19</v>
      </c>
      <c r="D52" s="216">
        <v>4222</v>
      </c>
      <c r="E52" s="217" t="s">
        <v>72</v>
      </c>
      <c r="F52" s="218" t="s">
        <v>682</v>
      </c>
      <c r="G52" s="250">
        <v>28834.426899879378</v>
      </c>
      <c r="H52" s="220"/>
      <c r="I52" s="220"/>
      <c r="J52" s="220"/>
      <c r="K52" s="220"/>
      <c r="L52" s="251">
        <v>28834.426899879378</v>
      </c>
      <c r="M52" s="221"/>
      <c r="N52" s="252">
        <v>1441.7213449939691</v>
      </c>
      <c r="O52" s="222"/>
      <c r="P52" s="222"/>
      <c r="Q52" s="222"/>
      <c r="R52" s="222"/>
      <c r="S52" s="222"/>
      <c r="T52" s="222"/>
      <c r="U52" s="222"/>
      <c r="V52" s="254"/>
      <c r="W52" s="252">
        <v>19222.951266586253</v>
      </c>
      <c r="X52" s="222"/>
      <c r="Y52" s="222"/>
      <c r="Z52" s="222"/>
      <c r="AA52" s="255">
        <v>49499.099511459601</v>
      </c>
      <c r="AB52" s="221"/>
      <c r="AC52" s="255">
        <v>49499.099511459601</v>
      </c>
    </row>
    <row r="53" spans="1:29" ht="24">
      <c r="A53" s="213" t="s">
        <v>49</v>
      </c>
      <c r="B53" s="214">
        <v>11</v>
      </c>
      <c r="C53" s="215" t="s">
        <v>19</v>
      </c>
      <c r="D53" s="216">
        <v>4223</v>
      </c>
      <c r="E53" s="217" t="s">
        <v>90</v>
      </c>
      <c r="F53" s="218" t="s">
        <v>682</v>
      </c>
      <c r="G53" s="250">
        <v>8756.7220265380056</v>
      </c>
      <c r="H53" s="220"/>
      <c r="I53" s="220"/>
      <c r="J53" s="220"/>
      <c r="K53" s="256">
        <v>22000</v>
      </c>
      <c r="L53" s="251">
        <v>30756.722026538006</v>
      </c>
      <c r="M53" s="221"/>
      <c r="N53" s="252">
        <v>19222.951266586253</v>
      </c>
      <c r="O53" s="222"/>
      <c r="P53" s="222"/>
      <c r="Q53" s="252">
        <v>192229.51266586251</v>
      </c>
      <c r="R53" s="222"/>
      <c r="S53" s="222"/>
      <c r="T53" s="222"/>
      <c r="U53" s="222"/>
      <c r="V53" s="254"/>
      <c r="W53" s="222"/>
      <c r="X53" s="222"/>
      <c r="Y53" s="222"/>
      <c r="Z53" s="222"/>
      <c r="AA53" s="255">
        <v>242209.18595898675</v>
      </c>
      <c r="AB53" s="221"/>
      <c r="AC53" s="255">
        <v>242209.18595898675</v>
      </c>
    </row>
    <row r="54" spans="1:29" ht="24">
      <c r="A54" s="213" t="s">
        <v>49</v>
      </c>
      <c r="B54" s="214">
        <v>11</v>
      </c>
      <c r="C54" s="215" t="s">
        <v>19</v>
      </c>
      <c r="D54" s="216">
        <v>4224</v>
      </c>
      <c r="E54" s="217" t="s">
        <v>73</v>
      </c>
      <c r="F54" s="218" t="s">
        <v>682</v>
      </c>
      <c r="G54" s="250">
        <v>-4973.1118938479776</v>
      </c>
      <c r="H54" s="256">
        <v>100000</v>
      </c>
      <c r="I54" s="256">
        <v>8000</v>
      </c>
      <c r="J54" s="256">
        <v>20000</v>
      </c>
      <c r="K54" s="220"/>
      <c r="L54" s="251">
        <v>123026.88810615202</v>
      </c>
      <c r="M54" s="221"/>
      <c r="N54" s="222"/>
      <c r="O54" s="222"/>
      <c r="P54" s="222"/>
      <c r="Q54" s="252">
        <v>187423.77484921596</v>
      </c>
      <c r="R54" s="222"/>
      <c r="S54" s="222"/>
      <c r="T54" s="252">
        <v>124949.18323281064</v>
      </c>
      <c r="U54" s="222"/>
      <c r="V54" s="252">
        <v>139366.39668275035</v>
      </c>
      <c r="W54" s="220"/>
      <c r="X54" s="252">
        <v>139366.39668275035</v>
      </c>
      <c r="Y54" s="222"/>
      <c r="Z54" s="222"/>
      <c r="AA54" s="255">
        <v>714132.63955367927</v>
      </c>
      <c r="AB54" s="221"/>
      <c r="AC54" s="255">
        <v>714132.63955367927</v>
      </c>
    </row>
    <row r="55" spans="1:29" ht="24">
      <c r="A55" s="213" t="s">
        <v>49</v>
      </c>
      <c r="B55" s="214">
        <v>11</v>
      </c>
      <c r="C55" s="215" t="s">
        <v>19</v>
      </c>
      <c r="D55" s="216">
        <v>4225</v>
      </c>
      <c r="E55" s="217" t="s">
        <v>85</v>
      </c>
      <c r="F55" s="218" t="s">
        <v>682</v>
      </c>
      <c r="G55" s="250">
        <v>0</v>
      </c>
      <c r="H55" s="220"/>
      <c r="I55" s="220"/>
      <c r="J55" s="220"/>
      <c r="K55" s="220"/>
      <c r="L55" s="251">
        <v>0</v>
      </c>
      <c r="M55" s="221"/>
      <c r="N55" s="222"/>
      <c r="O55" s="222"/>
      <c r="P55" s="222"/>
      <c r="Q55" s="252">
        <v>144172.1344993969</v>
      </c>
      <c r="R55" s="222"/>
      <c r="S55" s="222"/>
      <c r="T55" s="252">
        <v>158589.34794933657</v>
      </c>
      <c r="U55" s="222"/>
      <c r="V55" s="254"/>
      <c r="W55" s="222"/>
      <c r="X55" s="252">
        <v>144172.1344993969</v>
      </c>
      <c r="Y55" s="222"/>
      <c r="Z55" s="222"/>
      <c r="AA55" s="255">
        <v>446933.61694813037</v>
      </c>
      <c r="AB55" s="221"/>
      <c r="AC55" s="255">
        <v>446933.61694813037</v>
      </c>
    </row>
    <row r="56" spans="1:29" ht="24">
      <c r="A56" s="213" t="s">
        <v>49</v>
      </c>
      <c r="B56" s="214">
        <v>11</v>
      </c>
      <c r="C56" s="215" t="s">
        <v>19</v>
      </c>
      <c r="D56" s="216">
        <v>4227</v>
      </c>
      <c r="E56" s="217" t="s">
        <v>93</v>
      </c>
      <c r="F56" s="218" t="s">
        <v>682</v>
      </c>
      <c r="G56" s="250">
        <v>9611.4756332931265</v>
      </c>
      <c r="H56" s="220"/>
      <c r="I56" s="220"/>
      <c r="J56" s="220"/>
      <c r="K56" s="220"/>
      <c r="L56" s="251">
        <v>9611.4756332931265</v>
      </c>
      <c r="M56" s="221"/>
      <c r="N56" s="222"/>
      <c r="O56" s="222"/>
      <c r="P56" s="222"/>
      <c r="Q56" s="222"/>
      <c r="R56" s="222"/>
      <c r="S56" s="222"/>
      <c r="T56" s="252">
        <v>96114.756332931254</v>
      </c>
      <c r="U56" s="222"/>
      <c r="V56" s="254"/>
      <c r="W56" s="222"/>
      <c r="X56" s="222"/>
      <c r="Y56" s="222"/>
      <c r="Z56" s="222"/>
      <c r="AA56" s="255">
        <v>105726.23196622438</v>
      </c>
      <c r="AB56" s="221"/>
      <c r="AC56" s="255">
        <v>105726.23196622438</v>
      </c>
    </row>
    <row r="57" spans="1:29">
      <c r="A57" s="213" t="s">
        <v>49</v>
      </c>
      <c r="B57" s="214">
        <v>11</v>
      </c>
      <c r="C57" s="215" t="s">
        <v>19</v>
      </c>
      <c r="D57" s="216">
        <v>4241</v>
      </c>
      <c r="E57" s="217" t="s">
        <v>74</v>
      </c>
      <c r="F57" s="218" t="s">
        <v>682</v>
      </c>
      <c r="G57" s="250">
        <v>-407.95058504221743</v>
      </c>
      <c r="H57" s="256">
        <v>2000</v>
      </c>
      <c r="I57" s="220"/>
      <c r="J57" s="220"/>
      <c r="K57" s="256">
        <v>8500</v>
      </c>
      <c r="L57" s="251">
        <v>10092.049414957783</v>
      </c>
      <c r="M57" s="221"/>
      <c r="N57" s="252">
        <v>48057.378166465627</v>
      </c>
      <c r="O57" s="252">
        <v>48057.378166465627</v>
      </c>
      <c r="P57" s="222"/>
      <c r="Q57" s="252">
        <v>24028.689083232814</v>
      </c>
      <c r="R57" s="252">
        <v>41809.919004825104</v>
      </c>
      <c r="S57" s="222"/>
      <c r="T57" s="252">
        <v>48057.378166465627</v>
      </c>
      <c r="U57" s="222"/>
      <c r="V57" s="252">
        <v>9611.4756332931265</v>
      </c>
      <c r="W57" s="252">
        <v>117260.00272617614</v>
      </c>
      <c r="X57" s="252">
        <v>961.14756332931267</v>
      </c>
      <c r="Y57" s="252">
        <v>961.14756332931267</v>
      </c>
      <c r="Z57" s="222"/>
      <c r="AA57" s="255">
        <v>348896.56548854045</v>
      </c>
      <c r="AB57" s="221"/>
      <c r="AC57" s="255">
        <v>348896.56548854045</v>
      </c>
    </row>
    <row r="58" spans="1:29" ht="24">
      <c r="A58" s="213" t="s">
        <v>49</v>
      </c>
      <c r="B58" s="214">
        <v>11</v>
      </c>
      <c r="C58" s="215" t="s">
        <v>19</v>
      </c>
      <c r="D58" s="216">
        <v>4262</v>
      </c>
      <c r="E58" s="217" t="s">
        <v>86</v>
      </c>
      <c r="F58" s="218" t="s">
        <v>682</v>
      </c>
      <c r="G58" s="250">
        <v>57668.853799758755</v>
      </c>
      <c r="H58" s="220"/>
      <c r="I58" s="220"/>
      <c r="J58" s="220"/>
      <c r="K58" s="220"/>
      <c r="L58" s="251">
        <v>57668.853799758755</v>
      </c>
      <c r="M58" s="221"/>
      <c r="N58" s="222"/>
      <c r="O58" s="222"/>
      <c r="P58" s="222"/>
      <c r="Q58" s="252">
        <v>96114.756332931254</v>
      </c>
      <c r="R58" s="222"/>
      <c r="S58" s="222"/>
      <c r="T58" s="222"/>
      <c r="U58" s="222"/>
      <c r="V58" s="252">
        <v>96114.756332931254</v>
      </c>
      <c r="W58" s="222"/>
      <c r="X58" s="222"/>
      <c r="Y58" s="222"/>
      <c r="Z58" s="222"/>
      <c r="AA58" s="255">
        <v>249898.36646562125</v>
      </c>
      <c r="AB58" s="221"/>
      <c r="AC58" s="255">
        <v>249898.36646562125</v>
      </c>
    </row>
    <row r="59" spans="1:29" ht="36">
      <c r="A59" s="213" t="s">
        <v>49</v>
      </c>
      <c r="B59" s="214">
        <v>11</v>
      </c>
      <c r="C59" s="215" t="s">
        <v>19</v>
      </c>
      <c r="D59" s="216">
        <v>4312</v>
      </c>
      <c r="E59" s="217" t="s">
        <v>684</v>
      </c>
      <c r="F59" s="218" t="s">
        <v>682</v>
      </c>
      <c r="G59" s="250">
        <v>4805.7378166465633</v>
      </c>
      <c r="H59" s="220"/>
      <c r="I59" s="220"/>
      <c r="J59" s="220"/>
      <c r="K59" s="220"/>
      <c r="L59" s="251">
        <v>4805.7378166465633</v>
      </c>
      <c r="M59" s="221"/>
      <c r="N59" s="222"/>
      <c r="O59" s="222"/>
      <c r="P59" s="222"/>
      <c r="Q59" s="222"/>
      <c r="R59" s="222"/>
      <c r="S59" s="222"/>
      <c r="T59" s="222"/>
      <c r="U59" s="222"/>
      <c r="V59" s="254"/>
      <c r="W59" s="222"/>
      <c r="X59" s="222"/>
      <c r="Y59" s="222"/>
      <c r="Z59" s="222"/>
      <c r="AA59" s="255">
        <v>4805.7378166465633</v>
      </c>
      <c r="AB59" s="221"/>
      <c r="AC59" s="255">
        <v>4805.7378166465633</v>
      </c>
    </row>
    <row r="60" spans="1:29" ht="24.75" thickBot="1">
      <c r="A60" s="223" t="s">
        <v>49</v>
      </c>
      <c r="B60" s="224">
        <v>11</v>
      </c>
      <c r="C60" s="225" t="s">
        <v>19</v>
      </c>
      <c r="D60" s="226">
        <v>4511</v>
      </c>
      <c r="E60" s="227" t="s">
        <v>91</v>
      </c>
      <c r="F60" s="228" t="s">
        <v>682</v>
      </c>
      <c r="G60" s="264">
        <v>1922295.1266586252</v>
      </c>
      <c r="H60" s="230"/>
      <c r="I60" s="230"/>
      <c r="J60" s="230"/>
      <c r="K60" s="230"/>
      <c r="L60" s="265">
        <v>1922295.1266586252</v>
      </c>
      <c r="M60" s="231"/>
      <c r="N60" s="266"/>
      <c r="O60" s="232"/>
      <c r="P60" s="232"/>
      <c r="Q60" s="232"/>
      <c r="R60" s="267">
        <v>293630.58059710503</v>
      </c>
      <c r="S60" s="232"/>
      <c r="T60" s="232"/>
      <c r="U60" s="232"/>
      <c r="V60" s="268"/>
      <c r="W60" s="232"/>
      <c r="X60" s="232"/>
      <c r="Y60" s="232"/>
      <c r="Z60" s="232"/>
      <c r="AA60" s="269">
        <v>2215925.7072557304</v>
      </c>
      <c r="AB60" s="231"/>
      <c r="AC60" s="269">
        <v>2215925.7072557304</v>
      </c>
    </row>
    <row r="61" spans="1:29" ht="12.75" thickBot="1">
      <c r="A61" s="233" t="s">
        <v>49</v>
      </c>
      <c r="B61" s="234">
        <v>11</v>
      </c>
      <c r="C61" s="235"/>
      <c r="D61" s="236"/>
      <c r="E61" s="237" t="s">
        <v>161</v>
      </c>
      <c r="F61" s="238" t="s">
        <v>682</v>
      </c>
      <c r="G61" s="239">
        <v>10716491.646167181</v>
      </c>
      <c r="H61" s="239">
        <v>967000</v>
      </c>
      <c r="I61" s="239">
        <v>302000</v>
      </c>
      <c r="J61" s="239">
        <v>706000</v>
      </c>
      <c r="K61" s="239">
        <v>1358999</v>
      </c>
      <c r="L61" s="240">
        <v>14050490.646167183</v>
      </c>
      <c r="M61" s="239">
        <v>2016487.5878648977</v>
      </c>
      <c r="N61" s="239">
        <v>2885364.9851145959</v>
      </c>
      <c r="O61" s="239">
        <v>3537984.2410494583</v>
      </c>
      <c r="P61" s="239">
        <v>1704114.6297828716</v>
      </c>
      <c r="Q61" s="239">
        <v>4421278.7913148385</v>
      </c>
      <c r="R61" s="239">
        <v>3252523.3543063938</v>
      </c>
      <c r="S61" s="239">
        <v>1489778.7231604347</v>
      </c>
      <c r="T61" s="239">
        <v>2534545.3866827507</v>
      </c>
      <c r="U61" s="239">
        <v>296033.44950542832</v>
      </c>
      <c r="V61" s="239">
        <v>2638350.061338963</v>
      </c>
      <c r="W61" s="270">
        <v>1291782.3251145962</v>
      </c>
      <c r="X61" s="270">
        <v>2049166.6050180946</v>
      </c>
      <c r="Y61" s="270">
        <v>636279.68692400504</v>
      </c>
      <c r="Z61" s="270">
        <v>432516.40349819069</v>
      </c>
      <c r="AA61" s="240">
        <v>43236696.876842707</v>
      </c>
      <c r="AB61" s="241">
        <v>0</v>
      </c>
      <c r="AC61" s="271">
        <v>43236696.876842707</v>
      </c>
    </row>
    <row r="62" spans="1:29" ht="12.75" thickBot="1">
      <c r="A62" s="233" t="s">
        <v>49</v>
      </c>
      <c r="B62" s="234">
        <v>11</v>
      </c>
      <c r="C62" s="235" t="s">
        <v>19</v>
      </c>
      <c r="D62" s="236">
        <v>3237</v>
      </c>
      <c r="E62" s="237" t="s">
        <v>62</v>
      </c>
      <c r="F62" s="238" t="s">
        <v>685</v>
      </c>
      <c r="G62" s="272"/>
      <c r="H62" s="272">
        <v>38380</v>
      </c>
      <c r="I62" s="272">
        <v>24550</v>
      </c>
      <c r="J62" s="272">
        <v>2400</v>
      </c>
      <c r="K62" s="272">
        <v>13150</v>
      </c>
      <c r="L62" s="273">
        <v>78480</v>
      </c>
      <c r="M62" s="272">
        <v>23646</v>
      </c>
      <c r="N62" s="272"/>
      <c r="O62" s="272"/>
      <c r="P62" s="272"/>
      <c r="Q62" s="272"/>
      <c r="R62" s="272">
        <v>27100</v>
      </c>
      <c r="S62" s="272">
        <v>33620</v>
      </c>
      <c r="T62" s="272"/>
      <c r="U62" s="272"/>
      <c r="V62" s="272"/>
      <c r="W62" s="274">
        <v>4300</v>
      </c>
      <c r="X62" s="274"/>
      <c r="Y62" s="274">
        <v>14500</v>
      </c>
      <c r="Z62" s="274"/>
      <c r="AA62" s="275">
        <v>181646</v>
      </c>
      <c r="AB62" s="272"/>
      <c r="AC62" s="275">
        <v>181646</v>
      </c>
    </row>
    <row r="63" spans="1:29" ht="12.75" thickBot="1">
      <c r="A63" s="276" t="s">
        <v>49</v>
      </c>
      <c r="B63" s="277">
        <v>11</v>
      </c>
      <c r="C63" s="278" t="s">
        <v>19</v>
      </c>
      <c r="D63" s="279"/>
      <c r="E63" s="280" t="s">
        <v>806</v>
      </c>
      <c r="F63" s="281"/>
      <c r="G63" s="282">
        <v>21781529.646167181</v>
      </c>
      <c r="H63" s="282">
        <v>12550027</v>
      </c>
      <c r="I63" s="282">
        <v>6067026</v>
      </c>
      <c r="J63" s="282">
        <v>7026136</v>
      </c>
      <c r="K63" s="282">
        <v>11267528</v>
      </c>
      <c r="L63" s="283">
        <v>58692246.646167181</v>
      </c>
      <c r="M63" s="282">
        <v>30706181.587864898</v>
      </c>
      <c r="N63" s="282">
        <v>22783898.985114597</v>
      </c>
      <c r="O63" s="282">
        <v>46814727.241049461</v>
      </c>
      <c r="P63" s="282">
        <v>16593134.629782872</v>
      </c>
      <c r="Q63" s="282">
        <v>29547771.79131484</v>
      </c>
      <c r="R63" s="282">
        <v>41079121.354306392</v>
      </c>
      <c r="S63" s="282">
        <v>19801828.723160435</v>
      </c>
      <c r="T63" s="282">
        <v>19410974.386682749</v>
      </c>
      <c r="U63" s="282">
        <v>7674900.4495054279</v>
      </c>
      <c r="V63" s="282">
        <v>21619114.061338961</v>
      </c>
      <c r="W63" s="286">
        <v>12996963.325114597</v>
      </c>
      <c r="X63" s="286">
        <v>19773933.605018094</v>
      </c>
      <c r="Y63" s="286">
        <v>5665799.6869240049</v>
      </c>
      <c r="Z63" s="286">
        <v>4685632.4034981905</v>
      </c>
      <c r="AA63" s="283">
        <v>357846228.87684274</v>
      </c>
      <c r="AB63" s="282"/>
      <c r="AC63" s="288">
        <v>357846228.87684274</v>
      </c>
    </row>
    <row r="64" spans="1:29">
      <c r="A64" s="199" t="s">
        <v>49</v>
      </c>
      <c r="B64" s="200">
        <v>31</v>
      </c>
      <c r="C64" s="201" t="s">
        <v>22</v>
      </c>
      <c r="D64" s="200">
        <v>3111</v>
      </c>
      <c r="E64" s="289" t="s">
        <v>50</v>
      </c>
      <c r="F64" s="290" t="s">
        <v>686</v>
      </c>
      <c r="G64" s="205"/>
      <c r="H64" s="291">
        <v>470000</v>
      </c>
      <c r="I64" s="206"/>
      <c r="J64" s="206"/>
      <c r="K64" s="206"/>
      <c r="L64" s="208">
        <v>470000</v>
      </c>
      <c r="M64" s="291">
        <v>50000</v>
      </c>
      <c r="N64" s="291">
        <v>200000</v>
      </c>
      <c r="O64" s="291">
        <v>265000</v>
      </c>
      <c r="P64" s="210"/>
      <c r="Q64" s="291">
        <v>500000</v>
      </c>
      <c r="R64" s="291">
        <v>2000000</v>
      </c>
      <c r="S64" s="291">
        <v>120000</v>
      </c>
      <c r="T64" s="291">
        <v>350000</v>
      </c>
      <c r="U64" s="210"/>
      <c r="V64" s="291">
        <v>90000</v>
      </c>
      <c r="W64" s="291">
        <v>221000</v>
      </c>
      <c r="X64" s="210"/>
      <c r="Y64" s="206"/>
      <c r="Z64" s="210"/>
      <c r="AA64" s="208">
        <v>4266000</v>
      </c>
      <c r="AB64" s="291">
        <v>320000</v>
      </c>
      <c r="AC64" s="208">
        <v>4586000</v>
      </c>
    </row>
    <row r="65" spans="1:29">
      <c r="A65" s="213" t="s">
        <v>49</v>
      </c>
      <c r="B65" s="214">
        <v>31</v>
      </c>
      <c r="C65" s="215" t="s">
        <v>22</v>
      </c>
      <c r="D65" s="214">
        <v>3112</v>
      </c>
      <c r="E65" s="259" t="s">
        <v>96</v>
      </c>
      <c r="F65" s="292" t="s">
        <v>686</v>
      </c>
      <c r="G65" s="221"/>
      <c r="H65" s="291"/>
      <c r="I65" s="222"/>
      <c r="J65" s="222"/>
      <c r="K65" s="222"/>
      <c r="L65" s="208">
        <v>0</v>
      </c>
      <c r="M65" s="222"/>
      <c r="N65" s="291"/>
      <c r="O65" s="291"/>
      <c r="P65" s="222"/>
      <c r="Q65" s="291"/>
      <c r="R65" s="220"/>
      <c r="S65" s="220"/>
      <c r="T65" s="220"/>
      <c r="U65" s="222"/>
      <c r="V65" s="220"/>
      <c r="W65" s="220"/>
      <c r="X65" s="222"/>
      <c r="Y65" s="220"/>
      <c r="Z65" s="222"/>
      <c r="AA65" s="208">
        <v>0</v>
      </c>
      <c r="AB65" s="291">
        <v>282000</v>
      </c>
      <c r="AC65" s="208">
        <v>282000</v>
      </c>
    </row>
    <row r="66" spans="1:29">
      <c r="A66" s="213" t="s">
        <v>49</v>
      </c>
      <c r="B66" s="214">
        <v>31</v>
      </c>
      <c r="C66" s="215" t="s">
        <v>22</v>
      </c>
      <c r="D66" s="214">
        <v>3121</v>
      </c>
      <c r="E66" s="259" t="s">
        <v>51</v>
      </c>
      <c r="F66" s="292" t="s">
        <v>686</v>
      </c>
      <c r="G66" s="293">
        <v>500000</v>
      </c>
      <c r="H66" s="291">
        <v>90000</v>
      </c>
      <c r="I66" s="220"/>
      <c r="J66" s="220"/>
      <c r="K66" s="220"/>
      <c r="L66" s="208">
        <v>590000</v>
      </c>
      <c r="M66" s="222"/>
      <c r="N66" s="291"/>
      <c r="O66" s="291">
        <v>100000</v>
      </c>
      <c r="P66" s="222"/>
      <c r="Q66" s="291">
        <v>300000</v>
      </c>
      <c r="R66" s="220"/>
      <c r="S66" s="291">
        <v>28000</v>
      </c>
      <c r="T66" s="291">
        <v>50000</v>
      </c>
      <c r="U66" s="291">
        <v>70100</v>
      </c>
      <c r="V66" s="254"/>
      <c r="W66" s="222"/>
      <c r="X66" s="291">
        <v>172500</v>
      </c>
      <c r="Y66" s="220"/>
      <c r="Z66" s="222"/>
      <c r="AA66" s="208">
        <v>1310600</v>
      </c>
      <c r="AB66" s="291">
        <v>2600000</v>
      </c>
      <c r="AC66" s="208">
        <v>3910600</v>
      </c>
    </row>
    <row r="67" spans="1:29" ht="24">
      <c r="A67" s="213" t="s">
        <v>49</v>
      </c>
      <c r="B67" s="214">
        <v>31</v>
      </c>
      <c r="C67" s="215" t="s">
        <v>22</v>
      </c>
      <c r="D67" s="214">
        <v>3132</v>
      </c>
      <c r="E67" s="259" t="s">
        <v>52</v>
      </c>
      <c r="F67" s="292" t="s">
        <v>686</v>
      </c>
      <c r="G67" s="219"/>
      <c r="H67" s="291">
        <v>77500</v>
      </c>
      <c r="I67" s="220"/>
      <c r="J67" s="220"/>
      <c r="K67" s="220"/>
      <c r="L67" s="208">
        <v>77500</v>
      </c>
      <c r="M67" s="222"/>
      <c r="N67" s="291">
        <v>33000</v>
      </c>
      <c r="O67" s="291">
        <v>43725</v>
      </c>
      <c r="P67" s="222"/>
      <c r="Q67" s="291">
        <v>83000</v>
      </c>
      <c r="R67" s="291">
        <v>330000</v>
      </c>
      <c r="S67" s="291">
        <v>19800</v>
      </c>
      <c r="T67" s="291">
        <v>57750</v>
      </c>
      <c r="U67" s="222"/>
      <c r="V67" s="291">
        <v>15500</v>
      </c>
      <c r="W67" s="291">
        <v>27000</v>
      </c>
      <c r="X67" s="291"/>
      <c r="Y67" s="220"/>
      <c r="Z67" s="222"/>
      <c r="AA67" s="208">
        <v>687275</v>
      </c>
      <c r="AB67" s="291">
        <v>12500</v>
      </c>
      <c r="AC67" s="208">
        <v>699775</v>
      </c>
    </row>
    <row r="68" spans="1:29">
      <c r="A68" s="213" t="s">
        <v>49</v>
      </c>
      <c r="B68" s="214">
        <v>31</v>
      </c>
      <c r="C68" s="215" t="s">
        <v>22</v>
      </c>
      <c r="D68" s="214">
        <v>3211</v>
      </c>
      <c r="E68" s="259" t="s">
        <v>60</v>
      </c>
      <c r="F68" s="292" t="s">
        <v>686</v>
      </c>
      <c r="G68" s="219"/>
      <c r="H68" s="291">
        <v>74000</v>
      </c>
      <c r="I68" s="291">
        <v>30150</v>
      </c>
      <c r="J68" s="220"/>
      <c r="K68" s="220"/>
      <c r="L68" s="208">
        <v>104150</v>
      </c>
      <c r="M68" s="291">
        <v>80000</v>
      </c>
      <c r="N68" s="291">
        <v>141300</v>
      </c>
      <c r="O68" s="291">
        <v>660000</v>
      </c>
      <c r="P68" s="220"/>
      <c r="Q68" s="291">
        <v>20000</v>
      </c>
      <c r="R68" s="220"/>
      <c r="S68" s="291">
        <v>41000</v>
      </c>
      <c r="T68" s="291">
        <v>15000</v>
      </c>
      <c r="U68" s="222"/>
      <c r="V68" s="291">
        <v>85000</v>
      </c>
      <c r="W68" s="291">
        <v>20000</v>
      </c>
      <c r="X68" s="291">
        <v>200000</v>
      </c>
      <c r="Y68" s="220"/>
      <c r="Z68" s="222"/>
      <c r="AA68" s="208">
        <v>1366450</v>
      </c>
      <c r="AB68" s="291">
        <v>1534000</v>
      </c>
      <c r="AC68" s="208">
        <v>2900450</v>
      </c>
    </row>
    <row r="69" spans="1:29" ht="24">
      <c r="A69" s="213" t="s">
        <v>49</v>
      </c>
      <c r="B69" s="214">
        <v>31</v>
      </c>
      <c r="C69" s="215" t="s">
        <v>22</v>
      </c>
      <c r="D69" s="214">
        <v>3212</v>
      </c>
      <c r="E69" s="259" t="s">
        <v>53</v>
      </c>
      <c r="F69" s="292" t="s">
        <v>686</v>
      </c>
      <c r="G69" s="219"/>
      <c r="H69" s="291">
        <v>9000</v>
      </c>
      <c r="I69" s="291"/>
      <c r="J69" s="220"/>
      <c r="K69" s="220"/>
      <c r="L69" s="208">
        <v>9000</v>
      </c>
      <c r="M69" s="222"/>
      <c r="N69" s="222"/>
      <c r="O69" s="222"/>
      <c r="P69" s="222"/>
      <c r="Q69" s="220"/>
      <c r="R69" s="222"/>
      <c r="S69" s="222"/>
      <c r="T69" s="222"/>
      <c r="U69" s="222"/>
      <c r="V69" s="291">
        <v>45000</v>
      </c>
      <c r="W69" s="222"/>
      <c r="X69" s="222"/>
      <c r="Y69" s="220"/>
      <c r="Z69" s="222"/>
      <c r="AA69" s="208">
        <v>54000</v>
      </c>
      <c r="AB69" s="294"/>
      <c r="AC69" s="208">
        <v>54000</v>
      </c>
    </row>
    <row r="70" spans="1:29" ht="24">
      <c r="A70" s="213" t="s">
        <v>49</v>
      </c>
      <c r="B70" s="214">
        <v>31</v>
      </c>
      <c r="C70" s="215" t="s">
        <v>22</v>
      </c>
      <c r="D70" s="214">
        <v>3213</v>
      </c>
      <c r="E70" s="259" t="s">
        <v>64</v>
      </c>
      <c r="F70" s="292" t="s">
        <v>686</v>
      </c>
      <c r="G70" s="219"/>
      <c r="H70" s="291">
        <v>5000</v>
      </c>
      <c r="I70" s="291">
        <v>1000</v>
      </c>
      <c r="J70" s="220"/>
      <c r="K70" s="220"/>
      <c r="L70" s="208">
        <v>6000</v>
      </c>
      <c r="M70" s="222"/>
      <c r="N70" s="220"/>
      <c r="O70" s="291">
        <v>42000</v>
      </c>
      <c r="P70" s="222"/>
      <c r="Q70" s="222"/>
      <c r="R70" s="220"/>
      <c r="S70" s="222"/>
      <c r="T70" s="222"/>
      <c r="U70" s="222"/>
      <c r="V70" s="220"/>
      <c r="W70" s="222"/>
      <c r="X70" s="222"/>
      <c r="Y70" s="220"/>
      <c r="Z70" s="222"/>
      <c r="AA70" s="208">
        <v>48000</v>
      </c>
      <c r="AB70" s="291">
        <v>12000</v>
      </c>
      <c r="AC70" s="208">
        <v>60000</v>
      </c>
    </row>
    <row r="71" spans="1:29" ht="24">
      <c r="A71" s="213" t="s">
        <v>49</v>
      </c>
      <c r="B71" s="214">
        <v>31</v>
      </c>
      <c r="C71" s="215" t="s">
        <v>22</v>
      </c>
      <c r="D71" s="214">
        <v>3221</v>
      </c>
      <c r="E71" s="259" t="s">
        <v>65</v>
      </c>
      <c r="F71" s="292" t="s">
        <v>686</v>
      </c>
      <c r="G71" s="219"/>
      <c r="H71" s="291">
        <v>45000</v>
      </c>
      <c r="I71" s="220"/>
      <c r="J71" s="220"/>
      <c r="K71" s="220"/>
      <c r="L71" s="208">
        <v>45000</v>
      </c>
      <c r="M71" s="222"/>
      <c r="N71" s="291">
        <v>20000</v>
      </c>
      <c r="O71" s="291">
        <v>39000</v>
      </c>
      <c r="P71" s="222"/>
      <c r="Q71" s="222"/>
      <c r="R71" s="222"/>
      <c r="S71" s="291">
        <v>16000</v>
      </c>
      <c r="T71" s="291">
        <v>10000</v>
      </c>
      <c r="U71" s="222"/>
      <c r="V71" s="291">
        <v>120000</v>
      </c>
      <c r="W71" s="291">
        <v>1000</v>
      </c>
      <c r="X71" s="291">
        <v>75000</v>
      </c>
      <c r="Y71" s="220"/>
      <c r="Z71" s="222"/>
      <c r="AA71" s="208">
        <v>326000</v>
      </c>
      <c r="AB71" s="291">
        <v>1005232</v>
      </c>
      <c r="AC71" s="208">
        <v>1331232</v>
      </c>
    </row>
    <row r="72" spans="1:29">
      <c r="A72" s="213" t="s">
        <v>49</v>
      </c>
      <c r="B72" s="214">
        <v>31</v>
      </c>
      <c r="C72" s="215" t="s">
        <v>22</v>
      </c>
      <c r="D72" s="214">
        <v>3222</v>
      </c>
      <c r="E72" s="259" t="s">
        <v>76</v>
      </c>
      <c r="F72" s="292" t="s">
        <v>686</v>
      </c>
      <c r="G72" s="221"/>
      <c r="H72" s="222"/>
      <c r="I72" s="222"/>
      <c r="J72" s="222"/>
      <c r="K72" s="222"/>
      <c r="L72" s="208">
        <v>0</v>
      </c>
      <c r="M72" s="291">
        <v>16800</v>
      </c>
      <c r="N72" s="220"/>
      <c r="O72" s="291">
        <v>350000</v>
      </c>
      <c r="P72" s="222"/>
      <c r="Q72" s="222"/>
      <c r="R72" s="222"/>
      <c r="S72" s="222"/>
      <c r="T72" s="222"/>
      <c r="U72" s="222"/>
      <c r="V72" s="220"/>
      <c r="W72" s="222"/>
      <c r="X72" s="220"/>
      <c r="Y72" s="222"/>
      <c r="Z72" s="222"/>
      <c r="AA72" s="208">
        <v>366800</v>
      </c>
      <c r="AB72" s="291">
        <v>10232180</v>
      </c>
      <c r="AC72" s="208">
        <v>10598980</v>
      </c>
    </row>
    <row r="73" spans="1:29">
      <c r="A73" s="213" t="s">
        <v>49</v>
      </c>
      <c r="B73" s="214">
        <v>31</v>
      </c>
      <c r="C73" s="215" t="s">
        <v>22</v>
      </c>
      <c r="D73" s="214">
        <v>3223</v>
      </c>
      <c r="E73" s="259" t="s">
        <v>77</v>
      </c>
      <c r="F73" s="292" t="s">
        <v>686</v>
      </c>
      <c r="G73" s="219"/>
      <c r="H73" s="295">
        <v>0</v>
      </c>
      <c r="I73" s="220"/>
      <c r="J73" s="220"/>
      <c r="K73" s="220"/>
      <c r="L73" s="208">
        <v>0</v>
      </c>
      <c r="M73" s="222"/>
      <c r="N73" s="295">
        <v>0</v>
      </c>
      <c r="O73" s="295">
        <v>0</v>
      </c>
      <c r="P73" s="222"/>
      <c r="Q73" s="222"/>
      <c r="R73" s="222"/>
      <c r="S73" s="222"/>
      <c r="T73" s="222"/>
      <c r="U73" s="222"/>
      <c r="V73" s="220"/>
      <c r="W73" s="222"/>
      <c r="X73" s="222"/>
      <c r="Y73" s="220"/>
      <c r="Z73" s="222"/>
      <c r="AA73" s="296">
        <v>0</v>
      </c>
      <c r="AB73" s="291">
        <v>2708880</v>
      </c>
      <c r="AC73" s="208">
        <v>2708880</v>
      </c>
    </row>
    <row r="74" spans="1:29" ht="24">
      <c r="A74" s="213" t="s">
        <v>49</v>
      </c>
      <c r="B74" s="214">
        <v>31</v>
      </c>
      <c r="C74" s="215" t="s">
        <v>22</v>
      </c>
      <c r="D74" s="214">
        <v>3224</v>
      </c>
      <c r="E74" s="259" t="s">
        <v>61</v>
      </c>
      <c r="F74" s="292" t="s">
        <v>686</v>
      </c>
      <c r="G74" s="219"/>
      <c r="H74" s="291">
        <v>15000</v>
      </c>
      <c r="I74" s="220"/>
      <c r="J74" s="220"/>
      <c r="K74" s="220"/>
      <c r="L74" s="208">
        <v>15000</v>
      </c>
      <c r="M74" s="222"/>
      <c r="N74" s="291">
        <v>500</v>
      </c>
      <c r="O74" s="291">
        <v>25000</v>
      </c>
      <c r="P74" s="222"/>
      <c r="Q74" s="291">
        <v>5000</v>
      </c>
      <c r="R74" s="220"/>
      <c r="S74" s="291">
        <v>1100</v>
      </c>
      <c r="T74" s="291">
        <v>10000</v>
      </c>
      <c r="U74" s="222"/>
      <c r="V74" s="291">
        <v>35000</v>
      </c>
      <c r="W74" s="222"/>
      <c r="X74" s="222"/>
      <c r="Y74" s="220"/>
      <c r="Z74" s="222"/>
      <c r="AA74" s="208">
        <v>91600</v>
      </c>
      <c r="AB74" s="222"/>
      <c r="AC74" s="208">
        <v>91600</v>
      </c>
    </row>
    <row r="75" spans="1:29">
      <c r="A75" s="213" t="s">
        <v>49</v>
      </c>
      <c r="B75" s="214">
        <v>31</v>
      </c>
      <c r="C75" s="215" t="s">
        <v>22</v>
      </c>
      <c r="D75" s="214">
        <v>3225</v>
      </c>
      <c r="E75" s="259" t="s">
        <v>78</v>
      </c>
      <c r="F75" s="292" t="s">
        <v>686</v>
      </c>
      <c r="G75" s="219"/>
      <c r="H75" s="291">
        <v>20000</v>
      </c>
      <c r="I75" s="220"/>
      <c r="J75" s="220"/>
      <c r="K75" s="220"/>
      <c r="L75" s="208">
        <v>20000</v>
      </c>
      <c r="M75" s="222"/>
      <c r="N75" s="291">
        <v>500</v>
      </c>
      <c r="O75" s="291">
        <v>30000</v>
      </c>
      <c r="P75" s="222"/>
      <c r="Q75" s="222"/>
      <c r="R75" s="222"/>
      <c r="S75" s="220"/>
      <c r="T75" s="222"/>
      <c r="U75" s="222"/>
      <c r="V75" s="291">
        <v>15000</v>
      </c>
      <c r="W75" s="222"/>
      <c r="X75" s="222"/>
      <c r="Y75" s="220"/>
      <c r="Z75" s="222"/>
      <c r="AA75" s="208">
        <v>65500</v>
      </c>
      <c r="AB75" s="291">
        <v>87000</v>
      </c>
      <c r="AC75" s="208">
        <v>152500</v>
      </c>
    </row>
    <row r="76" spans="1:29" ht="24">
      <c r="A76" s="213" t="s">
        <v>49</v>
      </c>
      <c r="B76" s="214">
        <v>31</v>
      </c>
      <c r="C76" s="215" t="s">
        <v>22</v>
      </c>
      <c r="D76" s="214">
        <v>3227</v>
      </c>
      <c r="E76" s="259" t="s">
        <v>89</v>
      </c>
      <c r="F76" s="292" t="s">
        <v>686</v>
      </c>
      <c r="G76" s="219"/>
      <c r="H76" s="291">
        <v>2000</v>
      </c>
      <c r="I76" s="220"/>
      <c r="J76" s="220"/>
      <c r="K76" s="220"/>
      <c r="L76" s="208">
        <v>2000</v>
      </c>
      <c r="M76" s="222"/>
      <c r="N76" s="220"/>
      <c r="O76" s="291">
        <v>4000</v>
      </c>
      <c r="P76" s="222"/>
      <c r="Q76" s="222"/>
      <c r="R76" s="222"/>
      <c r="S76" s="222"/>
      <c r="T76" s="222"/>
      <c r="U76" s="222"/>
      <c r="V76" s="220"/>
      <c r="W76" s="222"/>
      <c r="X76" s="222"/>
      <c r="Y76" s="222"/>
      <c r="Z76" s="222"/>
      <c r="AA76" s="208">
        <v>6000</v>
      </c>
      <c r="AB76" s="222"/>
      <c r="AC76" s="208">
        <v>6000</v>
      </c>
    </row>
    <row r="77" spans="1:29" ht="24">
      <c r="A77" s="213" t="s">
        <v>49</v>
      </c>
      <c r="B77" s="214">
        <v>31</v>
      </c>
      <c r="C77" s="215" t="s">
        <v>22</v>
      </c>
      <c r="D77" s="214">
        <v>3231</v>
      </c>
      <c r="E77" s="259" t="s">
        <v>79</v>
      </c>
      <c r="F77" s="292" t="s">
        <v>686</v>
      </c>
      <c r="G77" s="219"/>
      <c r="H77" s="291">
        <v>3000</v>
      </c>
      <c r="I77" s="220"/>
      <c r="J77" s="220"/>
      <c r="K77" s="220"/>
      <c r="L77" s="208">
        <v>3000</v>
      </c>
      <c r="M77" s="222"/>
      <c r="N77" s="291">
        <v>1500</v>
      </c>
      <c r="O77" s="291">
        <v>30000</v>
      </c>
      <c r="P77" s="222"/>
      <c r="Q77" s="222"/>
      <c r="R77" s="220"/>
      <c r="S77" s="291">
        <v>800</v>
      </c>
      <c r="T77" s="222"/>
      <c r="U77" s="222"/>
      <c r="V77" s="291">
        <v>35000</v>
      </c>
      <c r="W77" s="222"/>
      <c r="X77" s="222"/>
      <c r="Y77" s="220"/>
      <c r="Z77" s="222"/>
      <c r="AA77" s="208">
        <v>70300</v>
      </c>
      <c r="AB77" s="291">
        <v>150000</v>
      </c>
      <c r="AC77" s="208">
        <v>220300</v>
      </c>
    </row>
    <row r="78" spans="1:29" ht="24">
      <c r="A78" s="213" t="s">
        <v>49</v>
      </c>
      <c r="B78" s="214">
        <v>31</v>
      </c>
      <c r="C78" s="215" t="s">
        <v>22</v>
      </c>
      <c r="D78" s="214">
        <v>3232</v>
      </c>
      <c r="E78" s="259" t="s">
        <v>80</v>
      </c>
      <c r="F78" s="292" t="s">
        <v>686</v>
      </c>
      <c r="G78" s="219"/>
      <c r="H78" s="291">
        <v>5000</v>
      </c>
      <c r="I78" s="220"/>
      <c r="J78" s="220"/>
      <c r="K78" s="220"/>
      <c r="L78" s="208">
        <v>5000</v>
      </c>
      <c r="M78" s="222"/>
      <c r="N78" s="291">
        <v>100000</v>
      </c>
      <c r="O78" s="291">
        <v>96000</v>
      </c>
      <c r="P78" s="222"/>
      <c r="Q78" s="291">
        <v>55000</v>
      </c>
      <c r="R78" s="222"/>
      <c r="S78" s="222"/>
      <c r="T78" s="222"/>
      <c r="U78" s="222"/>
      <c r="V78" s="220"/>
      <c r="W78" s="291">
        <v>9000</v>
      </c>
      <c r="X78" s="291">
        <v>67000</v>
      </c>
      <c r="Y78" s="220"/>
      <c r="Z78" s="222"/>
      <c r="AA78" s="208">
        <v>332000</v>
      </c>
      <c r="AB78" s="291">
        <v>1389625</v>
      </c>
      <c r="AC78" s="208">
        <v>1721625</v>
      </c>
    </row>
    <row r="79" spans="1:29" ht="24">
      <c r="A79" s="213" t="s">
        <v>49</v>
      </c>
      <c r="B79" s="214">
        <v>31</v>
      </c>
      <c r="C79" s="215" t="s">
        <v>22</v>
      </c>
      <c r="D79" s="214">
        <v>3233</v>
      </c>
      <c r="E79" s="259" t="s">
        <v>81</v>
      </c>
      <c r="F79" s="292" t="s">
        <v>686</v>
      </c>
      <c r="G79" s="221"/>
      <c r="H79" s="222"/>
      <c r="I79" s="222"/>
      <c r="J79" s="222"/>
      <c r="K79" s="222"/>
      <c r="L79" s="208">
        <v>0</v>
      </c>
      <c r="M79" s="220"/>
      <c r="N79" s="291">
        <v>125000</v>
      </c>
      <c r="O79" s="291">
        <v>11000</v>
      </c>
      <c r="P79" s="220"/>
      <c r="Q79" s="222"/>
      <c r="R79" s="222"/>
      <c r="S79" s="291">
        <v>1150</v>
      </c>
      <c r="T79" s="222"/>
      <c r="U79" s="222"/>
      <c r="V79" s="220"/>
      <c r="W79" s="291">
        <v>2000</v>
      </c>
      <c r="X79" s="222"/>
      <c r="Y79" s="220"/>
      <c r="Z79" s="222"/>
      <c r="AA79" s="208">
        <v>139150</v>
      </c>
      <c r="AB79" s="291">
        <v>25000</v>
      </c>
      <c r="AC79" s="208">
        <v>164150</v>
      </c>
    </row>
    <row r="80" spans="1:29">
      <c r="A80" s="213" t="s">
        <v>49</v>
      </c>
      <c r="B80" s="214">
        <v>31</v>
      </c>
      <c r="C80" s="215" t="s">
        <v>22</v>
      </c>
      <c r="D80" s="214">
        <v>3234</v>
      </c>
      <c r="E80" s="259" t="s">
        <v>87</v>
      </c>
      <c r="F80" s="292" t="s">
        <v>686</v>
      </c>
      <c r="G80" s="221"/>
      <c r="H80" s="222"/>
      <c r="I80" s="222"/>
      <c r="J80" s="222"/>
      <c r="K80" s="222"/>
      <c r="L80" s="208">
        <v>0</v>
      </c>
      <c r="M80" s="291">
        <v>16000</v>
      </c>
      <c r="N80" s="291">
        <v>500</v>
      </c>
      <c r="O80" s="291">
        <v>12000</v>
      </c>
      <c r="P80" s="222"/>
      <c r="Q80" s="222"/>
      <c r="R80" s="222"/>
      <c r="S80" s="222"/>
      <c r="T80" s="222"/>
      <c r="U80" s="222"/>
      <c r="V80" s="220"/>
      <c r="W80" s="222"/>
      <c r="X80" s="222"/>
      <c r="Y80" s="220"/>
      <c r="Z80" s="222"/>
      <c r="AA80" s="208">
        <v>28500</v>
      </c>
      <c r="AB80" s="291">
        <v>1533300</v>
      </c>
      <c r="AC80" s="208">
        <v>1561800</v>
      </c>
    </row>
    <row r="81" spans="1:29">
      <c r="A81" s="213" t="s">
        <v>49</v>
      </c>
      <c r="B81" s="214">
        <v>31</v>
      </c>
      <c r="C81" s="215" t="s">
        <v>22</v>
      </c>
      <c r="D81" s="214">
        <v>3235</v>
      </c>
      <c r="E81" s="259" t="s">
        <v>88</v>
      </c>
      <c r="F81" s="292" t="s">
        <v>686</v>
      </c>
      <c r="G81" s="221"/>
      <c r="H81" s="222"/>
      <c r="I81" s="222"/>
      <c r="J81" s="222"/>
      <c r="K81" s="222"/>
      <c r="L81" s="208">
        <v>0</v>
      </c>
      <c r="M81" s="291">
        <v>30000</v>
      </c>
      <c r="N81" s="291">
        <v>1500</v>
      </c>
      <c r="O81" s="291">
        <v>29000</v>
      </c>
      <c r="P81" s="222"/>
      <c r="Q81" s="291">
        <v>2000</v>
      </c>
      <c r="R81" s="222"/>
      <c r="S81" s="222"/>
      <c r="T81" s="291">
        <v>10000</v>
      </c>
      <c r="U81" s="222"/>
      <c r="V81" s="291">
        <v>50000</v>
      </c>
      <c r="W81" s="222"/>
      <c r="X81" s="222"/>
      <c r="Y81" s="220"/>
      <c r="Z81" s="222"/>
      <c r="AA81" s="208">
        <v>122500</v>
      </c>
      <c r="AB81" s="291">
        <v>75000</v>
      </c>
      <c r="AC81" s="208">
        <v>197500</v>
      </c>
    </row>
    <row r="82" spans="1:29" ht="24">
      <c r="A82" s="213" t="s">
        <v>49</v>
      </c>
      <c r="B82" s="214">
        <v>31</v>
      </c>
      <c r="C82" s="215" t="s">
        <v>22</v>
      </c>
      <c r="D82" s="214">
        <v>3236</v>
      </c>
      <c r="E82" s="259" t="s">
        <v>54</v>
      </c>
      <c r="F82" s="292" t="s">
        <v>686</v>
      </c>
      <c r="G82" s="221"/>
      <c r="H82" s="222"/>
      <c r="I82" s="222"/>
      <c r="J82" s="222"/>
      <c r="K82" s="222"/>
      <c r="L82" s="208">
        <v>0</v>
      </c>
      <c r="M82" s="222"/>
      <c r="N82" s="291">
        <v>80000</v>
      </c>
      <c r="O82" s="291">
        <v>19000</v>
      </c>
      <c r="P82" s="222"/>
      <c r="Q82" s="222"/>
      <c r="R82" s="220"/>
      <c r="S82" s="222"/>
      <c r="T82" s="222"/>
      <c r="U82" s="222"/>
      <c r="V82" s="291">
        <v>10000</v>
      </c>
      <c r="W82" s="222"/>
      <c r="X82" s="222"/>
      <c r="Y82" s="220"/>
      <c r="Z82" s="222"/>
      <c r="AA82" s="208">
        <v>109000</v>
      </c>
      <c r="AB82" s="291">
        <v>54000</v>
      </c>
      <c r="AC82" s="208">
        <v>163000</v>
      </c>
    </row>
    <row r="83" spans="1:29" ht="24">
      <c r="A83" s="213" t="s">
        <v>49</v>
      </c>
      <c r="B83" s="214">
        <v>31</v>
      </c>
      <c r="C83" s="215" t="s">
        <v>22</v>
      </c>
      <c r="D83" s="214">
        <v>3237</v>
      </c>
      <c r="E83" s="259" t="s">
        <v>62</v>
      </c>
      <c r="F83" s="292" t="s">
        <v>686</v>
      </c>
      <c r="G83" s="297">
        <v>5000</v>
      </c>
      <c r="H83" s="291">
        <v>60000</v>
      </c>
      <c r="I83" s="220"/>
      <c r="J83" s="220"/>
      <c r="K83" s="291">
        <v>6100</v>
      </c>
      <c r="L83" s="208">
        <v>71100</v>
      </c>
      <c r="M83" s="222"/>
      <c r="N83" s="291">
        <v>1300000</v>
      </c>
      <c r="O83" s="291">
        <v>94849</v>
      </c>
      <c r="P83" s="222"/>
      <c r="Q83" s="291">
        <v>350000</v>
      </c>
      <c r="R83" s="291">
        <v>200000</v>
      </c>
      <c r="S83" s="291">
        <v>429000</v>
      </c>
      <c r="T83" s="291">
        <v>500000</v>
      </c>
      <c r="U83" s="222"/>
      <c r="V83" s="291">
        <v>85000</v>
      </c>
      <c r="W83" s="291">
        <v>149000</v>
      </c>
      <c r="X83" s="220"/>
      <c r="Y83" s="220"/>
      <c r="Z83" s="222"/>
      <c r="AA83" s="208">
        <v>3178949</v>
      </c>
      <c r="AB83" s="291">
        <v>410500</v>
      </c>
      <c r="AC83" s="208">
        <v>3589449</v>
      </c>
    </row>
    <row r="84" spans="1:29">
      <c r="A84" s="213" t="s">
        <v>49</v>
      </c>
      <c r="B84" s="214">
        <v>31</v>
      </c>
      <c r="C84" s="215" t="s">
        <v>22</v>
      </c>
      <c r="D84" s="214">
        <v>3238</v>
      </c>
      <c r="E84" s="259" t="s">
        <v>82</v>
      </c>
      <c r="F84" s="292" t="s">
        <v>686</v>
      </c>
      <c r="G84" s="219"/>
      <c r="H84" s="220"/>
      <c r="I84" s="220"/>
      <c r="J84" s="220"/>
      <c r="K84" s="220"/>
      <c r="L84" s="208">
        <v>0</v>
      </c>
      <c r="M84" s="222"/>
      <c r="N84" s="291">
        <v>1000</v>
      </c>
      <c r="O84" s="291">
        <v>4500</v>
      </c>
      <c r="P84" s="222"/>
      <c r="Q84" s="291">
        <v>1000</v>
      </c>
      <c r="R84" s="222"/>
      <c r="S84" s="222"/>
      <c r="T84" s="222"/>
      <c r="U84" s="222"/>
      <c r="V84" s="291">
        <v>35000</v>
      </c>
      <c r="W84" s="220"/>
      <c r="X84" s="222"/>
      <c r="Y84" s="220"/>
      <c r="Z84" s="222"/>
      <c r="AA84" s="208">
        <v>41500</v>
      </c>
      <c r="AB84" s="291">
        <v>295000</v>
      </c>
      <c r="AC84" s="208">
        <v>336500</v>
      </c>
    </row>
    <row r="85" spans="1:29">
      <c r="A85" s="213" t="s">
        <v>49</v>
      </c>
      <c r="B85" s="214">
        <v>31</v>
      </c>
      <c r="C85" s="215" t="s">
        <v>22</v>
      </c>
      <c r="D85" s="214">
        <v>3239</v>
      </c>
      <c r="E85" s="259" t="s">
        <v>66</v>
      </c>
      <c r="F85" s="292" t="s">
        <v>686</v>
      </c>
      <c r="G85" s="219"/>
      <c r="H85" s="291">
        <v>10000</v>
      </c>
      <c r="I85" s="291">
        <v>6000</v>
      </c>
      <c r="J85" s="220"/>
      <c r="K85" s="220"/>
      <c r="L85" s="208">
        <v>16000</v>
      </c>
      <c r="M85" s="222"/>
      <c r="N85" s="291">
        <v>210000</v>
      </c>
      <c r="O85" s="291">
        <v>106151</v>
      </c>
      <c r="P85" s="222"/>
      <c r="Q85" s="291">
        <v>5000</v>
      </c>
      <c r="R85" s="222"/>
      <c r="S85" s="220"/>
      <c r="T85" s="220"/>
      <c r="U85" s="222"/>
      <c r="V85" s="220"/>
      <c r="W85" s="291">
        <v>88000</v>
      </c>
      <c r="X85" s="220"/>
      <c r="Y85" s="220"/>
      <c r="Z85" s="222"/>
      <c r="AA85" s="208">
        <v>425151</v>
      </c>
      <c r="AB85" s="291">
        <v>28000</v>
      </c>
      <c r="AC85" s="208">
        <v>453151</v>
      </c>
    </row>
    <row r="86" spans="1:29" ht="24">
      <c r="A86" s="213" t="s">
        <v>49</v>
      </c>
      <c r="B86" s="214">
        <v>31</v>
      </c>
      <c r="C86" s="215" t="s">
        <v>22</v>
      </c>
      <c r="D86" s="214">
        <v>3241</v>
      </c>
      <c r="E86" s="259" t="s">
        <v>67</v>
      </c>
      <c r="F86" s="292" t="s">
        <v>686</v>
      </c>
      <c r="G86" s="219"/>
      <c r="H86" s="291">
        <v>2000</v>
      </c>
      <c r="I86" s="220"/>
      <c r="J86" s="220"/>
      <c r="K86" s="220"/>
      <c r="L86" s="208">
        <v>2000</v>
      </c>
      <c r="M86" s="220"/>
      <c r="N86" s="291">
        <v>40000</v>
      </c>
      <c r="O86" s="291">
        <v>12000</v>
      </c>
      <c r="P86" s="222"/>
      <c r="Q86" s="220"/>
      <c r="R86" s="220"/>
      <c r="S86" s="291">
        <v>15000</v>
      </c>
      <c r="T86" s="220"/>
      <c r="U86" s="222"/>
      <c r="V86" s="291">
        <v>20000</v>
      </c>
      <c r="W86" s="291">
        <v>36000</v>
      </c>
      <c r="X86" s="220"/>
      <c r="Y86" s="220"/>
      <c r="Z86" s="222"/>
      <c r="AA86" s="208">
        <v>125000</v>
      </c>
      <c r="AB86" s="222"/>
      <c r="AC86" s="208">
        <v>125000</v>
      </c>
    </row>
    <row r="87" spans="1:29">
      <c r="A87" s="213" t="s">
        <v>49</v>
      </c>
      <c r="B87" s="214">
        <v>31</v>
      </c>
      <c r="C87" s="215" t="s">
        <v>22</v>
      </c>
      <c r="D87" s="214">
        <v>3292</v>
      </c>
      <c r="E87" s="259" t="s">
        <v>59</v>
      </c>
      <c r="F87" s="292" t="s">
        <v>686</v>
      </c>
      <c r="G87" s="219"/>
      <c r="H87" s="291">
        <v>2000</v>
      </c>
      <c r="I87" s="220"/>
      <c r="J87" s="220"/>
      <c r="K87" s="220"/>
      <c r="L87" s="208">
        <v>2000</v>
      </c>
      <c r="M87" s="291">
        <v>7200</v>
      </c>
      <c r="N87" s="222"/>
      <c r="O87" s="291">
        <v>6000</v>
      </c>
      <c r="P87" s="222"/>
      <c r="Q87" s="220"/>
      <c r="R87" s="222"/>
      <c r="S87" s="222"/>
      <c r="T87" s="222"/>
      <c r="U87" s="222"/>
      <c r="V87" s="291">
        <v>25000</v>
      </c>
      <c r="W87" s="222"/>
      <c r="X87" s="222"/>
      <c r="Y87" s="222"/>
      <c r="Z87" s="222"/>
      <c r="AA87" s="208">
        <v>40200</v>
      </c>
      <c r="AB87" s="291">
        <v>59000</v>
      </c>
      <c r="AC87" s="208">
        <v>99200</v>
      </c>
    </row>
    <row r="88" spans="1:29">
      <c r="A88" s="213" t="s">
        <v>49</v>
      </c>
      <c r="B88" s="214">
        <v>31</v>
      </c>
      <c r="C88" s="215" t="s">
        <v>22</v>
      </c>
      <c r="D88" s="214">
        <v>3293</v>
      </c>
      <c r="E88" s="259" t="s">
        <v>68</v>
      </c>
      <c r="F88" s="292" t="s">
        <v>686</v>
      </c>
      <c r="G88" s="293">
        <v>15000</v>
      </c>
      <c r="H88" s="291">
        <v>30000</v>
      </c>
      <c r="I88" s="291">
        <v>1000</v>
      </c>
      <c r="J88" s="220"/>
      <c r="K88" s="220"/>
      <c r="L88" s="208">
        <v>46000</v>
      </c>
      <c r="M88" s="222"/>
      <c r="N88" s="291">
        <v>140000</v>
      </c>
      <c r="O88" s="291">
        <v>160000</v>
      </c>
      <c r="P88" s="222"/>
      <c r="Q88" s="291">
        <v>1000</v>
      </c>
      <c r="R88" s="222"/>
      <c r="S88" s="291">
        <v>2500</v>
      </c>
      <c r="T88" s="222"/>
      <c r="U88" s="220"/>
      <c r="V88" s="291">
        <v>20000</v>
      </c>
      <c r="W88" s="291">
        <v>9000</v>
      </c>
      <c r="X88" s="291">
        <v>20000</v>
      </c>
      <c r="Y88" s="220"/>
      <c r="Z88" s="222"/>
      <c r="AA88" s="208">
        <v>398500</v>
      </c>
      <c r="AB88" s="291">
        <v>87500</v>
      </c>
      <c r="AC88" s="208">
        <v>486000</v>
      </c>
    </row>
    <row r="89" spans="1:29">
      <c r="A89" s="213" t="s">
        <v>49</v>
      </c>
      <c r="B89" s="214">
        <v>31</v>
      </c>
      <c r="C89" s="215" t="s">
        <v>22</v>
      </c>
      <c r="D89" s="214">
        <v>3294</v>
      </c>
      <c r="E89" s="259" t="s">
        <v>69</v>
      </c>
      <c r="F89" s="292" t="s">
        <v>686</v>
      </c>
      <c r="G89" s="219"/>
      <c r="H89" s="291">
        <v>1000</v>
      </c>
      <c r="I89" s="291">
        <v>13000</v>
      </c>
      <c r="J89" s="220"/>
      <c r="K89" s="220"/>
      <c r="L89" s="208">
        <v>14000</v>
      </c>
      <c r="M89" s="222"/>
      <c r="N89" s="291">
        <v>1500</v>
      </c>
      <c r="O89" s="291">
        <v>3000</v>
      </c>
      <c r="P89" s="222"/>
      <c r="Q89" s="291"/>
      <c r="R89" s="222"/>
      <c r="S89" s="220"/>
      <c r="T89" s="291">
        <v>20000</v>
      </c>
      <c r="U89" s="222"/>
      <c r="V89" s="291">
        <v>10000</v>
      </c>
      <c r="W89" s="291">
        <v>0</v>
      </c>
      <c r="X89" s="220"/>
      <c r="Y89" s="220"/>
      <c r="Z89" s="222"/>
      <c r="AA89" s="208">
        <v>48500</v>
      </c>
      <c r="AB89" s="291"/>
      <c r="AC89" s="208">
        <v>48500</v>
      </c>
    </row>
    <row r="90" spans="1:29">
      <c r="A90" s="213" t="s">
        <v>49</v>
      </c>
      <c r="B90" s="214">
        <v>31</v>
      </c>
      <c r="C90" s="215" t="s">
        <v>22</v>
      </c>
      <c r="D90" s="214">
        <v>3295</v>
      </c>
      <c r="E90" s="259" t="s">
        <v>55</v>
      </c>
      <c r="F90" s="292" t="s">
        <v>686</v>
      </c>
      <c r="G90" s="221"/>
      <c r="H90" s="222"/>
      <c r="I90" s="222"/>
      <c r="J90" s="222"/>
      <c r="K90" s="222"/>
      <c r="L90" s="208">
        <v>0</v>
      </c>
      <c r="M90" s="222"/>
      <c r="N90" s="291">
        <v>200</v>
      </c>
      <c r="O90" s="291">
        <v>2000</v>
      </c>
      <c r="P90" s="222"/>
      <c r="Q90" s="291">
        <v>5000</v>
      </c>
      <c r="R90" s="220"/>
      <c r="S90" s="220"/>
      <c r="T90" s="222"/>
      <c r="U90" s="222"/>
      <c r="V90" s="291"/>
      <c r="W90" s="220"/>
      <c r="X90" s="222"/>
      <c r="Y90" s="220"/>
      <c r="Z90" s="222"/>
      <c r="AA90" s="208">
        <v>7200</v>
      </c>
      <c r="AB90" s="294"/>
      <c r="AC90" s="208">
        <v>7200</v>
      </c>
    </row>
    <row r="91" spans="1:29">
      <c r="A91" s="213" t="s">
        <v>49</v>
      </c>
      <c r="B91" s="214">
        <v>31</v>
      </c>
      <c r="C91" s="215" t="s">
        <v>22</v>
      </c>
      <c r="D91" s="214">
        <v>3296</v>
      </c>
      <c r="E91" s="259" t="s">
        <v>97</v>
      </c>
      <c r="F91" s="292" t="s">
        <v>686</v>
      </c>
      <c r="G91" s="221"/>
      <c r="H91" s="222"/>
      <c r="I91" s="222"/>
      <c r="J91" s="222"/>
      <c r="K91" s="222"/>
      <c r="L91" s="208">
        <v>0</v>
      </c>
      <c r="M91" s="222"/>
      <c r="N91" s="291"/>
      <c r="O91" s="291"/>
      <c r="P91" s="222"/>
      <c r="Q91" s="291"/>
      <c r="R91" s="220"/>
      <c r="S91" s="298"/>
      <c r="T91" s="299"/>
      <c r="U91" s="222"/>
      <c r="V91" s="291">
        <v>1500</v>
      </c>
      <c r="W91" s="220"/>
      <c r="X91" s="222"/>
      <c r="Y91" s="220"/>
      <c r="Z91" s="222"/>
      <c r="AA91" s="208">
        <v>1500</v>
      </c>
      <c r="AB91" s="294"/>
      <c r="AC91" s="208">
        <v>1500</v>
      </c>
    </row>
    <row r="92" spans="1:29" ht="24">
      <c r="A92" s="213" t="s">
        <v>49</v>
      </c>
      <c r="B92" s="214">
        <v>31</v>
      </c>
      <c r="C92" s="215" t="s">
        <v>22</v>
      </c>
      <c r="D92" s="214">
        <v>3299</v>
      </c>
      <c r="E92" s="259" t="s">
        <v>57</v>
      </c>
      <c r="F92" s="292" t="s">
        <v>686</v>
      </c>
      <c r="G92" s="293">
        <v>75000</v>
      </c>
      <c r="H92" s="291">
        <v>15000</v>
      </c>
      <c r="I92" s="220"/>
      <c r="J92" s="220"/>
      <c r="K92" s="291">
        <v>550</v>
      </c>
      <c r="L92" s="208">
        <v>90550</v>
      </c>
      <c r="M92" s="222"/>
      <c r="N92" s="291">
        <v>35000</v>
      </c>
      <c r="O92" s="291">
        <v>50000</v>
      </c>
      <c r="P92" s="222"/>
      <c r="Q92" s="291">
        <v>500</v>
      </c>
      <c r="R92" s="222"/>
      <c r="S92" s="291">
        <v>45386</v>
      </c>
      <c r="T92" s="291"/>
      <c r="U92" s="222"/>
      <c r="V92" s="291">
        <v>1000</v>
      </c>
      <c r="W92" s="291">
        <v>5000</v>
      </c>
      <c r="X92" s="291">
        <v>33000</v>
      </c>
      <c r="Y92" s="220"/>
      <c r="Z92" s="222"/>
      <c r="AA92" s="208">
        <v>260436</v>
      </c>
      <c r="AB92" s="291">
        <v>905533</v>
      </c>
      <c r="AC92" s="208">
        <v>1165969</v>
      </c>
    </row>
    <row r="93" spans="1:29" ht="24">
      <c r="A93" s="213" t="s">
        <v>49</v>
      </c>
      <c r="B93" s="214">
        <v>31</v>
      </c>
      <c r="C93" s="215" t="s">
        <v>22</v>
      </c>
      <c r="D93" s="214">
        <v>3431</v>
      </c>
      <c r="E93" s="259" t="s">
        <v>70</v>
      </c>
      <c r="F93" s="292" t="s">
        <v>686</v>
      </c>
      <c r="G93" s="219"/>
      <c r="H93" s="291">
        <v>1000</v>
      </c>
      <c r="I93" s="291">
        <v>1000</v>
      </c>
      <c r="J93" s="291">
        <v>50</v>
      </c>
      <c r="K93" s="291">
        <v>1290</v>
      </c>
      <c r="L93" s="208">
        <v>3340</v>
      </c>
      <c r="M93" s="222"/>
      <c r="N93" s="291">
        <v>10000</v>
      </c>
      <c r="O93" s="291">
        <v>4000</v>
      </c>
      <c r="P93" s="222"/>
      <c r="Q93" s="291">
        <v>1000</v>
      </c>
      <c r="R93" s="220"/>
      <c r="S93" s="291">
        <v>1100</v>
      </c>
      <c r="T93" s="222"/>
      <c r="U93" s="222"/>
      <c r="V93" s="291">
        <v>3600</v>
      </c>
      <c r="W93" s="291">
        <v>4000</v>
      </c>
      <c r="X93" s="291">
        <v>25000</v>
      </c>
      <c r="Y93" s="291">
        <v>100</v>
      </c>
      <c r="Z93" s="222"/>
      <c r="AA93" s="208">
        <v>52140</v>
      </c>
      <c r="AB93" s="291">
        <v>123750</v>
      </c>
      <c r="AC93" s="208">
        <v>175890</v>
      </c>
    </row>
    <row r="94" spans="1:29" ht="36">
      <c r="A94" s="213" t="s">
        <v>49</v>
      </c>
      <c r="B94" s="214">
        <v>31</v>
      </c>
      <c r="C94" s="215" t="s">
        <v>22</v>
      </c>
      <c r="D94" s="214">
        <v>3432</v>
      </c>
      <c r="E94" s="259" t="s">
        <v>71</v>
      </c>
      <c r="F94" s="292" t="s">
        <v>686</v>
      </c>
      <c r="G94" s="219"/>
      <c r="H94" s="291">
        <v>200</v>
      </c>
      <c r="I94" s="220"/>
      <c r="J94" s="220"/>
      <c r="K94" s="291">
        <v>700</v>
      </c>
      <c r="L94" s="208">
        <v>900</v>
      </c>
      <c r="M94" s="222"/>
      <c r="N94" s="291">
        <v>1500</v>
      </c>
      <c r="O94" s="222"/>
      <c r="P94" s="222"/>
      <c r="Q94" s="291">
        <v>500</v>
      </c>
      <c r="R94" s="222"/>
      <c r="S94" s="222"/>
      <c r="T94" s="222"/>
      <c r="U94" s="222"/>
      <c r="V94" s="291">
        <v>500</v>
      </c>
      <c r="W94" s="222"/>
      <c r="X94" s="220"/>
      <c r="Y94" s="222"/>
      <c r="Z94" s="222"/>
      <c r="AA94" s="208">
        <v>3400</v>
      </c>
      <c r="AB94" s="222"/>
      <c r="AC94" s="208">
        <v>3400</v>
      </c>
    </row>
    <row r="95" spans="1:29">
      <c r="A95" s="213" t="s">
        <v>49</v>
      </c>
      <c r="B95" s="214">
        <v>31</v>
      </c>
      <c r="C95" s="215" t="s">
        <v>22</v>
      </c>
      <c r="D95" s="214">
        <v>3433</v>
      </c>
      <c r="E95" s="259" t="s">
        <v>805</v>
      </c>
      <c r="F95" s="292" t="s">
        <v>686</v>
      </c>
      <c r="G95" s="221"/>
      <c r="H95" s="222"/>
      <c r="I95" s="222"/>
      <c r="J95" s="222"/>
      <c r="K95" s="222"/>
      <c r="L95" s="208">
        <v>0</v>
      </c>
      <c r="M95" s="222"/>
      <c r="N95" s="220"/>
      <c r="O95" s="222"/>
      <c r="P95" s="222"/>
      <c r="Q95" s="222"/>
      <c r="R95" s="222"/>
      <c r="S95" s="222"/>
      <c r="T95" s="222"/>
      <c r="U95" s="222"/>
      <c r="V95" s="291">
        <v>200</v>
      </c>
      <c r="W95" s="222"/>
      <c r="X95" s="220"/>
      <c r="Y95" s="222"/>
      <c r="Z95" s="222"/>
      <c r="AA95" s="208">
        <v>200</v>
      </c>
      <c r="AB95" s="222"/>
      <c r="AC95" s="208">
        <v>200</v>
      </c>
    </row>
    <row r="96" spans="1:29" ht="24">
      <c r="A96" s="213" t="s">
        <v>49</v>
      </c>
      <c r="B96" s="214">
        <v>31</v>
      </c>
      <c r="C96" s="215" t="s">
        <v>22</v>
      </c>
      <c r="D96" s="214">
        <v>3434</v>
      </c>
      <c r="E96" s="259" t="s">
        <v>94</v>
      </c>
      <c r="F96" s="292" t="s">
        <v>686</v>
      </c>
      <c r="G96" s="221"/>
      <c r="H96" s="222"/>
      <c r="I96" s="222"/>
      <c r="J96" s="222"/>
      <c r="K96" s="222"/>
      <c r="L96" s="208">
        <v>0</v>
      </c>
      <c r="M96" s="222"/>
      <c r="N96" s="222"/>
      <c r="O96" s="222"/>
      <c r="P96" s="222"/>
      <c r="Q96" s="222"/>
      <c r="R96" s="222"/>
      <c r="S96" s="222"/>
      <c r="T96" s="222"/>
      <c r="U96" s="222"/>
      <c r="V96" s="220"/>
      <c r="W96" s="222"/>
      <c r="X96" s="220"/>
      <c r="Y96" s="222"/>
      <c r="Z96" s="222"/>
      <c r="AA96" s="208">
        <v>0</v>
      </c>
      <c r="AB96" s="222"/>
      <c r="AC96" s="208">
        <v>0</v>
      </c>
    </row>
    <row r="97" spans="1:29" ht="24">
      <c r="A97" s="213" t="s">
        <v>49</v>
      </c>
      <c r="B97" s="214">
        <v>31</v>
      </c>
      <c r="C97" s="215" t="s">
        <v>22</v>
      </c>
      <c r="D97" s="214">
        <v>3721</v>
      </c>
      <c r="E97" s="259" t="s">
        <v>84</v>
      </c>
      <c r="F97" s="292" t="s">
        <v>686</v>
      </c>
      <c r="G97" s="221"/>
      <c r="H97" s="222"/>
      <c r="I97" s="222"/>
      <c r="J97" s="222"/>
      <c r="K97" s="222"/>
      <c r="L97" s="208">
        <v>0</v>
      </c>
      <c r="M97" s="222"/>
      <c r="N97" s="222"/>
      <c r="O97" s="222"/>
      <c r="P97" s="222"/>
      <c r="Q97" s="220"/>
      <c r="R97" s="222"/>
      <c r="S97" s="222"/>
      <c r="T97" s="222"/>
      <c r="U97" s="222"/>
      <c r="V97" s="253"/>
      <c r="W97" s="222"/>
      <c r="X97" s="222"/>
      <c r="Y97" s="222"/>
      <c r="Z97" s="222"/>
      <c r="AA97" s="208">
        <v>0</v>
      </c>
      <c r="AB97" s="222"/>
      <c r="AC97" s="208">
        <v>0</v>
      </c>
    </row>
    <row r="98" spans="1:29">
      <c r="A98" s="213" t="s">
        <v>49</v>
      </c>
      <c r="B98" s="214">
        <v>31</v>
      </c>
      <c r="C98" s="215" t="s">
        <v>22</v>
      </c>
      <c r="D98" s="214">
        <v>3811</v>
      </c>
      <c r="E98" s="259" t="s">
        <v>56</v>
      </c>
      <c r="F98" s="292" t="s">
        <v>686</v>
      </c>
      <c r="G98" s="293">
        <v>20000</v>
      </c>
      <c r="H98" s="220"/>
      <c r="I98" s="220"/>
      <c r="J98" s="220"/>
      <c r="K98" s="220"/>
      <c r="L98" s="208">
        <v>20000</v>
      </c>
      <c r="M98" s="222"/>
      <c r="N98" s="291">
        <v>100000</v>
      </c>
      <c r="O98" s="222"/>
      <c r="P98" s="222"/>
      <c r="Q98" s="222"/>
      <c r="R98" s="291">
        <v>10000</v>
      </c>
      <c r="S98" s="222"/>
      <c r="T98" s="222"/>
      <c r="U98" s="222"/>
      <c r="V98" s="253"/>
      <c r="W98" s="222"/>
      <c r="X98" s="222"/>
      <c r="Y98" s="222"/>
      <c r="Z98" s="222"/>
      <c r="AA98" s="208">
        <v>130000</v>
      </c>
      <c r="AB98" s="222"/>
      <c r="AC98" s="208">
        <v>130000</v>
      </c>
    </row>
    <row r="99" spans="1:29">
      <c r="A99" s="213" t="s">
        <v>49</v>
      </c>
      <c r="B99" s="214">
        <v>31</v>
      </c>
      <c r="C99" s="215" t="s">
        <v>22</v>
      </c>
      <c r="D99" s="214">
        <v>4124</v>
      </c>
      <c r="E99" s="259" t="s">
        <v>807</v>
      </c>
      <c r="F99" s="292" t="s">
        <v>686</v>
      </c>
      <c r="G99" s="219"/>
      <c r="H99" s="220"/>
      <c r="I99" s="220"/>
      <c r="J99" s="220"/>
      <c r="K99" s="220"/>
      <c r="L99" s="208">
        <v>0</v>
      </c>
      <c r="M99" s="222"/>
      <c r="N99" s="291"/>
      <c r="O99" s="291">
        <v>600000</v>
      </c>
      <c r="P99" s="222"/>
      <c r="Q99" s="222"/>
      <c r="R99" s="291"/>
      <c r="S99" s="222"/>
      <c r="T99" s="222"/>
      <c r="U99" s="222"/>
      <c r="V99" s="253"/>
      <c r="W99" s="222"/>
      <c r="X99" s="299"/>
      <c r="Y99" s="222"/>
      <c r="Z99" s="222"/>
      <c r="AA99" s="208">
        <v>600000</v>
      </c>
      <c r="AB99" s="222"/>
      <c r="AC99" s="208">
        <v>600000</v>
      </c>
    </row>
    <row r="100" spans="1:29">
      <c r="A100" s="213" t="s">
        <v>49</v>
      </c>
      <c r="B100" s="214">
        <v>31</v>
      </c>
      <c r="C100" s="215" t="s">
        <v>22</v>
      </c>
      <c r="D100" s="214">
        <v>4212</v>
      </c>
      <c r="E100" s="259" t="s">
        <v>58</v>
      </c>
      <c r="F100" s="292" t="s">
        <v>686</v>
      </c>
      <c r="G100" s="221"/>
      <c r="H100" s="222"/>
      <c r="I100" s="222"/>
      <c r="J100" s="222"/>
      <c r="K100" s="222"/>
      <c r="L100" s="208">
        <v>0</v>
      </c>
      <c r="M100" s="222"/>
      <c r="N100" s="291">
        <v>0</v>
      </c>
      <c r="O100" s="291"/>
      <c r="P100" s="222"/>
      <c r="Q100" s="222"/>
      <c r="R100" s="222"/>
      <c r="S100" s="222"/>
      <c r="T100" s="222"/>
      <c r="U100" s="222"/>
      <c r="V100" s="253"/>
      <c r="W100" s="222"/>
      <c r="X100" s="291">
        <v>900000</v>
      </c>
      <c r="Y100" s="222"/>
      <c r="Z100" s="222"/>
      <c r="AA100" s="208">
        <v>900000</v>
      </c>
      <c r="AB100" s="222"/>
      <c r="AC100" s="208">
        <v>900000</v>
      </c>
    </row>
    <row r="101" spans="1:29">
      <c r="A101" s="213" t="s">
        <v>49</v>
      </c>
      <c r="B101" s="214">
        <v>31</v>
      </c>
      <c r="C101" s="215" t="s">
        <v>22</v>
      </c>
      <c r="D101" s="214">
        <v>4221</v>
      </c>
      <c r="E101" s="259" t="s">
        <v>63</v>
      </c>
      <c r="F101" s="292" t="s">
        <v>686</v>
      </c>
      <c r="G101" s="221"/>
      <c r="H101" s="291">
        <v>15000</v>
      </c>
      <c r="I101" s="222"/>
      <c r="J101" s="222"/>
      <c r="K101" s="222"/>
      <c r="L101" s="208">
        <v>15000</v>
      </c>
      <c r="M101" s="222"/>
      <c r="N101" s="291">
        <v>20000</v>
      </c>
      <c r="O101" s="291">
        <v>30000</v>
      </c>
      <c r="P101" s="222"/>
      <c r="Q101" s="220"/>
      <c r="R101" s="222"/>
      <c r="S101" s="222"/>
      <c r="T101" s="222"/>
      <c r="U101" s="222"/>
      <c r="V101" s="291">
        <v>50000</v>
      </c>
      <c r="W101" s="291">
        <v>60000</v>
      </c>
      <c r="X101" s="222"/>
      <c r="Y101" s="220"/>
      <c r="Z101" s="291">
        <v>80000</v>
      </c>
      <c r="AA101" s="208">
        <v>255000</v>
      </c>
      <c r="AB101" s="222"/>
      <c r="AC101" s="208">
        <v>255000</v>
      </c>
    </row>
    <row r="102" spans="1:29">
      <c r="A102" s="213" t="s">
        <v>49</v>
      </c>
      <c r="B102" s="214">
        <v>31</v>
      </c>
      <c r="C102" s="215" t="s">
        <v>22</v>
      </c>
      <c r="D102" s="214">
        <v>4222</v>
      </c>
      <c r="E102" s="259" t="s">
        <v>72</v>
      </c>
      <c r="F102" s="292" t="s">
        <v>686</v>
      </c>
      <c r="G102" s="221"/>
      <c r="H102" s="222"/>
      <c r="I102" s="222"/>
      <c r="J102" s="222"/>
      <c r="K102" s="222"/>
      <c r="L102" s="208">
        <v>0</v>
      </c>
      <c r="M102" s="222"/>
      <c r="N102" s="291">
        <v>5000</v>
      </c>
      <c r="O102" s="222"/>
      <c r="P102" s="222"/>
      <c r="Q102" s="291">
        <v>2000</v>
      </c>
      <c r="R102" s="222"/>
      <c r="S102" s="222"/>
      <c r="T102" s="222"/>
      <c r="U102" s="222"/>
      <c r="V102" s="291">
        <v>35500</v>
      </c>
      <c r="W102" s="291">
        <v>55000</v>
      </c>
      <c r="X102" s="222"/>
      <c r="Y102" s="220"/>
      <c r="Z102" s="222"/>
      <c r="AA102" s="208">
        <v>97500</v>
      </c>
      <c r="AB102" s="222"/>
      <c r="AC102" s="208">
        <v>97500</v>
      </c>
    </row>
    <row r="103" spans="1:29" ht="24">
      <c r="A103" s="213" t="s">
        <v>49</v>
      </c>
      <c r="B103" s="214">
        <v>31</v>
      </c>
      <c r="C103" s="215" t="s">
        <v>22</v>
      </c>
      <c r="D103" s="214">
        <v>4224</v>
      </c>
      <c r="E103" s="259" t="s">
        <v>73</v>
      </c>
      <c r="F103" s="292" t="s">
        <v>686</v>
      </c>
      <c r="G103" s="219"/>
      <c r="H103" s="291">
        <v>50000</v>
      </c>
      <c r="I103" s="291">
        <v>48000</v>
      </c>
      <c r="J103" s="220"/>
      <c r="K103" s="220"/>
      <c r="L103" s="208">
        <v>98000</v>
      </c>
      <c r="M103" s="222"/>
      <c r="N103" s="222"/>
      <c r="O103" s="291">
        <v>100000</v>
      </c>
      <c r="P103" s="291">
        <v>51000</v>
      </c>
      <c r="Q103" s="222"/>
      <c r="R103" s="222"/>
      <c r="S103" s="222"/>
      <c r="T103" s="222"/>
      <c r="U103" s="222"/>
      <c r="V103" s="291">
        <v>40000</v>
      </c>
      <c r="W103" s="222"/>
      <c r="X103" s="220"/>
      <c r="Y103" s="222"/>
      <c r="Z103" s="222"/>
      <c r="AA103" s="208">
        <v>289000</v>
      </c>
      <c r="AB103" s="222"/>
      <c r="AC103" s="208">
        <v>289000</v>
      </c>
    </row>
    <row r="104" spans="1:29" ht="24">
      <c r="A104" s="213" t="s">
        <v>49</v>
      </c>
      <c r="B104" s="214">
        <v>31</v>
      </c>
      <c r="C104" s="215" t="s">
        <v>22</v>
      </c>
      <c r="D104" s="214">
        <v>4225</v>
      </c>
      <c r="E104" s="259" t="s">
        <v>85</v>
      </c>
      <c r="F104" s="292" t="s">
        <v>686</v>
      </c>
      <c r="G104" s="221"/>
      <c r="H104" s="291"/>
      <c r="I104" s="222"/>
      <c r="J104" s="222"/>
      <c r="K104" s="222"/>
      <c r="L104" s="208">
        <v>0</v>
      </c>
      <c r="M104" s="222"/>
      <c r="N104" s="222"/>
      <c r="O104" s="222"/>
      <c r="P104" s="222"/>
      <c r="Q104" s="222"/>
      <c r="R104" s="222"/>
      <c r="S104" s="222"/>
      <c r="T104" s="222"/>
      <c r="U104" s="222"/>
      <c r="V104" s="253"/>
      <c r="W104" s="222"/>
      <c r="X104" s="222"/>
      <c r="Y104" s="220"/>
      <c r="Z104" s="222"/>
      <c r="AA104" s="208">
        <v>0</v>
      </c>
      <c r="AB104" s="222"/>
      <c r="AC104" s="208">
        <v>0</v>
      </c>
    </row>
    <row r="105" spans="1:29">
      <c r="A105" s="213" t="s">
        <v>49</v>
      </c>
      <c r="B105" s="214">
        <v>31</v>
      </c>
      <c r="C105" s="215" t="s">
        <v>22</v>
      </c>
      <c r="D105" s="214">
        <v>4226</v>
      </c>
      <c r="E105" s="259" t="s">
        <v>808</v>
      </c>
      <c r="F105" s="292" t="s">
        <v>686</v>
      </c>
      <c r="G105" s="221"/>
      <c r="H105" s="222"/>
      <c r="I105" s="222"/>
      <c r="J105" s="222"/>
      <c r="K105" s="222"/>
      <c r="L105" s="208">
        <v>0</v>
      </c>
      <c r="M105" s="220"/>
      <c r="N105" s="222"/>
      <c r="O105" s="222"/>
      <c r="P105" s="222"/>
      <c r="Q105" s="222"/>
      <c r="R105" s="222"/>
      <c r="S105" s="222"/>
      <c r="T105" s="222"/>
      <c r="U105" s="222"/>
      <c r="V105" s="291"/>
      <c r="W105" s="222"/>
      <c r="X105" s="222"/>
      <c r="Y105" s="222"/>
      <c r="Z105" s="222"/>
      <c r="AA105" s="208">
        <v>0</v>
      </c>
      <c r="AB105" s="222"/>
      <c r="AC105" s="208">
        <v>0</v>
      </c>
    </row>
    <row r="106" spans="1:29" ht="24">
      <c r="A106" s="213" t="s">
        <v>49</v>
      </c>
      <c r="B106" s="214">
        <v>31</v>
      </c>
      <c r="C106" s="215" t="s">
        <v>22</v>
      </c>
      <c r="D106" s="214">
        <v>4227</v>
      </c>
      <c r="E106" s="259" t="s">
        <v>93</v>
      </c>
      <c r="F106" s="292" t="s">
        <v>686</v>
      </c>
      <c r="G106" s="221"/>
      <c r="H106" s="222"/>
      <c r="I106" s="222"/>
      <c r="J106" s="222"/>
      <c r="K106" s="222"/>
      <c r="L106" s="208">
        <v>0</v>
      </c>
      <c r="M106" s="220"/>
      <c r="N106" s="222"/>
      <c r="O106" s="222"/>
      <c r="P106" s="222"/>
      <c r="Q106" s="222"/>
      <c r="R106" s="222"/>
      <c r="S106" s="222"/>
      <c r="T106" s="222"/>
      <c r="U106" s="222"/>
      <c r="V106" s="291">
        <v>20000</v>
      </c>
      <c r="W106" s="222"/>
      <c r="X106" s="222"/>
      <c r="Y106" s="222"/>
      <c r="Z106" s="222"/>
      <c r="AA106" s="208">
        <v>20000</v>
      </c>
      <c r="AB106" s="222"/>
      <c r="AC106" s="208">
        <v>20000</v>
      </c>
    </row>
    <row r="107" spans="1:29" ht="24">
      <c r="A107" s="213" t="s">
        <v>49</v>
      </c>
      <c r="B107" s="214">
        <v>31</v>
      </c>
      <c r="C107" s="215" t="s">
        <v>22</v>
      </c>
      <c r="D107" s="214">
        <v>4231</v>
      </c>
      <c r="E107" s="259" t="s">
        <v>98</v>
      </c>
      <c r="F107" s="292" t="s">
        <v>686</v>
      </c>
      <c r="G107" s="221"/>
      <c r="H107" s="222"/>
      <c r="I107" s="222"/>
      <c r="J107" s="222"/>
      <c r="K107" s="222"/>
      <c r="L107" s="208">
        <v>0</v>
      </c>
      <c r="M107" s="222"/>
      <c r="N107" s="222"/>
      <c r="O107" s="222"/>
      <c r="P107" s="222"/>
      <c r="Q107" s="222"/>
      <c r="R107" s="222"/>
      <c r="S107" s="222"/>
      <c r="T107" s="222"/>
      <c r="U107" s="222"/>
      <c r="V107" s="253"/>
      <c r="W107" s="222"/>
      <c r="X107" s="222"/>
      <c r="Y107" s="222"/>
      <c r="Z107" s="222"/>
      <c r="AA107" s="208">
        <v>0</v>
      </c>
      <c r="AB107" s="222"/>
      <c r="AC107" s="208">
        <v>0</v>
      </c>
    </row>
    <row r="108" spans="1:29">
      <c r="A108" s="213" t="s">
        <v>49</v>
      </c>
      <c r="B108" s="214">
        <v>31</v>
      </c>
      <c r="C108" s="215" t="s">
        <v>22</v>
      </c>
      <c r="D108" s="214">
        <v>4241</v>
      </c>
      <c r="E108" s="259" t="s">
        <v>74</v>
      </c>
      <c r="F108" s="292" t="s">
        <v>686</v>
      </c>
      <c r="G108" s="221"/>
      <c r="H108" s="291">
        <v>1000</v>
      </c>
      <c r="I108" s="222"/>
      <c r="J108" s="222"/>
      <c r="K108" s="222"/>
      <c r="L108" s="208">
        <v>1000</v>
      </c>
      <c r="M108" s="220"/>
      <c r="N108" s="291">
        <v>10000</v>
      </c>
      <c r="O108" s="300"/>
      <c r="P108" s="222"/>
      <c r="Q108" s="222"/>
      <c r="R108" s="222"/>
      <c r="S108" s="222"/>
      <c r="T108" s="222"/>
      <c r="U108" s="222"/>
      <c r="V108" s="291">
        <v>5000</v>
      </c>
      <c r="W108" s="291">
        <v>17000</v>
      </c>
      <c r="X108" s="222"/>
      <c r="Y108" s="222"/>
      <c r="Z108" s="222"/>
      <c r="AA108" s="208">
        <v>33000</v>
      </c>
      <c r="AB108" s="222"/>
      <c r="AC108" s="208">
        <v>33000</v>
      </c>
    </row>
    <row r="109" spans="1:29" ht="24.75" thickBot="1">
      <c r="A109" s="223" t="s">
        <v>49</v>
      </c>
      <c r="B109" s="224">
        <v>31</v>
      </c>
      <c r="C109" s="225" t="s">
        <v>22</v>
      </c>
      <c r="D109" s="224">
        <v>4511</v>
      </c>
      <c r="E109" s="301" t="s">
        <v>91</v>
      </c>
      <c r="F109" s="302" t="s">
        <v>686</v>
      </c>
      <c r="G109" s="231"/>
      <c r="H109" s="232"/>
      <c r="I109" s="232"/>
      <c r="J109" s="232"/>
      <c r="K109" s="232"/>
      <c r="L109" s="208">
        <v>0</v>
      </c>
      <c r="M109" s="232"/>
      <c r="N109" s="232"/>
      <c r="O109" s="303"/>
      <c r="P109" s="232"/>
      <c r="Q109" s="232"/>
      <c r="R109" s="291">
        <v>1100000</v>
      </c>
      <c r="S109" s="232"/>
      <c r="T109" s="232"/>
      <c r="U109" s="232"/>
      <c r="V109" s="268"/>
      <c r="W109" s="232"/>
      <c r="X109" s="232"/>
      <c r="Y109" s="232"/>
      <c r="Z109" s="232"/>
      <c r="AA109" s="208">
        <v>1100000</v>
      </c>
      <c r="AB109" s="232"/>
      <c r="AC109" s="208">
        <v>1100000</v>
      </c>
    </row>
    <row r="110" spans="1:29" ht="12.75" thickBot="1">
      <c r="A110" s="276" t="s">
        <v>49</v>
      </c>
      <c r="B110" s="277">
        <v>31</v>
      </c>
      <c r="C110" s="278"/>
      <c r="D110" s="279"/>
      <c r="E110" s="280" t="s">
        <v>161</v>
      </c>
      <c r="F110" s="304" t="s">
        <v>686</v>
      </c>
      <c r="G110" s="284">
        <v>615000</v>
      </c>
      <c r="H110" s="287">
        <v>1002700</v>
      </c>
      <c r="I110" s="287">
        <v>100150</v>
      </c>
      <c r="J110" s="287">
        <v>50</v>
      </c>
      <c r="K110" s="287">
        <v>8640</v>
      </c>
      <c r="L110" s="287">
        <v>1726540</v>
      </c>
      <c r="M110" s="287">
        <v>200000</v>
      </c>
      <c r="N110" s="287">
        <v>2578000</v>
      </c>
      <c r="O110" s="287">
        <v>2928225</v>
      </c>
      <c r="P110" s="287">
        <v>51000</v>
      </c>
      <c r="Q110" s="287">
        <v>1331000</v>
      </c>
      <c r="R110" s="287">
        <v>3640000</v>
      </c>
      <c r="S110" s="287">
        <v>720836</v>
      </c>
      <c r="T110" s="287">
        <v>1022750</v>
      </c>
      <c r="U110" s="287">
        <v>70100</v>
      </c>
      <c r="V110" s="287">
        <v>852800</v>
      </c>
      <c r="W110" s="287">
        <v>703000</v>
      </c>
      <c r="X110" s="287">
        <v>1492500</v>
      </c>
      <c r="Y110" s="287">
        <v>100</v>
      </c>
      <c r="Z110" s="287">
        <v>80000</v>
      </c>
      <c r="AA110" s="287">
        <v>17396851</v>
      </c>
      <c r="AB110" s="287">
        <v>23930000</v>
      </c>
      <c r="AC110" s="287">
        <v>41326851</v>
      </c>
    </row>
    <row r="111" spans="1:29">
      <c r="A111" s="199" t="s">
        <v>49</v>
      </c>
      <c r="B111" s="200">
        <v>43</v>
      </c>
      <c r="C111" s="201" t="s">
        <v>27</v>
      </c>
      <c r="D111" s="200">
        <v>3111</v>
      </c>
      <c r="E111" s="289" t="s">
        <v>50</v>
      </c>
      <c r="F111" s="290" t="s">
        <v>686</v>
      </c>
      <c r="G111" s="205"/>
      <c r="H111" s="291">
        <v>130000</v>
      </c>
      <c r="I111" s="206"/>
      <c r="J111" s="291">
        <v>133000</v>
      </c>
      <c r="K111" s="291">
        <v>150000</v>
      </c>
      <c r="L111" s="208">
        <v>413000</v>
      </c>
      <c r="M111" s="206"/>
      <c r="N111" s="291">
        <v>3200000</v>
      </c>
      <c r="O111" s="291">
        <v>950000</v>
      </c>
      <c r="P111" s="291">
        <v>223258</v>
      </c>
      <c r="Q111" s="291">
        <v>1600000</v>
      </c>
      <c r="R111" s="291">
        <v>670000</v>
      </c>
      <c r="S111" s="291">
        <v>710000</v>
      </c>
      <c r="T111" s="291">
        <v>1300000</v>
      </c>
      <c r="U111" s="210"/>
      <c r="V111" s="291">
        <v>135000</v>
      </c>
      <c r="W111" s="291">
        <v>5581500</v>
      </c>
      <c r="X111" s="291">
        <v>1008751</v>
      </c>
      <c r="Y111" s="206"/>
      <c r="Z111" s="206"/>
      <c r="AA111" s="208">
        <v>15791509</v>
      </c>
      <c r="AB111" s="291">
        <v>15800000</v>
      </c>
      <c r="AC111" s="208">
        <v>31591509</v>
      </c>
    </row>
    <row r="112" spans="1:29">
      <c r="A112" s="213" t="s">
        <v>49</v>
      </c>
      <c r="B112" s="214">
        <v>43</v>
      </c>
      <c r="C112" s="215" t="s">
        <v>27</v>
      </c>
      <c r="D112" s="214">
        <v>3121</v>
      </c>
      <c r="E112" s="259" t="s">
        <v>51</v>
      </c>
      <c r="F112" s="292" t="s">
        <v>686</v>
      </c>
      <c r="G112" s="293">
        <v>15000</v>
      </c>
      <c r="H112" s="291">
        <v>65000</v>
      </c>
      <c r="I112" s="291">
        <v>43470</v>
      </c>
      <c r="J112" s="291">
        <v>31000</v>
      </c>
      <c r="K112" s="291">
        <v>294755</v>
      </c>
      <c r="L112" s="208">
        <v>449225</v>
      </c>
      <c r="M112" s="291">
        <v>102654</v>
      </c>
      <c r="N112" s="291">
        <v>800000</v>
      </c>
      <c r="O112" s="291">
        <v>25000</v>
      </c>
      <c r="P112" s="291">
        <v>88000</v>
      </c>
      <c r="Q112" s="291">
        <v>230000</v>
      </c>
      <c r="R112" s="220"/>
      <c r="S112" s="291">
        <v>156000</v>
      </c>
      <c r="T112" s="220"/>
      <c r="U112" s="220"/>
      <c r="V112" s="291">
        <v>125000</v>
      </c>
      <c r="W112" s="291">
        <v>616870</v>
      </c>
      <c r="X112" s="291">
        <v>29000</v>
      </c>
      <c r="Y112" s="291">
        <v>25500</v>
      </c>
      <c r="Z112" s="291">
        <v>140000</v>
      </c>
      <c r="AA112" s="208">
        <v>2787249</v>
      </c>
      <c r="AB112" s="294"/>
      <c r="AC112" s="208">
        <v>2787249</v>
      </c>
    </row>
    <row r="113" spans="1:29" ht="24">
      <c r="A113" s="213" t="s">
        <v>49</v>
      </c>
      <c r="B113" s="214">
        <v>43</v>
      </c>
      <c r="C113" s="215" t="s">
        <v>27</v>
      </c>
      <c r="D113" s="214">
        <v>3132</v>
      </c>
      <c r="E113" s="259" t="s">
        <v>52</v>
      </c>
      <c r="F113" s="292" t="s">
        <v>686</v>
      </c>
      <c r="G113" s="219"/>
      <c r="H113" s="291">
        <v>21400</v>
      </c>
      <c r="I113" s="220"/>
      <c r="J113" s="220"/>
      <c r="K113" s="291">
        <v>24750</v>
      </c>
      <c r="L113" s="208">
        <v>46150</v>
      </c>
      <c r="M113" s="220"/>
      <c r="N113" s="291">
        <v>528000</v>
      </c>
      <c r="O113" s="291">
        <v>156750</v>
      </c>
      <c r="P113" s="291">
        <v>34280</v>
      </c>
      <c r="Q113" s="291">
        <v>264000</v>
      </c>
      <c r="R113" s="291">
        <v>110100</v>
      </c>
      <c r="S113" s="291">
        <v>116589</v>
      </c>
      <c r="T113" s="291">
        <v>214500</v>
      </c>
      <c r="U113" s="220"/>
      <c r="V113" s="291">
        <v>22400</v>
      </c>
      <c r="W113" s="291">
        <v>934050</v>
      </c>
      <c r="X113" s="291">
        <v>166446</v>
      </c>
      <c r="Y113" s="220"/>
      <c r="Z113" s="220"/>
      <c r="AA113" s="208">
        <v>2593265</v>
      </c>
      <c r="AB113" s="294"/>
      <c r="AC113" s="208">
        <v>2593265</v>
      </c>
    </row>
    <row r="114" spans="1:29">
      <c r="A114" s="213" t="s">
        <v>49</v>
      </c>
      <c r="B114" s="214">
        <v>43</v>
      </c>
      <c r="C114" s="215" t="s">
        <v>27</v>
      </c>
      <c r="D114" s="214">
        <v>3211</v>
      </c>
      <c r="E114" s="259" t="s">
        <v>60</v>
      </c>
      <c r="F114" s="292" t="s">
        <v>686</v>
      </c>
      <c r="G114" s="293">
        <v>80000</v>
      </c>
      <c r="H114" s="291">
        <v>20000</v>
      </c>
      <c r="I114" s="220">
        <v>2000</v>
      </c>
      <c r="J114" s="291">
        <v>18000</v>
      </c>
      <c r="K114" s="291">
        <v>149558</v>
      </c>
      <c r="L114" s="208">
        <v>269558</v>
      </c>
      <c r="M114" s="291">
        <v>130000</v>
      </c>
      <c r="N114" s="291">
        <v>556700</v>
      </c>
      <c r="O114" s="291">
        <v>540000</v>
      </c>
      <c r="P114" s="291">
        <v>1060371</v>
      </c>
      <c r="Q114" s="291">
        <v>55000</v>
      </c>
      <c r="R114" s="291">
        <v>80000</v>
      </c>
      <c r="S114" s="291">
        <v>375000</v>
      </c>
      <c r="T114" s="291">
        <v>75000</v>
      </c>
      <c r="U114" s="220"/>
      <c r="V114" s="291">
        <v>295000</v>
      </c>
      <c r="W114" s="291">
        <v>311500</v>
      </c>
      <c r="X114" s="291">
        <v>174400</v>
      </c>
      <c r="Y114" s="291">
        <v>19000</v>
      </c>
      <c r="Z114" s="291">
        <v>9500</v>
      </c>
      <c r="AA114" s="208">
        <v>3951029</v>
      </c>
      <c r="AB114" s="222"/>
      <c r="AC114" s="208">
        <v>3951029</v>
      </c>
    </row>
    <row r="115" spans="1:29" ht="24">
      <c r="A115" s="213" t="s">
        <v>49</v>
      </c>
      <c r="B115" s="214">
        <v>43</v>
      </c>
      <c r="C115" s="215" t="s">
        <v>27</v>
      </c>
      <c r="D115" s="214">
        <v>3212</v>
      </c>
      <c r="E115" s="259" t="s">
        <v>53</v>
      </c>
      <c r="F115" s="292" t="s">
        <v>686</v>
      </c>
      <c r="G115" s="293"/>
      <c r="H115" s="291"/>
      <c r="I115" s="220"/>
      <c r="J115" s="291">
        <v>14250</v>
      </c>
      <c r="K115" s="291">
        <v>13200</v>
      </c>
      <c r="L115" s="208">
        <v>27450</v>
      </c>
      <c r="M115" s="220"/>
      <c r="N115" s="222"/>
      <c r="O115" s="222"/>
      <c r="P115" s="220"/>
      <c r="Q115" s="291">
        <v>25000</v>
      </c>
      <c r="R115" s="222"/>
      <c r="S115" s="291"/>
      <c r="T115" s="291">
        <v>10000</v>
      </c>
      <c r="U115" s="222"/>
      <c r="V115" s="291">
        <v>25000</v>
      </c>
      <c r="W115" s="291">
        <v>3000</v>
      </c>
      <c r="X115" s="291">
        <v>15352</v>
      </c>
      <c r="Y115" s="222"/>
      <c r="Z115" s="291"/>
      <c r="AA115" s="208">
        <v>105802</v>
      </c>
      <c r="AB115" s="222"/>
      <c r="AC115" s="208">
        <v>105802</v>
      </c>
    </row>
    <row r="116" spans="1:29" ht="24">
      <c r="A116" s="213" t="s">
        <v>49</v>
      </c>
      <c r="B116" s="214">
        <v>43</v>
      </c>
      <c r="C116" s="215" t="s">
        <v>27</v>
      </c>
      <c r="D116" s="214">
        <v>3213</v>
      </c>
      <c r="E116" s="259" t="s">
        <v>64</v>
      </c>
      <c r="F116" s="292" t="s">
        <v>686</v>
      </c>
      <c r="G116" s="293">
        <v>5000</v>
      </c>
      <c r="H116" s="291">
        <v>20000</v>
      </c>
      <c r="I116" s="220"/>
      <c r="J116" s="291">
        <v>6000</v>
      </c>
      <c r="K116" s="291">
        <v>28910</v>
      </c>
      <c r="L116" s="208">
        <v>59910</v>
      </c>
      <c r="M116" s="220"/>
      <c r="N116" s="291">
        <v>70000</v>
      </c>
      <c r="O116" s="291">
        <v>42000</v>
      </c>
      <c r="P116" s="222"/>
      <c r="Q116" s="291">
        <v>15000</v>
      </c>
      <c r="R116" s="291">
        <v>8000</v>
      </c>
      <c r="S116" s="291">
        <v>16112</v>
      </c>
      <c r="T116" s="291">
        <v>40000</v>
      </c>
      <c r="U116" s="222"/>
      <c r="V116" s="291">
        <v>65000</v>
      </c>
      <c r="W116" s="291">
        <v>86000</v>
      </c>
      <c r="X116" s="291">
        <v>83500</v>
      </c>
      <c r="Y116" s="291">
        <v>8000</v>
      </c>
      <c r="Z116" s="291">
        <v>11000</v>
      </c>
      <c r="AA116" s="208">
        <v>504522</v>
      </c>
      <c r="AB116" s="222"/>
      <c r="AC116" s="208">
        <v>504522</v>
      </c>
    </row>
    <row r="117" spans="1:29" ht="24">
      <c r="A117" s="213" t="s">
        <v>49</v>
      </c>
      <c r="B117" s="214">
        <v>43</v>
      </c>
      <c r="C117" s="215" t="s">
        <v>27</v>
      </c>
      <c r="D117" s="214">
        <v>3214</v>
      </c>
      <c r="E117" s="259" t="s">
        <v>75</v>
      </c>
      <c r="F117" s="292" t="s">
        <v>686</v>
      </c>
      <c r="G117" s="219"/>
      <c r="H117" s="220"/>
      <c r="I117" s="220"/>
      <c r="J117" s="220"/>
      <c r="K117" s="220"/>
      <c r="L117" s="208">
        <v>0</v>
      </c>
      <c r="M117" s="220"/>
      <c r="N117" s="291">
        <v>1000</v>
      </c>
      <c r="O117" s="222"/>
      <c r="P117" s="222"/>
      <c r="Q117" s="222"/>
      <c r="R117" s="222"/>
      <c r="S117" s="222"/>
      <c r="T117" s="222"/>
      <c r="U117" s="291">
        <v>1500</v>
      </c>
      <c r="V117" s="291">
        <v>5000</v>
      </c>
      <c r="W117" s="291"/>
      <c r="X117" s="222"/>
      <c r="Y117" s="220"/>
      <c r="Z117" s="291">
        <v>2000</v>
      </c>
      <c r="AA117" s="208">
        <v>9500</v>
      </c>
      <c r="AB117" s="222"/>
      <c r="AC117" s="208">
        <v>9500</v>
      </c>
    </row>
    <row r="118" spans="1:29" ht="24">
      <c r="A118" s="213" t="s">
        <v>49</v>
      </c>
      <c r="B118" s="214">
        <v>43</v>
      </c>
      <c r="C118" s="215" t="s">
        <v>27</v>
      </c>
      <c r="D118" s="214">
        <v>3221</v>
      </c>
      <c r="E118" s="259" t="s">
        <v>65</v>
      </c>
      <c r="F118" s="292" t="s">
        <v>686</v>
      </c>
      <c r="G118" s="293">
        <v>50000</v>
      </c>
      <c r="H118" s="291">
        <v>90000</v>
      </c>
      <c r="I118" s="291">
        <v>30000</v>
      </c>
      <c r="J118" s="291">
        <v>17000</v>
      </c>
      <c r="K118" s="291">
        <v>83578</v>
      </c>
      <c r="L118" s="208">
        <v>270578</v>
      </c>
      <c r="M118" s="291">
        <v>186346</v>
      </c>
      <c r="N118" s="291">
        <v>134000</v>
      </c>
      <c r="O118" s="291">
        <v>170000</v>
      </c>
      <c r="P118" s="220"/>
      <c r="Q118" s="291">
        <v>100000</v>
      </c>
      <c r="R118" s="291">
        <v>5000</v>
      </c>
      <c r="S118" s="291">
        <v>180100</v>
      </c>
      <c r="T118" s="291">
        <v>90000</v>
      </c>
      <c r="U118" s="291">
        <v>40000</v>
      </c>
      <c r="V118" s="291">
        <v>414000</v>
      </c>
      <c r="W118" s="291">
        <v>147000</v>
      </c>
      <c r="X118" s="291">
        <v>4000</v>
      </c>
      <c r="Y118" s="291">
        <v>17000</v>
      </c>
      <c r="Z118" s="291">
        <v>151893</v>
      </c>
      <c r="AA118" s="208">
        <v>1909917</v>
      </c>
      <c r="AB118" s="222"/>
      <c r="AC118" s="208">
        <v>1909917</v>
      </c>
    </row>
    <row r="119" spans="1:29">
      <c r="A119" s="213" t="s">
        <v>49</v>
      </c>
      <c r="B119" s="214">
        <v>43</v>
      </c>
      <c r="C119" s="215" t="s">
        <v>27</v>
      </c>
      <c r="D119" s="214">
        <v>3222</v>
      </c>
      <c r="E119" s="259" t="s">
        <v>76</v>
      </c>
      <c r="F119" s="292" t="s">
        <v>686</v>
      </c>
      <c r="G119" s="221"/>
      <c r="H119" s="222"/>
      <c r="I119" s="222"/>
      <c r="J119" s="222"/>
      <c r="K119" s="222"/>
      <c r="L119" s="208">
        <v>0</v>
      </c>
      <c r="M119" s="220"/>
      <c r="N119" s="222"/>
      <c r="O119" s="291">
        <v>290000</v>
      </c>
      <c r="P119" s="222"/>
      <c r="Q119" s="291">
        <v>2000</v>
      </c>
      <c r="R119" s="222"/>
      <c r="S119" s="222"/>
      <c r="T119" s="220"/>
      <c r="U119" s="222"/>
      <c r="V119" s="220"/>
      <c r="W119" s="222"/>
      <c r="X119" s="291">
        <v>462200</v>
      </c>
      <c r="Y119" s="222"/>
      <c r="Z119" s="222"/>
      <c r="AA119" s="208">
        <v>754200</v>
      </c>
      <c r="AB119" s="222"/>
      <c r="AC119" s="208">
        <v>754200</v>
      </c>
    </row>
    <row r="120" spans="1:29">
      <c r="A120" s="213" t="s">
        <v>49</v>
      </c>
      <c r="B120" s="214">
        <v>43</v>
      </c>
      <c r="C120" s="215" t="s">
        <v>27</v>
      </c>
      <c r="D120" s="214">
        <v>3223</v>
      </c>
      <c r="E120" s="259" t="s">
        <v>77</v>
      </c>
      <c r="F120" s="292" t="s">
        <v>686</v>
      </c>
      <c r="G120" s="305">
        <v>0</v>
      </c>
      <c r="H120" s="295">
        <v>0</v>
      </c>
      <c r="I120" s="220"/>
      <c r="J120" s="295">
        <v>0</v>
      </c>
      <c r="K120" s="295">
        <v>0</v>
      </c>
      <c r="L120" s="296">
        <v>0</v>
      </c>
      <c r="M120" s="295">
        <v>0</v>
      </c>
      <c r="N120" s="295">
        <v>0</v>
      </c>
      <c r="O120" s="295">
        <v>0</v>
      </c>
      <c r="P120" s="222"/>
      <c r="Q120" s="295">
        <v>0</v>
      </c>
      <c r="R120" s="222"/>
      <c r="S120" s="295">
        <v>0</v>
      </c>
      <c r="T120" s="295">
        <v>0</v>
      </c>
      <c r="U120" s="295">
        <v>0</v>
      </c>
      <c r="V120" s="295">
        <v>0</v>
      </c>
      <c r="W120" s="295">
        <v>0</v>
      </c>
      <c r="X120" s="295">
        <v>0</v>
      </c>
      <c r="Y120" s="295">
        <v>0</v>
      </c>
      <c r="Z120" s="295">
        <v>0</v>
      </c>
      <c r="AA120" s="296">
        <v>0</v>
      </c>
      <c r="AB120" s="222"/>
      <c r="AC120" s="208">
        <v>0</v>
      </c>
    </row>
    <row r="121" spans="1:29" ht="24">
      <c r="A121" s="213" t="s">
        <v>49</v>
      </c>
      <c r="B121" s="214">
        <v>43</v>
      </c>
      <c r="C121" s="215" t="s">
        <v>27</v>
      </c>
      <c r="D121" s="214">
        <v>3224</v>
      </c>
      <c r="E121" s="259" t="s">
        <v>61</v>
      </c>
      <c r="F121" s="292" t="s">
        <v>686</v>
      </c>
      <c r="G121" s="219"/>
      <c r="H121" s="291">
        <v>25000</v>
      </c>
      <c r="I121" s="291">
        <v>1000</v>
      </c>
      <c r="J121" s="291">
        <v>7500</v>
      </c>
      <c r="K121" s="291">
        <v>25600</v>
      </c>
      <c r="L121" s="208">
        <v>59100</v>
      </c>
      <c r="M121" s="291">
        <v>40000</v>
      </c>
      <c r="N121" s="291">
        <v>25000</v>
      </c>
      <c r="O121" s="291">
        <v>85000</v>
      </c>
      <c r="P121" s="291">
        <v>283876</v>
      </c>
      <c r="Q121" s="291">
        <v>55000</v>
      </c>
      <c r="R121" s="291">
        <v>10000</v>
      </c>
      <c r="S121" s="291">
        <v>29000</v>
      </c>
      <c r="T121" s="291">
        <v>15000</v>
      </c>
      <c r="U121" s="291">
        <v>3000</v>
      </c>
      <c r="V121" s="291">
        <v>20000</v>
      </c>
      <c r="W121" s="291">
        <v>83000</v>
      </c>
      <c r="X121" s="291">
        <v>50000</v>
      </c>
      <c r="Y121" s="291">
        <v>4500</v>
      </c>
      <c r="Z121" s="291">
        <v>15500</v>
      </c>
      <c r="AA121" s="208">
        <v>777976</v>
      </c>
      <c r="AB121" s="222"/>
      <c r="AC121" s="208">
        <v>777976</v>
      </c>
    </row>
    <row r="122" spans="1:29">
      <c r="A122" s="213" t="s">
        <v>49</v>
      </c>
      <c r="B122" s="214">
        <v>43</v>
      </c>
      <c r="C122" s="215" t="s">
        <v>27</v>
      </c>
      <c r="D122" s="214">
        <v>3225</v>
      </c>
      <c r="E122" s="259" t="s">
        <v>78</v>
      </c>
      <c r="F122" s="292" t="s">
        <v>686</v>
      </c>
      <c r="G122" s="219"/>
      <c r="H122" s="291">
        <v>15000</v>
      </c>
      <c r="I122" s="220"/>
      <c r="J122" s="291">
        <v>5000</v>
      </c>
      <c r="K122" s="291">
        <v>3580</v>
      </c>
      <c r="L122" s="208">
        <v>23580</v>
      </c>
      <c r="M122" s="291">
        <v>30000</v>
      </c>
      <c r="N122" s="291">
        <v>1000</v>
      </c>
      <c r="O122" s="291">
        <v>23000</v>
      </c>
      <c r="P122" s="291">
        <v>95165</v>
      </c>
      <c r="Q122" s="291">
        <v>25000</v>
      </c>
      <c r="R122" s="291">
        <v>10000</v>
      </c>
      <c r="S122" s="291">
        <v>31000</v>
      </c>
      <c r="T122" s="291">
        <v>20000</v>
      </c>
      <c r="U122" s="220"/>
      <c r="V122" s="291">
        <v>20000</v>
      </c>
      <c r="W122" s="291">
        <v>10000</v>
      </c>
      <c r="X122" s="291">
        <v>24000</v>
      </c>
      <c r="Y122" s="291">
        <v>3000</v>
      </c>
      <c r="Z122" s="291">
        <v>20000</v>
      </c>
      <c r="AA122" s="208">
        <v>335745</v>
      </c>
      <c r="AB122" s="222"/>
      <c r="AC122" s="208">
        <v>335745</v>
      </c>
    </row>
    <row r="123" spans="1:29" ht="24">
      <c r="A123" s="213" t="s">
        <v>49</v>
      </c>
      <c r="B123" s="214">
        <v>43</v>
      </c>
      <c r="C123" s="215" t="s">
        <v>27</v>
      </c>
      <c r="D123" s="214">
        <v>3227</v>
      </c>
      <c r="E123" s="259" t="s">
        <v>89</v>
      </c>
      <c r="F123" s="292" t="s">
        <v>686</v>
      </c>
      <c r="G123" s="219"/>
      <c r="H123" s="291">
        <v>15000</v>
      </c>
      <c r="I123" s="291">
        <v>1000</v>
      </c>
      <c r="J123" s="291">
        <v>1000</v>
      </c>
      <c r="K123" s="291">
        <v>2100</v>
      </c>
      <c r="L123" s="208">
        <v>19100</v>
      </c>
      <c r="M123" s="222"/>
      <c r="N123" s="291">
        <v>5000</v>
      </c>
      <c r="O123" s="291">
        <v>45000</v>
      </c>
      <c r="P123" s="222"/>
      <c r="Q123" s="220"/>
      <c r="R123" s="220"/>
      <c r="S123" s="222"/>
      <c r="T123" s="291">
        <v>5000</v>
      </c>
      <c r="U123" s="220"/>
      <c r="V123" s="291">
        <v>15000</v>
      </c>
      <c r="W123" s="291">
        <v>6000</v>
      </c>
      <c r="X123" s="222"/>
      <c r="Y123" s="291">
        <v>1000</v>
      </c>
      <c r="Z123" s="291">
        <v>1500</v>
      </c>
      <c r="AA123" s="208">
        <v>97600</v>
      </c>
      <c r="AB123" s="222"/>
      <c r="AC123" s="208">
        <v>97600</v>
      </c>
    </row>
    <row r="124" spans="1:29" ht="24">
      <c r="A124" s="213" t="s">
        <v>49</v>
      </c>
      <c r="B124" s="214">
        <v>43</v>
      </c>
      <c r="C124" s="215" t="s">
        <v>27</v>
      </c>
      <c r="D124" s="214">
        <v>3231</v>
      </c>
      <c r="E124" s="259" t="s">
        <v>79</v>
      </c>
      <c r="F124" s="292" t="s">
        <v>686</v>
      </c>
      <c r="G124" s="293">
        <v>110000</v>
      </c>
      <c r="H124" s="291">
        <v>35000</v>
      </c>
      <c r="I124" s="291">
        <v>17000</v>
      </c>
      <c r="J124" s="291">
        <v>8000</v>
      </c>
      <c r="K124" s="291">
        <v>4800</v>
      </c>
      <c r="L124" s="208">
        <v>174800</v>
      </c>
      <c r="M124" s="291">
        <v>30000</v>
      </c>
      <c r="N124" s="291">
        <v>10000</v>
      </c>
      <c r="O124" s="291">
        <v>89000</v>
      </c>
      <c r="P124" s="222"/>
      <c r="Q124" s="291">
        <v>25000</v>
      </c>
      <c r="R124" s="291">
        <v>3000</v>
      </c>
      <c r="S124" s="291">
        <v>44000</v>
      </c>
      <c r="T124" s="291">
        <v>5000</v>
      </c>
      <c r="U124" s="291">
        <v>20000</v>
      </c>
      <c r="V124" s="291">
        <v>135000</v>
      </c>
      <c r="W124" s="291">
        <v>112000</v>
      </c>
      <c r="X124" s="291">
        <v>73800</v>
      </c>
      <c r="Y124" s="291">
        <v>3500</v>
      </c>
      <c r="Z124" s="291">
        <v>34000</v>
      </c>
      <c r="AA124" s="208">
        <v>759100</v>
      </c>
      <c r="AB124" s="222"/>
      <c r="AC124" s="208">
        <v>759100</v>
      </c>
    </row>
    <row r="125" spans="1:29" ht="24">
      <c r="A125" s="213" t="s">
        <v>49</v>
      </c>
      <c r="B125" s="214">
        <v>43</v>
      </c>
      <c r="C125" s="215" t="s">
        <v>27</v>
      </c>
      <c r="D125" s="214">
        <v>3232</v>
      </c>
      <c r="E125" s="259" t="s">
        <v>80</v>
      </c>
      <c r="F125" s="292" t="s">
        <v>686</v>
      </c>
      <c r="G125" s="293">
        <v>500000</v>
      </c>
      <c r="H125" s="291">
        <v>43000</v>
      </c>
      <c r="I125" s="291">
        <v>5000</v>
      </c>
      <c r="J125" s="291">
        <v>11000</v>
      </c>
      <c r="K125" s="291">
        <v>23750</v>
      </c>
      <c r="L125" s="208">
        <v>582750</v>
      </c>
      <c r="M125" s="291">
        <v>30000</v>
      </c>
      <c r="N125" s="291">
        <v>350000</v>
      </c>
      <c r="O125" s="291">
        <v>220000</v>
      </c>
      <c r="P125" s="291">
        <v>95412</v>
      </c>
      <c r="Q125" s="291">
        <v>200000</v>
      </c>
      <c r="R125" s="291">
        <v>125000</v>
      </c>
      <c r="S125" s="291">
        <v>55000</v>
      </c>
      <c r="T125" s="291">
        <v>280000</v>
      </c>
      <c r="U125" s="291">
        <v>261850</v>
      </c>
      <c r="V125" s="291">
        <v>350000</v>
      </c>
      <c r="W125" s="291">
        <v>131000</v>
      </c>
      <c r="X125" s="291">
        <v>420800</v>
      </c>
      <c r="Y125" s="291">
        <v>8000</v>
      </c>
      <c r="Z125" s="291">
        <v>5000</v>
      </c>
      <c r="AA125" s="208">
        <v>3114812</v>
      </c>
      <c r="AB125" s="222"/>
      <c r="AC125" s="208">
        <v>3114812</v>
      </c>
    </row>
    <row r="126" spans="1:29" ht="24">
      <c r="A126" s="213" t="s">
        <v>49</v>
      </c>
      <c r="B126" s="214">
        <v>43</v>
      </c>
      <c r="C126" s="215" t="s">
        <v>27</v>
      </c>
      <c r="D126" s="214">
        <v>3233</v>
      </c>
      <c r="E126" s="259" t="s">
        <v>81</v>
      </c>
      <c r="F126" s="292" t="s">
        <v>686</v>
      </c>
      <c r="G126" s="219"/>
      <c r="H126" s="291">
        <v>19000</v>
      </c>
      <c r="I126" s="291">
        <v>6000</v>
      </c>
      <c r="J126" s="291">
        <v>25000</v>
      </c>
      <c r="K126" s="291">
        <v>10500</v>
      </c>
      <c r="L126" s="208">
        <v>60500</v>
      </c>
      <c r="M126" s="291">
        <v>50000</v>
      </c>
      <c r="N126" s="291">
        <v>200000</v>
      </c>
      <c r="O126" s="291">
        <v>61000</v>
      </c>
      <c r="P126" s="291">
        <v>289779</v>
      </c>
      <c r="Q126" s="291">
        <v>150000</v>
      </c>
      <c r="R126" s="222"/>
      <c r="S126" s="291">
        <v>33500</v>
      </c>
      <c r="T126" s="291">
        <v>50000</v>
      </c>
      <c r="U126" s="291">
        <v>30000</v>
      </c>
      <c r="V126" s="291">
        <v>270000</v>
      </c>
      <c r="W126" s="291">
        <v>118000</v>
      </c>
      <c r="X126" s="291">
        <v>145000</v>
      </c>
      <c r="Y126" s="291">
        <v>15000</v>
      </c>
      <c r="Z126" s="291">
        <v>8500</v>
      </c>
      <c r="AA126" s="208">
        <v>1481279</v>
      </c>
      <c r="AB126" s="222"/>
      <c r="AC126" s="208">
        <v>1481279</v>
      </c>
    </row>
    <row r="127" spans="1:29">
      <c r="A127" s="213" t="s">
        <v>49</v>
      </c>
      <c r="B127" s="214">
        <v>43</v>
      </c>
      <c r="C127" s="215" t="s">
        <v>27</v>
      </c>
      <c r="D127" s="214">
        <v>3234</v>
      </c>
      <c r="E127" s="259" t="s">
        <v>87</v>
      </c>
      <c r="F127" s="292" t="s">
        <v>686</v>
      </c>
      <c r="G127" s="293">
        <v>6000</v>
      </c>
      <c r="H127" s="291">
        <v>10200</v>
      </c>
      <c r="I127" s="291">
        <v>20000</v>
      </c>
      <c r="J127" s="291">
        <v>12000</v>
      </c>
      <c r="K127" s="291"/>
      <c r="L127" s="208">
        <v>48200</v>
      </c>
      <c r="M127" s="222"/>
      <c r="N127" s="291">
        <v>1000</v>
      </c>
      <c r="O127" s="291">
        <v>152000</v>
      </c>
      <c r="P127" s="220"/>
      <c r="Q127" s="291">
        <v>25000</v>
      </c>
      <c r="R127" s="222"/>
      <c r="S127" s="291">
        <v>9000</v>
      </c>
      <c r="T127" s="222"/>
      <c r="U127" s="291">
        <v>40000</v>
      </c>
      <c r="V127" s="291">
        <v>50000</v>
      </c>
      <c r="W127" s="291">
        <v>53000</v>
      </c>
      <c r="X127" s="291"/>
      <c r="Y127" s="291">
        <v>4500</v>
      </c>
      <c r="Z127" s="291">
        <v>500</v>
      </c>
      <c r="AA127" s="208">
        <v>383200</v>
      </c>
      <c r="AB127" s="222"/>
      <c r="AC127" s="208">
        <v>383200</v>
      </c>
    </row>
    <row r="128" spans="1:29">
      <c r="A128" s="213" t="s">
        <v>49</v>
      </c>
      <c r="B128" s="214">
        <v>43</v>
      </c>
      <c r="C128" s="215" t="s">
        <v>27</v>
      </c>
      <c r="D128" s="214">
        <v>3235</v>
      </c>
      <c r="E128" s="259" t="s">
        <v>88</v>
      </c>
      <c r="F128" s="292" t="s">
        <v>686</v>
      </c>
      <c r="G128" s="293">
        <v>15000</v>
      </c>
      <c r="H128" s="291">
        <v>18000</v>
      </c>
      <c r="I128" s="291">
        <v>7560</v>
      </c>
      <c r="J128" s="291">
        <v>10500</v>
      </c>
      <c r="K128" s="291">
        <v>2000</v>
      </c>
      <c r="L128" s="208">
        <v>53060</v>
      </c>
      <c r="M128" s="222"/>
      <c r="N128" s="291">
        <v>100000</v>
      </c>
      <c r="O128" s="291">
        <v>25000</v>
      </c>
      <c r="P128" s="291">
        <v>461662</v>
      </c>
      <c r="Q128" s="291">
        <v>160000</v>
      </c>
      <c r="R128" s="220"/>
      <c r="S128" s="291">
        <v>33000</v>
      </c>
      <c r="T128" s="291">
        <v>60000</v>
      </c>
      <c r="U128" s="222"/>
      <c r="V128" s="291">
        <v>65000</v>
      </c>
      <c r="W128" s="291">
        <v>244000</v>
      </c>
      <c r="X128" s="222"/>
      <c r="Y128" s="291">
        <v>10500</v>
      </c>
      <c r="Z128" s="291"/>
      <c r="AA128" s="208">
        <v>1212222</v>
      </c>
      <c r="AB128" s="222"/>
      <c r="AC128" s="208">
        <v>1212222</v>
      </c>
    </row>
    <row r="129" spans="1:29" ht="24">
      <c r="A129" s="213" t="s">
        <v>49</v>
      </c>
      <c r="B129" s="214">
        <v>43</v>
      </c>
      <c r="C129" s="215" t="s">
        <v>27</v>
      </c>
      <c r="D129" s="214">
        <v>3236</v>
      </c>
      <c r="E129" s="259" t="s">
        <v>54</v>
      </c>
      <c r="F129" s="292" t="s">
        <v>686</v>
      </c>
      <c r="G129" s="219"/>
      <c r="H129" s="291">
        <v>2500</v>
      </c>
      <c r="I129" s="220"/>
      <c r="J129" s="291">
        <v>4000</v>
      </c>
      <c r="K129" s="291">
        <v>5500</v>
      </c>
      <c r="L129" s="208">
        <v>12000</v>
      </c>
      <c r="M129" s="222"/>
      <c r="N129" s="291">
        <v>100000</v>
      </c>
      <c r="O129" s="291">
        <v>26000</v>
      </c>
      <c r="P129" s="222"/>
      <c r="Q129" s="291">
        <v>10000</v>
      </c>
      <c r="R129" s="291">
        <v>40000</v>
      </c>
      <c r="S129" s="291">
        <v>4000</v>
      </c>
      <c r="T129" s="222"/>
      <c r="U129" s="291">
        <v>6000</v>
      </c>
      <c r="V129" s="291">
        <v>0</v>
      </c>
      <c r="W129" s="291">
        <v>138500</v>
      </c>
      <c r="X129" s="220"/>
      <c r="Y129" s="291">
        <v>4000</v>
      </c>
      <c r="Z129" s="291">
        <v>12100</v>
      </c>
      <c r="AA129" s="208">
        <v>352600</v>
      </c>
      <c r="AB129" s="222"/>
      <c r="AC129" s="208">
        <v>352600</v>
      </c>
    </row>
    <row r="130" spans="1:29" ht="24">
      <c r="A130" s="213" t="s">
        <v>49</v>
      </c>
      <c r="B130" s="214">
        <v>43</v>
      </c>
      <c r="C130" s="215" t="s">
        <v>27</v>
      </c>
      <c r="D130" s="214">
        <v>3237</v>
      </c>
      <c r="E130" s="259" t="s">
        <v>62</v>
      </c>
      <c r="F130" s="292" t="s">
        <v>686</v>
      </c>
      <c r="G130" s="293">
        <v>950000</v>
      </c>
      <c r="H130" s="291">
        <v>15000</v>
      </c>
      <c r="I130" s="220"/>
      <c r="J130" s="291">
        <v>36500</v>
      </c>
      <c r="K130" s="291">
        <v>45000</v>
      </c>
      <c r="L130" s="208">
        <v>1046500</v>
      </c>
      <c r="M130" s="291">
        <v>500000</v>
      </c>
      <c r="N130" s="291">
        <v>900000</v>
      </c>
      <c r="O130" s="291">
        <v>150000</v>
      </c>
      <c r="P130" s="291">
        <v>2790447</v>
      </c>
      <c r="Q130" s="291">
        <v>320000</v>
      </c>
      <c r="R130" s="291">
        <v>50000</v>
      </c>
      <c r="S130" s="291">
        <v>475000</v>
      </c>
      <c r="T130" s="291">
        <v>750000</v>
      </c>
      <c r="U130" s="220"/>
      <c r="V130" s="291">
        <v>950000</v>
      </c>
      <c r="W130" s="291">
        <v>515200</v>
      </c>
      <c r="X130" s="291">
        <v>421000</v>
      </c>
      <c r="Y130" s="291">
        <v>37500</v>
      </c>
      <c r="Z130" s="291">
        <v>12000</v>
      </c>
      <c r="AA130" s="208">
        <v>8917647</v>
      </c>
      <c r="AB130" s="222"/>
      <c r="AC130" s="208">
        <v>8917647</v>
      </c>
    </row>
    <row r="131" spans="1:29">
      <c r="A131" s="213" t="s">
        <v>49</v>
      </c>
      <c r="B131" s="214">
        <v>43</v>
      </c>
      <c r="C131" s="215" t="s">
        <v>27</v>
      </c>
      <c r="D131" s="214">
        <v>3238</v>
      </c>
      <c r="E131" s="259" t="s">
        <v>82</v>
      </c>
      <c r="F131" s="292" t="s">
        <v>686</v>
      </c>
      <c r="G131" s="293">
        <v>5000</v>
      </c>
      <c r="H131" s="291">
        <v>500</v>
      </c>
      <c r="I131" s="291">
        <v>495</v>
      </c>
      <c r="J131" s="291">
        <v>500</v>
      </c>
      <c r="K131" s="291">
        <v>500</v>
      </c>
      <c r="L131" s="208">
        <v>6995</v>
      </c>
      <c r="M131" s="291">
        <v>13000</v>
      </c>
      <c r="N131" s="291">
        <v>30000</v>
      </c>
      <c r="O131" s="291">
        <v>26000</v>
      </c>
      <c r="P131" s="291"/>
      <c r="Q131" s="291">
        <v>5000</v>
      </c>
      <c r="R131" s="222"/>
      <c r="S131" s="291">
        <v>65000</v>
      </c>
      <c r="T131" s="220"/>
      <c r="U131" s="220"/>
      <c r="V131" s="291">
        <v>60000</v>
      </c>
      <c r="W131" s="291">
        <v>20000</v>
      </c>
      <c r="X131" s="220"/>
      <c r="Y131" s="291">
        <v>500</v>
      </c>
      <c r="Z131" s="291">
        <v>58807</v>
      </c>
      <c r="AA131" s="208">
        <v>285302</v>
      </c>
      <c r="AB131" s="222"/>
      <c r="AC131" s="208">
        <v>285302</v>
      </c>
    </row>
    <row r="132" spans="1:29">
      <c r="A132" s="213" t="s">
        <v>49</v>
      </c>
      <c r="B132" s="214">
        <v>43</v>
      </c>
      <c r="C132" s="215" t="s">
        <v>27</v>
      </c>
      <c r="D132" s="214">
        <v>3239</v>
      </c>
      <c r="E132" s="259" t="s">
        <v>66</v>
      </c>
      <c r="F132" s="292" t="s">
        <v>686</v>
      </c>
      <c r="G132" s="293">
        <v>50000</v>
      </c>
      <c r="H132" s="291">
        <v>10000</v>
      </c>
      <c r="I132" s="220"/>
      <c r="J132" s="291">
        <v>19000</v>
      </c>
      <c r="K132" s="291">
        <v>36500</v>
      </c>
      <c r="L132" s="208">
        <v>115500</v>
      </c>
      <c r="M132" s="291">
        <v>100000</v>
      </c>
      <c r="N132" s="291">
        <v>120000</v>
      </c>
      <c r="O132" s="291">
        <v>150000</v>
      </c>
      <c r="P132" s="291">
        <v>300746</v>
      </c>
      <c r="Q132" s="291">
        <v>50000</v>
      </c>
      <c r="R132" s="291">
        <v>50000</v>
      </c>
      <c r="S132" s="291">
        <v>99000</v>
      </c>
      <c r="T132" s="291">
        <v>45000</v>
      </c>
      <c r="U132" s="291">
        <v>30000</v>
      </c>
      <c r="V132" s="291">
        <v>265000</v>
      </c>
      <c r="W132" s="291">
        <v>10000</v>
      </c>
      <c r="X132" s="291">
        <v>175000</v>
      </c>
      <c r="Y132" s="291">
        <v>19000</v>
      </c>
      <c r="Z132" s="291">
        <v>32500</v>
      </c>
      <c r="AA132" s="208">
        <v>1561746</v>
      </c>
      <c r="AB132" s="222"/>
      <c r="AC132" s="208">
        <v>1561746</v>
      </c>
    </row>
    <row r="133" spans="1:29" ht="24">
      <c r="A133" s="213" t="s">
        <v>49</v>
      </c>
      <c r="B133" s="214">
        <v>43</v>
      </c>
      <c r="C133" s="215" t="s">
        <v>27</v>
      </c>
      <c r="D133" s="214">
        <v>3241</v>
      </c>
      <c r="E133" s="259" t="s">
        <v>67</v>
      </c>
      <c r="F133" s="292" t="s">
        <v>686</v>
      </c>
      <c r="G133" s="293">
        <v>450000</v>
      </c>
      <c r="H133" s="291">
        <v>5000</v>
      </c>
      <c r="I133" s="220"/>
      <c r="J133" s="291">
        <v>3500</v>
      </c>
      <c r="K133" s="291">
        <v>39600</v>
      </c>
      <c r="L133" s="208">
        <v>498100</v>
      </c>
      <c r="M133" s="291">
        <v>80000</v>
      </c>
      <c r="N133" s="291">
        <v>50000</v>
      </c>
      <c r="O133" s="291">
        <v>50000</v>
      </c>
      <c r="P133" s="291">
        <v>91662</v>
      </c>
      <c r="Q133" s="291">
        <v>30000</v>
      </c>
      <c r="R133" s="291">
        <v>35000</v>
      </c>
      <c r="S133" s="291">
        <v>85000</v>
      </c>
      <c r="T133" s="291">
        <v>90000</v>
      </c>
      <c r="U133" s="220"/>
      <c r="V133" s="291">
        <v>180000</v>
      </c>
      <c r="W133" s="291">
        <v>203500</v>
      </c>
      <c r="X133" s="291"/>
      <c r="Y133" s="291">
        <v>3500</v>
      </c>
      <c r="Z133" s="291">
        <v>2000</v>
      </c>
      <c r="AA133" s="208">
        <v>1398762</v>
      </c>
      <c r="AB133" s="222"/>
      <c r="AC133" s="208">
        <v>1398762</v>
      </c>
    </row>
    <row r="134" spans="1:29" ht="36">
      <c r="A134" s="213" t="s">
        <v>49</v>
      </c>
      <c r="B134" s="214">
        <v>43</v>
      </c>
      <c r="C134" s="215" t="s">
        <v>27</v>
      </c>
      <c r="D134" s="214">
        <v>3291</v>
      </c>
      <c r="E134" s="259" t="s">
        <v>804</v>
      </c>
      <c r="F134" s="292" t="s">
        <v>686</v>
      </c>
      <c r="G134" s="221"/>
      <c r="H134" s="222"/>
      <c r="I134" s="222"/>
      <c r="J134" s="222"/>
      <c r="K134" s="222"/>
      <c r="L134" s="208">
        <v>0</v>
      </c>
      <c r="M134" s="222"/>
      <c r="N134" s="222"/>
      <c r="O134" s="222"/>
      <c r="P134" s="291"/>
      <c r="Q134" s="222"/>
      <c r="R134" s="222"/>
      <c r="S134" s="222"/>
      <c r="T134" s="222"/>
      <c r="U134" s="222"/>
      <c r="V134" s="291"/>
      <c r="W134" s="222"/>
      <c r="X134" s="222"/>
      <c r="Y134" s="222"/>
      <c r="Z134" s="220"/>
      <c r="AA134" s="208">
        <v>0</v>
      </c>
      <c r="AB134" s="222"/>
      <c r="AC134" s="208">
        <v>0</v>
      </c>
    </row>
    <row r="135" spans="1:29">
      <c r="A135" s="213" t="s">
        <v>49</v>
      </c>
      <c r="B135" s="214">
        <v>43</v>
      </c>
      <c r="C135" s="215" t="s">
        <v>27</v>
      </c>
      <c r="D135" s="214">
        <v>3292</v>
      </c>
      <c r="E135" s="259" t="s">
        <v>59</v>
      </c>
      <c r="F135" s="292" t="s">
        <v>686</v>
      </c>
      <c r="G135" s="219"/>
      <c r="H135" s="291">
        <v>1000</v>
      </c>
      <c r="I135" s="220"/>
      <c r="J135" s="220"/>
      <c r="K135" s="220"/>
      <c r="L135" s="208">
        <v>1000</v>
      </c>
      <c r="M135" s="222"/>
      <c r="N135" s="291">
        <v>150000</v>
      </c>
      <c r="O135" s="291">
        <v>35000</v>
      </c>
      <c r="P135" s="291">
        <v>72317</v>
      </c>
      <c r="Q135" s="291">
        <v>25000</v>
      </c>
      <c r="R135" s="220"/>
      <c r="S135" s="220"/>
      <c r="T135" s="291">
        <v>10000</v>
      </c>
      <c r="U135" s="222"/>
      <c r="V135" s="291">
        <v>4600</v>
      </c>
      <c r="W135" s="291">
        <v>25000</v>
      </c>
      <c r="X135" s="222"/>
      <c r="Y135" s="220"/>
      <c r="Z135" s="291">
        <v>4000</v>
      </c>
      <c r="AA135" s="208">
        <v>326917</v>
      </c>
      <c r="AB135" s="222"/>
      <c r="AC135" s="208">
        <v>326917</v>
      </c>
    </row>
    <row r="136" spans="1:29">
      <c r="A136" s="213" t="s">
        <v>49</v>
      </c>
      <c r="B136" s="214">
        <v>43</v>
      </c>
      <c r="C136" s="215" t="s">
        <v>27</v>
      </c>
      <c r="D136" s="214">
        <v>3293</v>
      </c>
      <c r="E136" s="259" t="s">
        <v>68</v>
      </c>
      <c r="F136" s="292" t="s">
        <v>686</v>
      </c>
      <c r="G136" s="293">
        <v>50000</v>
      </c>
      <c r="H136" s="220"/>
      <c r="I136" s="291">
        <v>9000</v>
      </c>
      <c r="J136" s="291">
        <v>20000</v>
      </c>
      <c r="K136" s="291">
        <v>63040</v>
      </c>
      <c r="L136" s="208">
        <v>142040</v>
      </c>
      <c r="M136" s="291">
        <v>58000</v>
      </c>
      <c r="N136" s="291">
        <v>300000</v>
      </c>
      <c r="O136" s="291">
        <v>220000</v>
      </c>
      <c r="P136" s="291">
        <v>172915</v>
      </c>
      <c r="Q136" s="291">
        <v>100000</v>
      </c>
      <c r="R136" s="291">
        <v>100000</v>
      </c>
      <c r="S136" s="291">
        <v>37000</v>
      </c>
      <c r="T136" s="291">
        <v>60000</v>
      </c>
      <c r="U136" s="291">
        <v>30000</v>
      </c>
      <c r="V136" s="291">
        <v>100000</v>
      </c>
      <c r="W136" s="291">
        <v>132500</v>
      </c>
      <c r="X136" s="291">
        <v>61000</v>
      </c>
      <c r="Y136" s="291">
        <v>20000</v>
      </c>
      <c r="Z136" s="291">
        <v>12000</v>
      </c>
      <c r="AA136" s="208">
        <v>1545455</v>
      </c>
      <c r="AB136" s="222"/>
      <c r="AC136" s="208">
        <v>1545455</v>
      </c>
    </row>
    <row r="137" spans="1:29">
      <c r="A137" s="213" t="s">
        <v>49</v>
      </c>
      <c r="B137" s="214">
        <v>43</v>
      </c>
      <c r="C137" s="215" t="s">
        <v>27</v>
      </c>
      <c r="D137" s="214">
        <v>3294</v>
      </c>
      <c r="E137" s="259" t="s">
        <v>69</v>
      </c>
      <c r="F137" s="292" t="s">
        <v>686</v>
      </c>
      <c r="G137" s="293">
        <v>3000</v>
      </c>
      <c r="H137" s="291">
        <v>1500</v>
      </c>
      <c r="I137" s="220"/>
      <c r="J137" s="291">
        <v>1000</v>
      </c>
      <c r="K137" s="291">
        <v>700</v>
      </c>
      <c r="L137" s="208">
        <v>6200</v>
      </c>
      <c r="M137" s="291"/>
      <c r="N137" s="291">
        <v>11000</v>
      </c>
      <c r="O137" s="291">
        <v>3500</v>
      </c>
      <c r="P137" s="220"/>
      <c r="Q137" s="291">
        <v>50000</v>
      </c>
      <c r="R137" s="220"/>
      <c r="S137" s="291">
        <v>4900</v>
      </c>
      <c r="T137" s="291">
        <v>30000</v>
      </c>
      <c r="U137" s="291">
        <v>650</v>
      </c>
      <c r="V137" s="291">
        <v>10000</v>
      </c>
      <c r="W137" s="291">
        <v>28000</v>
      </c>
      <c r="X137" s="291">
        <v>15000</v>
      </c>
      <c r="Y137" s="291">
        <v>1000</v>
      </c>
      <c r="Z137" s="291">
        <v>2000</v>
      </c>
      <c r="AA137" s="208">
        <v>162250</v>
      </c>
      <c r="AB137" s="222"/>
      <c r="AC137" s="208">
        <v>162250</v>
      </c>
    </row>
    <row r="138" spans="1:29">
      <c r="A138" s="213" t="s">
        <v>49</v>
      </c>
      <c r="B138" s="214">
        <v>43</v>
      </c>
      <c r="C138" s="215" t="s">
        <v>27</v>
      </c>
      <c r="D138" s="214">
        <v>3295</v>
      </c>
      <c r="E138" s="259" t="s">
        <v>55</v>
      </c>
      <c r="F138" s="292" t="s">
        <v>686</v>
      </c>
      <c r="G138" s="293">
        <v>5000</v>
      </c>
      <c r="H138" s="291">
        <v>500</v>
      </c>
      <c r="I138" s="220"/>
      <c r="J138" s="291">
        <v>2000</v>
      </c>
      <c r="K138" s="220"/>
      <c r="L138" s="208">
        <v>7500</v>
      </c>
      <c r="M138" s="291">
        <v>30000</v>
      </c>
      <c r="N138" s="291">
        <v>1000</v>
      </c>
      <c r="O138" s="291">
        <v>40000</v>
      </c>
      <c r="P138" s="291">
        <v>8075</v>
      </c>
      <c r="Q138" s="291">
        <v>10000</v>
      </c>
      <c r="R138" s="220"/>
      <c r="S138" s="291">
        <v>5000</v>
      </c>
      <c r="T138" s="291">
        <v>9000</v>
      </c>
      <c r="U138" s="291">
        <v>1000</v>
      </c>
      <c r="V138" s="291">
        <v>25000</v>
      </c>
      <c r="W138" s="291">
        <v>4000</v>
      </c>
      <c r="X138" s="222"/>
      <c r="Y138" s="291">
        <v>2000</v>
      </c>
      <c r="Z138" s="291">
        <v>1000</v>
      </c>
      <c r="AA138" s="208">
        <v>143575</v>
      </c>
      <c r="AB138" s="222"/>
      <c r="AC138" s="208">
        <v>143575</v>
      </c>
    </row>
    <row r="139" spans="1:29">
      <c r="A139" s="213" t="s">
        <v>49</v>
      </c>
      <c r="B139" s="214">
        <v>43</v>
      </c>
      <c r="C139" s="215" t="s">
        <v>27</v>
      </c>
      <c r="D139" s="214">
        <v>3296</v>
      </c>
      <c r="E139" s="259" t="s">
        <v>97</v>
      </c>
      <c r="F139" s="292" t="s">
        <v>686</v>
      </c>
      <c r="G139" s="221"/>
      <c r="H139" s="291"/>
      <c r="I139" s="222"/>
      <c r="J139" s="291"/>
      <c r="K139" s="222"/>
      <c r="L139" s="208">
        <v>0</v>
      </c>
      <c r="M139" s="222"/>
      <c r="N139" s="291"/>
      <c r="O139" s="291"/>
      <c r="P139" s="222"/>
      <c r="Q139" s="291"/>
      <c r="R139" s="222"/>
      <c r="S139" s="291"/>
      <c r="T139" s="222"/>
      <c r="U139" s="222"/>
      <c r="V139" s="291">
        <v>10000</v>
      </c>
      <c r="W139" s="222"/>
      <c r="X139" s="222"/>
      <c r="Y139" s="222"/>
      <c r="Z139" s="291"/>
      <c r="AA139" s="208">
        <v>10000</v>
      </c>
      <c r="AB139" s="222"/>
      <c r="AC139" s="208">
        <v>10000</v>
      </c>
    </row>
    <row r="140" spans="1:29" ht="24">
      <c r="A140" s="213" t="s">
        <v>49</v>
      </c>
      <c r="B140" s="214">
        <v>43</v>
      </c>
      <c r="C140" s="215" t="s">
        <v>27</v>
      </c>
      <c r="D140" s="214">
        <v>3299</v>
      </c>
      <c r="E140" s="259" t="s">
        <v>57</v>
      </c>
      <c r="F140" s="292" t="s">
        <v>686</v>
      </c>
      <c r="G140" s="293">
        <v>2000000</v>
      </c>
      <c r="H140" s="291">
        <v>20000</v>
      </c>
      <c r="I140" s="291">
        <v>16500</v>
      </c>
      <c r="J140" s="291">
        <v>30000</v>
      </c>
      <c r="K140" s="291">
        <v>88700</v>
      </c>
      <c r="L140" s="208">
        <v>2155200</v>
      </c>
      <c r="M140" s="291">
        <v>53000</v>
      </c>
      <c r="N140" s="291">
        <v>500000</v>
      </c>
      <c r="O140" s="291">
        <v>160000</v>
      </c>
      <c r="P140" s="291">
        <v>483504</v>
      </c>
      <c r="Q140" s="291">
        <v>10000</v>
      </c>
      <c r="R140" s="291">
        <v>100000</v>
      </c>
      <c r="S140" s="291">
        <v>37500</v>
      </c>
      <c r="T140" s="291">
        <v>20000</v>
      </c>
      <c r="U140" s="291">
        <v>10000</v>
      </c>
      <c r="V140" s="291">
        <v>415000</v>
      </c>
      <c r="W140" s="291">
        <v>642000</v>
      </c>
      <c r="X140" s="220"/>
      <c r="Y140" s="291">
        <v>30000</v>
      </c>
      <c r="Z140" s="291">
        <v>15000</v>
      </c>
      <c r="AA140" s="208">
        <v>4631204</v>
      </c>
      <c r="AB140" s="222"/>
      <c r="AC140" s="208">
        <v>4631204</v>
      </c>
    </row>
    <row r="141" spans="1:29" ht="24">
      <c r="A141" s="213" t="s">
        <v>49</v>
      </c>
      <c r="B141" s="214">
        <v>43</v>
      </c>
      <c r="C141" s="215" t="s">
        <v>27</v>
      </c>
      <c r="D141" s="214">
        <v>3431</v>
      </c>
      <c r="E141" s="259" t="s">
        <v>70</v>
      </c>
      <c r="F141" s="292" t="s">
        <v>686</v>
      </c>
      <c r="G141" s="293">
        <v>5000</v>
      </c>
      <c r="H141" s="291">
        <v>5000</v>
      </c>
      <c r="I141" s="291"/>
      <c r="J141" s="291">
        <v>3700</v>
      </c>
      <c r="K141" s="291">
        <v>1120</v>
      </c>
      <c r="L141" s="208">
        <v>14820</v>
      </c>
      <c r="M141" s="291">
        <v>10000</v>
      </c>
      <c r="N141" s="291">
        <v>140000</v>
      </c>
      <c r="O141" s="291">
        <v>54000</v>
      </c>
      <c r="P141" s="220"/>
      <c r="Q141" s="291">
        <v>20000</v>
      </c>
      <c r="R141" s="220"/>
      <c r="S141" s="291">
        <v>36750</v>
      </c>
      <c r="T141" s="220"/>
      <c r="U141" s="291">
        <v>4000</v>
      </c>
      <c r="V141" s="291">
        <v>25000</v>
      </c>
      <c r="W141" s="291">
        <v>127000</v>
      </c>
      <c r="X141" s="291">
        <v>20000</v>
      </c>
      <c r="Y141" s="291">
        <v>3700</v>
      </c>
      <c r="Z141" s="291">
        <v>19500</v>
      </c>
      <c r="AA141" s="208">
        <v>474770</v>
      </c>
      <c r="AB141" s="222"/>
      <c r="AC141" s="208">
        <v>474770</v>
      </c>
    </row>
    <row r="142" spans="1:29" ht="36">
      <c r="A142" s="213" t="s">
        <v>49</v>
      </c>
      <c r="B142" s="214">
        <v>43</v>
      </c>
      <c r="C142" s="215" t="s">
        <v>27</v>
      </c>
      <c r="D142" s="214">
        <v>3432</v>
      </c>
      <c r="E142" s="259" t="s">
        <v>71</v>
      </c>
      <c r="F142" s="292" t="s">
        <v>686</v>
      </c>
      <c r="G142" s="219"/>
      <c r="H142" s="291">
        <v>1000</v>
      </c>
      <c r="I142" s="291">
        <v>100</v>
      </c>
      <c r="J142" s="291">
        <v>300</v>
      </c>
      <c r="K142" s="291">
        <v>50</v>
      </c>
      <c r="L142" s="208">
        <v>1450</v>
      </c>
      <c r="M142" s="222"/>
      <c r="N142" s="291">
        <v>3000</v>
      </c>
      <c r="O142" s="222"/>
      <c r="P142" s="220"/>
      <c r="Q142" s="291">
        <v>3500</v>
      </c>
      <c r="R142" s="222"/>
      <c r="S142" s="291">
        <v>500</v>
      </c>
      <c r="T142" s="291">
        <v>1000</v>
      </c>
      <c r="U142" s="222"/>
      <c r="V142" s="291">
        <v>2500</v>
      </c>
      <c r="W142" s="291">
        <v>3000</v>
      </c>
      <c r="X142" s="222"/>
      <c r="Y142" s="291">
        <v>300</v>
      </c>
      <c r="Z142" s="291"/>
      <c r="AA142" s="208">
        <v>15250</v>
      </c>
      <c r="AB142" s="222"/>
      <c r="AC142" s="208">
        <v>15250</v>
      </c>
    </row>
    <row r="143" spans="1:29">
      <c r="A143" s="213" t="s">
        <v>49</v>
      </c>
      <c r="B143" s="214">
        <v>43</v>
      </c>
      <c r="C143" s="215" t="s">
        <v>27</v>
      </c>
      <c r="D143" s="214">
        <v>3433</v>
      </c>
      <c r="E143" s="259" t="s">
        <v>805</v>
      </c>
      <c r="F143" s="292" t="s">
        <v>686</v>
      </c>
      <c r="G143" s="221"/>
      <c r="H143" s="222"/>
      <c r="I143" s="222"/>
      <c r="J143" s="222"/>
      <c r="K143" s="222"/>
      <c r="L143" s="208">
        <v>0</v>
      </c>
      <c r="M143" s="222"/>
      <c r="N143" s="220"/>
      <c r="O143" s="222"/>
      <c r="P143" s="222"/>
      <c r="Q143" s="222"/>
      <c r="R143" s="222"/>
      <c r="S143" s="291">
        <v>275</v>
      </c>
      <c r="T143" s="222"/>
      <c r="U143" s="222"/>
      <c r="V143" s="291">
        <v>2000</v>
      </c>
      <c r="W143" s="291">
        <v>500</v>
      </c>
      <c r="X143" s="222"/>
      <c r="Y143" s="222"/>
      <c r="Z143" s="291"/>
      <c r="AA143" s="208">
        <v>2775</v>
      </c>
      <c r="AB143" s="222"/>
      <c r="AC143" s="208">
        <v>2775</v>
      </c>
    </row>
    <row r="144" spans="1:29" ht="24">
      <c r="A144" s="213" t="s">
        <v>49</v>
      </c>
      <c r="B144" s="214">
        <v>43</v>
      </c>
      <c r="C144" s="215" t="s">
        <v>27</v>
      </c>
      <c r="D144" s="214">
        <v>3434</v>
      </c>
      <c r="E144" s="259" t="s">
        <v>94</v>
      </c>
      <c r="F144" s="292" t="s">
        <v>686</v>
      </c>
      <c r="G144" s="221"/>
      <c r="H144" s="222"/>
      <c r="I144" s="222"/>
      <c r="J144" s="222"/>
      <c r="K144" s="222"/>
      <c r="L144" s="208">
        <v>0</v>
      </c>
      <c r="M144" s="222"/>
      <c r="N144" s="220"/>
      <c r="O144" s="291">
        <v>17000</v>
      </c>
      <c r="P144" s="291">
        <v>280439</v>
      </c>
      <c r="Q144" s="222"/>
      <c r="R144" s="222"/>
      <c r="S144" s="222"/>
      <c r="T144" s="222"/>
      <c r="U144" s="222"/>
      <c r="V144" s="254"/>
      <c r="W144" s="291">
        <v>3500</v>
      </c>
      <c r="X144" s="222"/>
      <c r="Y144" s="220"/>
      <c r="Z144" s="291">
        <v>500</v>
      </c>
      <c r="AA144" s="208">
        <v>301439</v>
      </c>
      <c r="AB144" s="222"/>
      <c r="AC144" s="208">
        <v>301439</v>
      </c>
    </row>
    <row r="145" spans="1:29" ht="24">
      <c r="A145" s="213" t="s">
        <v>49</v>
      </c>
      <c r="B145" s="214">
        <v>43</v>
      </c>
      <c r="C145" s="215" t="s">
        <v>27</v>
      </c>
      <c r="D145" s="214">
        <v>3721</v>
      </c>
      <c r="E145" s="259" t="s">
        <v>84</v>
      </c>
      <c r="F145" s="292" t="s">
        <v>686</v>
      </c>
      <c r="G145" s="293">
        <v>1000000</v>
      </c>
      <c r="H145" s="291">
        <v>5000</v>
      </c>
      <c r="I145" s="220"/>
      <c r="J145" s="291">
        <v>23000</v>
      </c>
      <c r="K145" s="291">
        <v>2000</v>
      </c>
      <c r="L145" s="208">
        <v>1030000</v>
      </c>
      <c r="M145" s="220"/>
      <c r="N145" s="291">
        <v>20000</v>
      </c>
      <c r="O145" s="222"/>
      <c r="P145" s="291">
        <v>221832</v>
      </c>
      <c r="Q145" s="291">
        <v>25000</v>
      </c>
      <c r="R145" s="291">
        <v>120000</v>
      </c>
      <c r="S145" s="291">
        <v>41000</v>
      </c>
      <c r="T145" s="291">
        <v>70000</v>
      </c>
      <c r="U145" s="291">
        <v>12000</v>
      </c>
      <c r="V145" s="291">
        <v>36000</v>
      </c>
      <c r="W145" s="291">
        <v>25000</v>
      </c>
      <c r="X145" s="291">
        <v>42000</v>
      </c>
      <c r="Y145" s="291">
        <v>20900</v>
      </c>
      <c r="Z145" s="222"/>
      <c r="AA145" s="208">
        <v>1663732</v>
      </c>
      <c r="AB145" s="222"/>
      <c r="AC145" s="208">
        <v>1663732</v>
      </c>
    </row>
    <row r="146" spans="1:29">
      <c r="A146" s="213" t="s">
        <v>49</v>
      </c>
      <c r="B146" s="214">
        <v>43</v>
      </c>
      <c r="C146" s="215" t="s">
        <v>27</v>
      </c>
      <c r="D146" s="214">
        <v>3811</v>
      </c>
      <c r="E146" s="259" t="s">
        <v>56</v>
      </c>
      <c r="F146" s="292" t="s">
        <v>686</v>
      </c>
      <c r="G146" s="221"/>
      <c r="H146" s="222"/>
      <c r="I146" s="291">
        <v>875</v>
      </c>
      <c r="J146" s="222"/>
      <c r="K146" s="222"/>
      <c r="L146" s="208">
        <v>875</v>
      </c>
      <c r="M146" s="222"/>
      <c r="N146" s="222"/>
      <c r="O146" s="222"/>
      <c r="P146" s="222"/>
      <c r="Q146" s="222"/>
      <c r="R146" s="222"/>
      <c r="S146" s="222"/>
      <c r="T146" s="291">
        <v>10000</v>
      </c>
      <c r="U146" s="222"/>
      <c r="V146" s="291">
        <v>13000</v>
      </c>
      <c r="W146" s="291">
        <v>37000</v>
      </c>
      <c r="X146" s="222"/>
      <c r="Y146" s="222"/>
      <c r="Z146" s="222"/>
      <c r="AA146" s="208">
        <v>60875</v>
      </c>
      <c r="AB146" s="222"/>
      <c r="AC146" s="208">
        <v>60875</v>
      </c>
    </row>
    <row r="147" spans="1:29">
      <c r="A147" s="213" t="s">
        <v>49</v>
      </c>
      <c r="B147" s="214">
        <v>43</v>
      </c>
      <c r="C147" s="215" t="s">
        <v>27</v>
      </c>
      <c r="D147" s="214">
        <v>3812</v>
      </c>
      <c r="E147" s="259" t="s">
        <v>809</v>
      </c>
      <c r="F147" s="292" t="s">
        <v>686</v>
      </c>
      <c r="G147" s="221"/>
      <c r="H147" s="222"/>
      <c r="I147" s="222"/>
      <c r="J147" s="222"/>
      <c r="K147" s="222"/>
      <c r="L147" s="208">
        <v>0</v>
      </c>
      <c r="M147" s="222"/>
      <c r="N147" s="222"/>
      <c r="O147" s="222"/>
      <c r="P147" s="222"/>
      <c r="Q147" s="222"/>
      <c r="R147" s="222"/>
      <c r="S147" s="222"/>
      <c r="T147" s="222"/>
      <c r="U147" s="222"/>
      <c r="V147" s="253"/>
      <c r="W147" s="291">
        <v>5000</v>
      </c>
      <c r="X147" s="222"/>
      <c r="Y147" s="222"/>
      <c r="Z147" s="222"/>
      <c r="AA147" s="208">
        <v>5000</v>
      </c>
      <c r="AB147" s="222"/>
      <c r="AC147" s="208">
        <v>5000</v>
      </c>
    </row>
    <row r="148" spans="1:29">
      <c r="A148" s="213" t="s">
        <v>49</v>
      </c>
      <c r="B148" s="214">
        <v>43</v>
      </c>
      <c r="C148" s="215" t="s">
        <v>27</v>
      </c>
      <c r="D148" s="214">
        <v>4123</v>
      </c>
      <c r="E148" s="259" t="s">
        <v>92</v>
      </c>
      <c r="F148" s="292" t="s">
        <v>686</v>
      </c>
      <c r="G148" s="221"/>
      <c r="H148" s="222"/>
      <c r="I148" s="222"/>
      <c r="J148" s="222"/>
      <c r="K148" s="222"/>
      <c r="L148" s="208">
        <v>0</v>
      </c>
      <c r="M148" s="222"/>
      <c r="N148" s="222"/>
      <c r="O148" s="222"/>
      <c r="P148" s="222"/>
      <c r="Q148" s="222"/>
      <c r="R148" s="222"/>
      <c r="S148" s="222"/>
      <c r="T148" s="222"/>
      <c r="U148" s="222"/>
      <c r="V148" s="253"/>
      <c r="W148" s="222"/>
      <c r="X148" s="222"/>
      <c r="Y148" s="220"/>
      <c r="Z148" s="222"/>
      <c r="AA148" s="208">
        <v>0</v>
      </c>
      <c r="AB148" s="222"/>
      <c r="AC148" s="208">
        <v>0</v>
      </c>
    </row>
    <row r="149" spans="1:29">
      <c r="A149" s="213" t="s">
        <v>49</v>
      </c>
      <c r="B149" s="214">
        <v>43</v>
      </c>
      <c r="C149" s="215" t="s">
        <v>27</v>
      </c>
      <c r="D149" s="214">
        <v>4124</v>
      </c>
      <c r="E149" s="259" t="s">
        <v>807</v>
      </c>
      <c r="F149" s="292" t="s">
        <v>686</v>
      </c>
      <c r="G149" s="293">
        <v>115000</v>
      </c>
      <c r="H149" s="222"/>
      <c r="I149" s="222"/>
      <c r="J149" s="222"/>
      <c r="K149" s="222"/>
      <c r="L149" s="208">
        <v>115000</v>
      </c>
      <c r="M149" s="222"/>
      <c r="N149" s="222"/>
      <c r="O149" s="291">
        <v>200000</v>
      </c>
      <c r="P149" s="291">
        <v>992154</v>
      </c>
      <c r="Q149" s="222"/>
      <c r="R149" s="222"/>
      <c r="S149" s="222"/>
      <c r="T149" s="222"/>
      <c r="U149" s="222"/>
      <c r="V149" s="253"/>
      <c r="W149" s="222"/>
      <c r="X149" s="222"/>
      <c r="Y149" s="222"/>
      <c r="Z149" s="222"/>
      <c r="AA149" s="208">
        <v>1307154</v>
      </c>
      <c r="AB149" s="222"/>
      <c r="AC149" s="208">
        <v>1307154</v>
      </c>
    </row>
    <row r="150" spans="1:29">
      <c r="A150" s="213" t="s">
        <v>49</v>
      </c>
      <c r="B150" s="214">
        <v>43</v>
      </c>
      <c r="C150" s="215" t="s">
        <v>27</v>
      </c>
      <c r="D150" s="214">
        <v>4212</v>
      </c>
      <c r="E150" s="259" t="s">
        <v>58</v>
      </c>
      <c r="F150" s="292" t="s">
        <v>686</v>
      </c>
      <c r="G150" s="293">
        <v>3000000</v>
      </c>
      <c r="H150" s="220"/>
      <c r="I150" s="220"/>
      <c r="J150" s="220"/>
      <c r="K150" s="220"/>
      <c r="L150" s="208">
        <v>3000000</v>
      </c>
      <c r="M150" s="222"/>
      <c r="N150" s="291">
        <v>1000000</v>
      </c>
      <c r="O150" s="222"/>
      <c r="P150" s="222"/>
      <c r="Q150" s="291">
        <v>2000000</v>
      </c>
      <c r="R150" s="222"/>
      <c r="S150" s="222"/>
      <c r="T150" s="222"/>
      <c r="U150" s="222"/>
      <c r="V150" s="253"/>
      <c r="W150" s="291">
        <v>5800000</v>
      </c>
      <c r="X150" s="291">
        <v>5800550</v>
      </c>
      <c r="Y150" s="222"/>
      <c r="Z150" s="222"/>
      <c r="AA150" s="208">
        <v>17600550</v>
      </c>
      <c r="AB150" s="222"/>
      <c r="AC150" s="208">
        <v>17600550</v>
      </c>
    </row>
    <row r="151" spans="1:29">
      <c r="A151" s="213" t="s">
        <v>49</v>
      </c>
      <c r="B151" s="214">
        <v>43</v>
      </c>
      <c r="C151" s="215" t="s">
        <v>27</v>
      </c>
      <c r="D151" s="214">
        <v>4221</v>
      </c>
      <c r="E151" s="259" t="s">
        <v>63</v>
      </c>
      <c r="F151" s="292" t="s">
        <v>686</v>
      </c>
      <c r="G151" s="293">
        <v>100000</v>
      </c>
      <c r="H151" s="291">
        <v>30000</v>
      </c>
      <c r="I151" s="291">
        <v>25000</v>
      </c>
      <c r="J151" s="291">
        <v>20000</v>
      </c>
      <c r="K151" s="291">
        <v>75000</v>
      </c>
      <c r="L151" s="208">
        <v>250000</v>
      </c>
      <c r="M151" s="220"/>
      <c r="N151" s="291">
        <v>100000</v>
      </c>
      <c r="O151" s="291">
        <v>60000</v>
      </c>
      <c r="P151" s="291">
        <v>1551603</v>
      </c>
      <c r="Q151" s="291">
        <v>60000</v>
      </c>
      <c r="R151" s="291">
        <v>50000</v>
      </c>
      <c r="S151" s="291">
        <v>65000</v>
      </c>
      <c r="T151" s="291">
        <v>350000</v>
      </c>
      <c r="U151" s="291">
        <v>40000</v>
      </c>
      <c r="V151" s="291">
        <v>70000</v>
      </c>
      <c r="W151" s="291">
        <v>108000</v>
      </c>
      <c r="X151" s="220"/>
      <c r="Y151" s="291">
        <v>40000</v>
      </c>
      <c r="Z151" s="291">
        <v>19500</v>
      </c>
      <c r="AA151" s="208">
        <v>2764103</v>
      </c>
      <c r="AB151" s="222"/>
      <c r="AC151" s="208">
        <v>2764103</v>
      </c>
    </row>
    <row r="152" spans="1:29">
      <c r="A152" s="213" t="s">
        <v>49</v>
      </c>
      <c r="B152" s="214">
        <v>43</v>
      </c>
      <c r="C152" s="215" t="s">
        <v>27</v>
      </c>
      <c r="D152" s="214">
        <v>4222</v>
      </c>
      <c r="E152" s="259" t="s">
        <v>72</v>
      </c>
      <c r="F152" s="292" t="s">
        <v>686</v>
      </c>
      <c r="G152" s="221"/>
      <c r="H152" s="291"/>
      <c r="I152" s="222"/>
      <c r="J152" s="291"/>
      <c r="K152" s="291"/>
      <c r="L152" s="208">
        <v>0</v>
      </c>
      <c r="M152" s="291">
        <v>300000</v>
      </c>
      <c r="N152" s="220"/>
      <c r="O152" s="220"/>
      <c r="P152" s="291">
        <v>71933</v>
      </c>
      <c r="Q152" s="222"/>
      <c r="R152" s="220"/>
      <c r="S152" s="291">
        <v>33000</v>
      </c>
      <c r="T152" s="220"/>
      <c r="U152" s="220"/>
      <c r="V152" s="220"/>
      <c r="W152" s="291">
        <v>46000</v>
      </c>
      <c r="X152" s="222"/>
      <c r="Y152" s="220"/>
      <c r="Z152" s="220"/>
      <c r="AA152" s="208">
        <v>450933</v>
      </c>
      <c r="AB152" s="222"/>
      <c r="AC152" s="208">
        <v>450933</v>
      </c>
    </row>
    <row r="153" spans="1:29" ht="24">
      <c r="A153" s="213" t="s">
        <v>49</v>
      </c>
      <c r="B153" s="214">
        <v>43</v>
      </c>
      <c r="C153" s="215" t="s">
        <v>27</v>
      </c>
      <c r="D153" s="214">
        <v>4223</v>
      </c>
      <c r="E153" s="259" t="s">
        <v>90</v>
      </c>
      <c r="F153" s="292" t="s">
        <v>686</v>
      </c>
      <c r="G153" s="221"/>
      <c r="H153" s="222"/>
      <c r="I153" s="222"/>
      <c r="J153" s="222"/>
      <c r="K153" s="222"/>
      <c r="L153" s="208">
        <v>0</v>
      </c>
      <c r="M153" s="222"/>
      <c r="N153" s="220"/>
      <c r="O153" s="222"/>
      <c r="P153" s="291">
        <v>77800</v>
      </c>
      <c r="Q153" s="220"/>
      <c r="R153" s="220"/>
      <c r="S153" s="222"/>
      <c r="T153" s="222"/>
      <c r="U153" s="222"/>
      <c r="V153" s="291">
        <v>40000</v>
      </c>
      <c r="W153" s="291">
        <v>20000</v>
      </c>
      <c r="X153" s="220"/>
      <c r="Y153" s="222"/>
      <c r="Z153" s="222"/>
      <c r="AA153" s="208">
        <v>137800</v>
      </c>
      <c r="AB153" s="222"/>
      <c r="AC153" s="208">
        <v>137800</v>
      </c>
    </row>
    <row r="154" spans="1:29" ht="24">
      <c r="A154" s="213" t="s">
        <v>49</v>
      </c>
      <c r="B154" s="214">
        <v>43</v>
      </c>
      <c r="C154" s="215" t="s">
        <v>27</v>
      </c>
      <c r="D154" s="214">
        <v>4224</v>
      </c>
      <c r="E154" s="259" t="s">
        <v>73</v>
      </c>
      <c r="F154" s="292" t="s">
        <v>686</v>
      </c>
      <c r="G154" s="293">
        <v>70000</v>
      </c>
      <c r="H154" s="291">
        <v>25000</v>
      </c>
      <c r="I154" s="220"/>
      <c r="J154" s="291">
        <v>20000</v>
      </c>
      <c r="K154" s="220"/>
      <c r="L154" s="208">
        <v>115000</v>
      </c>
      <c r="M154" s="222"/>
      <c r="N154" s="222"/>
      <c r="O154" s="291">
        <v>160000</v>
      </c>
      <c r="P154" s="291">
        <v>3004000</v>
      </c>
      <c r="Q154" s="291">
        <v>800000</v>
      </c>
      <c r="R154" s="222"/>
      <c r="S154" s="222"/>
      <c r="T154" s="291">
        <v>100000</v>
      </c>
      <c r="U154" s="222"/>
      <c r="V154" s="291">
        <v>550000</v>
      </c>
      <c r="W154" s="222"/>
      <c r="X154" s="291">
        <v>204000</v>
      </c>
      <c r="Y154" s="222"/>
      <c r="Z154" s="222"/>
      <c r="AA154" s="208">
        <v>4933000</v>
      </c>
      <c r="AB154" s="222"/>
      <c r="AC154" s="208">
        <v>4933000</v>
      </c>
    </row>
    <row r="155" spans="1:29" ht="24">
      <c r="A155" s="213" t="s">
        <v>49</v>
      </c>
      <c r="B155" s="214">
        <v>43</v>
      </c>
      <c r="C155" s="215" t="s">
        <v>27</v>
      </c>
      <c r="D155" s="214">
        <v>4225</v>
      </c>
      <c r="E155" s="259" t="s">
        <v>85</v>
      </c>
      <c r="F155" s="292" t="s">
        <v>686</v>
      </c>
      <c r="G155" s="221"/>
      <c r="H155" s="222"/>
      <c r="I155" s="222"/>
      <c r="J155" s="222"/>
      <c r="K155" s="222"/>
      <c r="L155" s="208">
        <v>0</v>
      </c>
      <c r="M155" s="222"/>
      <c r="N155" s="222"/>
      <c r="O155" s="222"/>
      <c r="P155" s="291">
        <v>250301</v>
      </c>
      <c r="Q155" s="222"/>
      <c r="R155" s="222"/>
      <c r="S155" s="222"/>
      <c r="T155" s="291">
        <v>100000</v>
      </c>
      <c r="U155" s="222"/>
      <c r="V155" s="291">
        <v>5500</v>
      </c>
      <c r="W155" s="291">
        <v>30000</v>
      </c>
      <c r="X155" s="291">
        <v>170000</v>
      </c>
      <c r="Y155" s="220"/>
      <c r="Z155" s="222"/>
      <c r="AA155" s="208">
        <v>555801</v>
      </c>
      <c r="AB155" s="222"/>
      <c r="AC155" s="208">
        <v>555801</v>
      </c>
    </row>
    <row r="156" spans="1:29">
      <c r="A156" s="213" t="s">
        <v>49</v>
      </c>
      <c r="B156" s="214">
        <v>43</v>
      </c>
      <c r="C156" s="215" t="s">
        <v>27</v>
      </c>
      <c r="D156" s="214">
        <v>4226</v>
      </c>
      <c r="E156" s="259" t="s">
        <v>808</v>
      </c>
      <c r="F156" s="292" t="s">
        <v>686</v>
      </c>
      <c r="G156" s="221"/>
      <c r="H156" s="222"/>
      <c r="I156" s="222"/>
      <c r="J156" s="222"/>
      <c r="K156" s="222"/>
      <c r="L156" s="208">
        <v>0</v>
      </c>
      <c r="M156" s="291">
        <v>100000</v>
      </c>
      <c r="N156" s="291">
        <v>10000</v>
      </c>
      <c r="O156" s="222"/>
      <c r="P156" s="291">
        <v>37200</v>
      </c>
      <c r="Q156" s="222"/>
      <c r="R156" s="222"/>
      <c r="S156" s="291">
        <v>15000</v>
      </c>
      <c r="T156" s="222"/>
      <c r="U156" s="222"/>
      <c r="V156" s="254"/>
      <c r="W156" s="222"/>
      <c r="X156" s="222"/>
      <c r="Y156" s="222"/>
      <c r="Z156" s="222"/>
      <c r="AA156" s="208">
        <v>162200</v>
      </c>
      <c r="AB156" s="222"/>
      <c r="AC156" s="208">
        <v>162200</v>
      </c>
    </row>
    <row r="157" spans="1:29" ht="24">
      <c r="A157" s="213" t="s">
        <v>49</v>
      </c>
      <c r="B157" s="214">
        <v>43</v>
      </c>
      <c r="C157" s="215" t="s">
        <v>27</v>
      </c>
      <c r="D157" s="214">
        <v>4227</v>
      </c>
      <c r="E157" s="259" t="s">
        <v>93</v>
      </c>
      <c r="F157" s="292" t="s">
        <v>686</v>
      </c>
      <c r="G157" s="293">
        <v>30000</v>
      </c>
      <c r="H157" s="220"/>
      <c r="I157" s="220"/>
      <c r="J157" s="220"/>
      <c r="K157" s="220"/>
      <c r="L157" s="208">
        <v>30000</v>
      </c>
      <c r="M157" s="222"/>
      <c r="N157" s="222"/>
      <c r="O157" s="222"/>
      <c r="P157" s="222"/>
      <c r="Q157" s="222"/>
      <c r="R157" s="220"/>
      <c r="S157" s="222"/>
      <c r="T157" s="291">
        <v>100000</v>
      </c>
      <c r="U157" s="222"/>
      <c r="V157" s="291">
        <v>2000</v>
      </c>
      <c r="W157" s="222"/>
      <c r="X157" s="291">
        <v>280000</v>
      </c>
      <c r="Y157" s="222"/>
      <c r="Z157" s="222"/>
      <c r="AA157" s="208">
        <v>412000</v>
      </c>
      <c r="AB157" s="222"/>
      <c r="AC157" s="208">
        <v>412000</v>
      </c>
    </row>
    <row r="158" spans="1:29" ht="24">
      <c r="A158" s="213" t="s">
        <v>49</v>
      </c>
      <c r="B158" s="214">
        <v>43</v>
      </c>
      <c r="C158" s="215" t="s">
        <v>27</v>
      </c>
      <c r="D158" s="214">
        <v>4231</v>
      </c>
      <c r="E158" s="259" t="s">
        <v>98</v>
      </c>
      <c r="F158" s="292" t="s">
        <v>686</v>
      </c>
      <c r="G158" s="219"/>
      <c r="H158" s="220"/>
      <c r="I158" s="220"/>
      <c r="J158" s="220"/>
      <c r="K158" s="220"/>
      <c r="L158" s="208">
        <v>0</v>
      </c>
      <c r="M158" s="222"/>
      <c r="N158" s="222"/>
      <c r="O158" s="222"/>
      <c r="P158" s="222"/>
      <c r="Q158" s="222"/>
      <c r="R158" s="220"/>
      <c r="S158" s="222"/>
      <c r="T158" s="222"/>
      <c r="U158" s="222"/>
      <c r="V158" s="291"/>
      <c r="W158" s="222"/>
      <c r="X158" s="222"/>
      <c r="Y158" s="222"/>
      <c r="Z158" s="222"/>
      <c r="AA158" s="208">
        <v>0</v>
      </c>
      <c r="AB158" s="222"/>
      <c r="AC158" s="208">
        <v>0</v>
      </c>
    </row>
    <row r="159" spans="1:29">
      <c r="A159" s="213" t="s">
        <v>49</v>
      </c>
      <c r="B159" s="214">
        <v>43</v>
      </c>
      <c r="C159" s="215" t="s">
        <v>27</v>
      </c>
      <c r="D159" s="214">
        <v>4241</v>
      </c>
      <c r="E159" s="259" t="s">
        <v>74</v>
      </c>
      <c r="F159" s="292" t="s">
        <v>686</v>
      </c>
      <c r="G159" s="219"/>
      <c r="H159" s="220"/>
      <c r="I159" s="291">
        <v>15000</v>
      </c>
      <c r="J159" s="220"/>
      <c r="K159" s="291">
        <v>4500</v>
      </c>
      <c r="L159" s="208">
        <v>19500</v>
      </c>
      <c r="M159" s="222"/>
      <c r="N159" s="291">
        <v>10000</v>
      </c>
      <c r="O159" s="222"/>
      <c r="P159" s="291">
        <v>5574</v>
      </c>
      <c r="Q159" s="222"/>
      <c r="R159" s="222"/>
      <c r="S159" s="291">
        <v>25000</v>
      </c>
      <c r="T159" s="220"/>
      <c r="U159" s="291">
        <v>20000</v>
      </c>
      <c r="V159" s="291">
        <v>12000</v>
      </c>
      <c r="W159" s="291">
        <v>58000</v>
      </c>
      <c r="X159" s="222"/>
      <c r="Y159" s="220"/>
      <c r="Z159" s="291">
        <v>150000</v>
      </c>
      <c r="AA159" s="208">
        <v>300074</v>
      </c>
      <c r="AB159" s="222"/>
      <c r="AC159" s="208">
        <v>300074</v>
      </c>
    </row>
    <row r="160" spans="1:29" ht="24">
      <c r="A160" s="213" t="s">
        <v>49</v>
      </c>
      <c r="B160" s="214">
        <v>43</v>
      </c>
      <c r="C160" s="215" t="s">
        <v>27</v>
      </c>
      <c r="D160" s="214">
        <v>4262</v>
      </c>
      <c r="E160" s="259" t="s">
        <v>86</v>
      </c>
      <c r="F160" s="292" t="s">
        <v>686</v>
      </c>
      <c r="G160" s="221"/>
      <c r="H160" s="222"/>
      <c r="I160" s="222"/>
      <c r="J160" s="222"/>
      <c r="K160" s="222"/>
      <c r="L160" s="208">
        <v>0</v>
      </c>
      <c r="M160" s="222"/>
      <c r="N160" s="222"/>
      <c r="O160" s="222"/>
      <c r="P160" s="291">
        <v>150125</v>
      </c>
      <c r="Q160" s="222"/>
      <c r="R160" s="222"/>
      <c r="S160" s="222"/>
      <c r="T160" s="220"/>
      <c r="U160" s="222"/>
      <c r="V160" s="220"/>
      <c r="W160" s="291">
        <v>5000</v>
      </c>
      <c r="X160" s="220"/>
      <c r="Y160" s="220"/>
      <c r="Z160" s="222"/>
      <c r="AA160" s="208">
        <v>155125</v>
      </c>
      <c r="AB160" s="222"/>
      <c r="AC160" s="208">
        <v>155125</v>
      </c>
    </row>
    <row r="161" spans="1:29" ht="24.75" thickBot="1">
      <c r="A161" s="223" t="s">
        <v>49</v>
      </c>
      <c r="B161" s="224">
        <v>43</v>
      </c>
      <c r="C161" s="225" t="s">
        <v>27</v>
      </c>
      <c r="D161" s="224">
        <v>4511</v>
      </c>
      <c r="E161" s="301" t="s">
        <v>91</v>
      </c>
      <c r="F161" s="302" t="s">
        <v>686</v>
      </c>
      <c r="G161" s="293">
        <v>1250000</v>
      </c>
      <c r="H161" s="230"/>
      <c r="I161" s="230"/>
      <c r="J161" s="230"/>
      <c r="K161" s="230"/>
      <c r="L161" s="208">
        <v>1250000</v>
      </c>
      <c r="M161" s="230"/>
      <c r="N161" s="230"/>
      <c r="O161" s="232"/>
      <c r="P161" s="291">
        <v>2665673</v>
      </c>
      <c r="Q161" s="232"/>
      <c r="R161" s="291">
        <v>984500</v>
      </c>
      <c r="S161" s="232"/>
      <c r="T161" s="232"/>
      <c r="U161" s="232"/>
      <c r="V161" s="291">
        <v>640000</v>
      </c>
      <c r="W161" s="232"/>
      <c r="X161" s="232"/>
      <c r="Y161" s="232"/>
      <c r="Z161" s="232"/>
      <c r="AA161" s="208">
        <v>5540173</v>
      </c>
      <c r="AB161" s="232"/>
      <c r="AC161" s="208">
        <v>5540173</v>
      </c>
    </row>
    <row r="162" spans="1:29" ht="12.75" thickBot="1">
      <c r="A162" s="276" t="s">
        <v>49</v>
      </c>
      <c r="B162" s="277">
        <v>43</v>
      </c>
      <c r="C162" s="278"/>
      <c r="D162" s="279"/>
      <c r="E162" s="280" t="s">
        <v>161</v>
      </c>
      <c r="F162" s="304" t="s">
        <v>686</v>
      </c>
      <c r="G162" s="284">
        <v>9864000</v>
      </c>
      <c r="H162" s="287">
        <v>648600</v>
      </c>
      <c r="I162" s="287">
        <v>200000</v>
      </c>
      <c r="J162" s="287">
        <v>482750</v>
      </c>
      <c r="K162" s="287">
        <v>1179291</v>
      </c>
      <c r="L162" s="287">
        <v>12374641</v>
      </c>
      <c r="M162" s="287">
        <v>1843000</v>
      </c>
      <c r="N162" s="287">
        <v>9426700</v>
      </c>
      <c r="O162" s="287">
        <v>4225250</v>
      </c>
      <c r="P162" s="287">
        <v>15860103</v>
      </c>
      <c r="Q162" s="287">
        <v>6449500</v>
      </c>
      <c r="R162" s="287">
        <v>2550600</v>
      </c>
      <c r="S162" s="287">
        <v>2817226</v>
      </c>
      <c r="T162" s="287">
        <v>3909500</v>
      </c>
      <c r="U162" s="287">
        <v>550000</v>
      </c>
      <c r="V162" s="287">
        <v>5429000</v>
      </c>
      <c r="W162" s="287">
        <v>16423620</v>
      </c>
      <c r="X162" s="287">
        <v>9845799</v>
      </c>
      <c r="Y162" s="287">
        <v>301900</v>
      </c>
      <c r="Z162" s="287">
        <v>740300</v>
      </c>
      <c r="AA162" s="287">
        <v>92747139</v>
      </c>
      <c r="AB162" s="287">
        <v>15800000</v>
      </c>
      <c r="AC162" s="287">
        <v>108547139</v>
      </c>
    </row>
    <row r="163" spans="1:29">
      <c r="A163" s="199" t="s">
        <v>49</v>
      </c>
      <c r="B163" s="200">
        <v>51</v>
      </c>
      <c r="C163" s="201" t="s">
        <v>30</v>
      </c>
      <c r="D163" s="214">
        <v>3121</v>
      </c>
      <c r="E163" s="259" t="s">
        <v>51</v>
      </c>
      <c r="F163" s="290" t="s">
        <v>686</v>
      </c>
      <c r="G163" s="209">
        <v>0</v>
      </c>
      <c r="H163" s="210"/>
      <c r="I163" s="210"/>
      <c r="J163" s="210"/>
      <c r="K163" s="210"/>
      <c r="L163" s="208">
        <v>0</v>
      </c>
      <c r="M163" s="222"/>
      <c r="N163" s="222"/>
      <c r="O163" s="300"/>
      <c r="P163" s="222"/>
      <c r="Q163" s="294">
        <v>800000</v>
      </c>
      <c r="R163" s="222"/>
      <c r="S163" s="222"/>
      <c r="T163" s="222"/>
      <c r="U163" s="222"/>
      <c r="V163" s="254"/>
      <c r="W163" s="220"/>
      <c r="X163" s="222"/>
      <c r="Y163" s="222"/>
      <c r="Z163" s="222"/>
      <c r="AA163" s="208">
        <v>800000</v>
      </c>
      <c r="AB163" s="210"/>
      <c r="AC163" s="208">
        <v>800000</v>
      </c>
    </row>
    <row r="164" spans="1:29">
      <c r="A164" s="199" t="s">
        <v>49</v>
      </c>
      <c r="B164" s="200">
        <v>51</v>
      </c>
      <c r="C164" s="201" t="s">
        <v>30</v>
      </c>
      <c r="D164" s="200">
        <v>3211</v>
      </c>
      <c r="E164" s="289" t="s">
        <v>60</v>
      </c>
      <c r="F164" s="290" t="s">
        <v>686</v>
      </c>
      <c r="G164" s="221"/>
      <c r="H164" s="222"/>
      <c r="I164" s="222"/>
      <c r="J164" s="222"/>
      <c r="K164" s="222"/>
      <c r="L164" s="208">
        <v>0</v>
      </c>
      <c r="M164" s="222"/>
      <c r="N164" s="222"/>
      <c r="O164" s="300"/>
      <c r="P164" s="222"/>
      <c r="Q164" s="222"/>
      <c r="R164" s="222"/>
      <c r="S164" s="222"/>
      <c r="T164" s="222"/>
      <c r="U164" s="222"/>
      <c r="V164" s="254"/>
      <c r="W164" s="220"/>
      <c r="X164" s="222"/>
      <c r="Y164" s="222"/>
      <c r="Z164" s="222"/>
      <c r="AA164" s="208">
        <v>0</v>
      </c>
      <c r="AB164" s="222"/>
      <c r="AC164" s="208">
        <v>0</v>
      </c>
    </row>
    <row r="165" spans="1:29" ht="24">
      <c r="A165" s="199" t="s">
        <v>49</v>
      </c>
      <c r="B165" s="200">
        <v>51</v>
      </c>
      <c r="C165" s="201" t="s">
        <v>30</v>
      </c>
      <c r="D165" s="214">
        <v>3212</v>
      </c>
      <c r="E165" s="259" t="s">
        <v>53</v>
      </c>
      <c r="F165" s="290" t="s">
        <v>686</v>
      </c>
      <c r="G165" s="221"/>
      <c r="H165" s="222"/>
      <c r="I165" s="222"/>
      <c r="J165" s="222"/>
      <c r="K165" s="222"/>
      <c r="L165" s="208">
        <v>0</v>
      </c>
      <c r="M165" s="222"/>
      <c r="N165" s="222"/>
      <c r="O165" s="300"/>
      <c r="P165" s="222"/>
      <c r="Q165" s="294">
        <v>100000</v>
      </c>
      <c r="R165" s="222"/>
      <c r="S165" s="222"/>
      <c r="T165" s="222"/>
      <c r="U165" s="222"/>
      <c r="V165" s="254"/>
      <c r="W165" s="220"/>
      <c r="X165" s="222"/>
      <c r="Y165" s="222"/>
      <c r="Z165" s="222"/>
      <c r="AA165" s="208">
        <v>100000</v>
      </c>
      <c r="AB165" s="222"/>
      <c r="AC165" s="208">
        <v>100000</v>
      </c>
    </row>
    <row r="166" spans="1:29">
      <c r="A166" s="199" t="s">
        <v>49</v>
      </c>
      <c r="B166" s="200">
        <v>51</v>
      </c>
      <c r="C166" s="201" t="s">
        <v>30</v>
      </c>
      <c r="D166" s="214">
        <v>3223</v>
      </c>
      <c r="E166" s="259" t="s">
        <v>77</v>
      </c>
      <c r="F166" s="292" t="s">
        <v>686</v>
      </c>
      <c r="G166" s="306"/>
      <c r="H166" s="307"/>
      <c r="I166" s="307"/>
      <c r="J166" s="307"/>
      <c r="K166" s="307"/>
      <c r="L166" s="208">
        <v>0</v>
      </c>
      <c r="M166" s="307"/>
      <c r="N166" s="307"/>
      <c r="O166" s="307"/>
      <c r="P166" s="307"/>
      <c r="Q166" s="222"/>
      <c r="R166" s="222"/>
      <c r="S166" s="222"/>
      <c r="T166" s="222"/>
      <c r="U166" s="222"/>
      <c r="V166" s="254"/>
      <c r="W166" s="220"/>
      <c r="X166" s="222"/>
      <c r="Y166" s="222"/>
      <c r="Z166" s="222"/>
      <c r="AA166" s="208">
        <v>0</v>
      </c>
      <c r="AB166" s="222"/>
      <c r="AC166" s="208">
        <v>0</v>
      </c>
    </row>
    <row r="167" spans="1:29" ht="24">
      <c r="A167" s="223" t="s">
        <v>49</v>
      </c>
      <c r="B167" s="224">
        <v>51</v>
      </c>
      <c r="C167" s="225" t="s">
        <v>30</v>
      </c>
      <c r="D167" s="224">
        <v>3237</v>
      </c>
      <c r="E167" s="301" t="s">
        <v>62</v>
      </c>
      <c r="F167" s="292" t="s">
        <v>686</v>
      </c>
      <c r="G167" s="221"/>
      <c r="H167" s="222"/>
      <c r="I167" s="222"/>
      <c r="J167" s="222"/>
      <c r="K167" s="222"/>
      <c r="L167" s="208">
        <v>0</v>
      </c>
      <c r="M167" s="222"/>
      <c r="N167" s="222"/>
      <c r="O167" s="300"/>
      <c r="P167" s="222"/>
      <c r="Q167" s="222"/>
      <c r="R167" s="222"/>
      <c r="S167" s="222"/>
      <c r="T167" s="222"/>
      <c r="U167" s="222"/>
      <c r="V167" s="254"/>
      <c r="W167" s="220"/>
      <c r="X167" s="222"/>
      <c r="Y167" s="222"/>
      <c r="Z167" s="222"/>
      <c r="AA167" s="208">
        <v>0</v>
      </c>
      <c r="AB167" s="222"/>
      <c r="AC167" s="208">
        <v>0</v>
      </c>
    </row>
    <row r="168" spans="1:29" ht="24">
      <c r="A168" s="223" t="s">
        <v>49</v>
      </c>
      <c r="B168" s="224">
        <v>51</v>
      </c>
      <c r="C168" s="225" t="s">
        <v>30</v>
      </c>
      <c r="D168" s="214">
        <v>3241</v>
      </c>
      <c r="E168" s="259" t="s">
        <v>67</v>
      </c>
      <c r="F168" s="292" t="s">
        <v>686</v>
      </c>
      <c r="G168" s="221"/>
      <c r="H168" s="222"/>
      <c r="I168" s="222"/>
      <c r="J168" s="222"/>
      <c r="K168" s="222"/>
      <c r="L168" s="208">
        <v>0</v>
      </c>
      <c r="M168" s="222"/>
      <c r="N168" s="222"/>
      <c r="O168" s="300"/>
      <c r="P168" s="222"/>
      <c r="Q168" s="294">
        <v>50000</v>
      </c>
      <c r="R168" s="222"/>
      <c r="S168" s="222"/>
      <c r="T168" s="222"/>
      <c r="U168" s="222"/>
      <c r="V168" s="254"/>
      <c r="W168" s="220"/>
      <c r="X168" s="222"/>
      <c r="Y168" s="222"/>
      <c r="Z168" s="222"/>
      <c r="AA168" s="208">
        <v>50000</v>
      </c>
      <c r="AB168" s="222"/>
      <c r="AC168" s="208">
        <v>50000</v>
      </c>
    </row>
    <row r="169" spans="1:29" ht="24">
      <c r="A169" s="223" t="s">
        <v>49</v>
      </c>
      <c r="B169" s="224">
        <v>51</v>
      </c>
      <c r="C169" s="225" t="s">
        <v>30</v>
      </c>
      <c r="D169" s="214">
        <v>3721</v>
      </c>
      <c r="E169" s="259" t="s">
        <v>84</v>
      </c>
      <c r="F169" s="292" t="s">
        <v>686</v>
      </c>
      <c r="G169" s="221"/>
      <c r="H169" s="222"/>
      <c r="I169" s="222"/>
      <c r="J169" s="222"/>
      <c r="K169" s="222"/>
      <c r="L169" s="208">
        <v>0</v>
      </c>
      <c r="M169" s="222"/>
      <c r="N169" s="222"/>
      <c r="O169" s="300"/>
      <c r="P169" s="222"/>
      <c r="Q169" s="294">
        <v>60000</v>
      </c>
      <c r="R169" s="222"/>
      <c r="S169" s="222"/>
      <c r="T169" s="222"/>
      <c r="U169" s="222"/>
      <c r="V169" s="254"/>
      <c r="W169" s="220"/>
      <c r="X169" s="222"/>
      <c r="Y169" s="222"/>
      <c r="Z169" s="222"/>
      <c r="AA169" s="208">
        <v>60000</v>
      </c>
      <c r="AB169" s="222"/>
      <c r="AC169" s="208">
        <v>60000</v>
      </c>
    </row>
    <row r="170" spans="1:29">
      <c r="A170" s="223" t="s">
        <v>49</v>
      </c>
      <c r="B170" s="224">
        <v>51</v>
      </c>
      <c r="C170" s="225" t="s">
        <v>30</v>
      </c>
      <c r="D170" s="214">
        <v>3811</v>
      </c>
      <c r="E170" s="259" t="s">
        <v>56</v>
      </c>
      <c r="F170" s="292" t="s">
        <v>686</v>
      </c>
      <c r="G170" s="221"/>
      <c r="H170" s="222"/>
      <c r="I170" s="222"/>
      <c r="J170" s="222"/>
      <c r="K170" s="222"/>
      <c r="L170" s="208">
        <v>0</v>
      </c>
      <c r="M170" s="222"/>
      <c r="N170" s="222"/>
      <c r="O170" s="300"/>
      <c r="P170" s="222"/>
      <c r="Q170" s="294">
        <v>5000</v>
      </c>
      <c r="R170" s="222"/>
      <c r="S170" s="222"/>
      <c r="T170" s="222"/>
      <c r="U170" s="222"/>
      <c r="V170" s="254"/>
      <c r="W170" s="220"/>
      <c r="X170" s="222"/>
      <c r="Y170" s="222"/>
      <c r="Z170" s="222"/>
      <c r="AA170" s="208">
        <v>5000</v>
      </c>
      <c r="AB170" s="222"/>
      <c r="AC170" s="208">
        <v>5000</v>
      </c>
    </row>
    <row r="171" spans="1:29" ht="12.75" thickBot="1">
      <c r="A171" s="223" t="s">
        <v>49</v>
      </c>
      <c r="B171" s="224">
        <v>51</v>
      </c>
      <c r="C171" s="225" t="s">
        <v>30</v>
      </c>
      <c r="D171" s="214">
        <v>4241</v>
      </c>
      <c r="E171" s="259" t="s">
        <v>74</v>
      </c>
      <c r="F171" s="302" t="s">
        <v>686</v>
      </c>
      <c r="G171" s="231">
        <v>0</v>
      </c>
      <c r="H171" s="232"/>
      <c r="I171" s="232"/>
      <c r="J171" s="232"/>
      <c r="K171" s="232"/>
      <c r="L171" s="208">
        <v>0</v>
      </c>
      <c r="M171" s="308"/>
      <c r="N171" s="308"/>
      <c r="O171" s="309"/>
      <c r="P171" s="308"/>
      <c r="Q171" s="310">
        <v>25000</v>
      </c>
      <c r="R171" s="308"/>
      <c r="S171" s="308"/>
      <c r="T171" s="308"/>
      <c r="U171" s="308"/>
      <c r="V171" s="312"/>
      <c r="W171" s="311"/>
      <c r="X171" s="308"/>
      <c r="Y171" s="308"/>
      <c r="Z171" s="308"/>
      <c r="AA171" s="208">
        <v>25000</v>
      </c>
      <c r="AB171" s="232"/>
      <c r="AC171" s="208">
        <v>25000</v>
      </c>
    </row>
    <row r="172" spans="1:29" ht="12.75" thickBot="1">
      <c r="A172" s="233" t="s">
        <v>49</v>
      </c>
      <c r="B172" s="234">
        <v>51</v>
      </c>
      <c r="C172" s="235"/>
      <c r="D172" s="236"/>
      <c r="E172" s="237" t="s">
        <v>161</v>
      </c>
      <c r="F172" s="313" t="s">
        <v>686</v>
      </c>
      <c r="G172" s="272">
        <v>0</v>
      </c>
      <c r="H172" s="274">
        <v>0</v>
      </c>
      <c r="I172" s="274">
        <v>0</v>
      </c>
      <c r="J172" s="274">
        <v>0</v>
      </c>
      <c r="K172" s="274">
        <v>0</v>
      </c>
      <c r="L172" s="274">
        <v>0</v>
      </c>
      <c r="M172" s="274">
        <v>0</v>
      </c>
      <c r="N172" s="274">
        <v>0</v>
      </c>
      <c r="O172" s="274">
        <v>0</v>
      </c>
      <c r="P172" s="274">
        <v>0</v>
      </c>
      <c r="Q172" s="274">
        <v>1040000</v>
      </c>
      <c r="R172" s="274">
        <v>0</v>
      </c>
      <c r="S172" s="274">
        <v>0</v>
      </c>
      <c r="T172" s="274">
        <v>0</v>
      </c>
      <c r="U172" s="274">
        <v>0</v>
      </c>
      <c r="V172" s="274">
        <v>0</v>
      </c>
      <c r="W172" s="274">
        <v>0</v>
      </c>
      <c r="X172" s="274">
        <v>0</v>
      </c>
      <c r="Y172" s="274">
        <v>0</v>
      </c>
      <c r="Z172" s="274">
        <v>0</v>
      </c>
      <c r="AA172" s="274">
        <v>1040000</v>
      </c>
      <c r="AB172" s="274">
        <v>0</v>
      </c>
      <c r="AC172" s="274">
        <v>1040000</v>
      </c>
    </row>
    <row r="173" spans="1:29">
      <c r="A173" s="199" t="s">
        <v>49</v>
      </c>
      <c r="B173" s="200">
        <v>51</v>
      </c>
      <c r="C173" s="201" t="s">
        <v>30</v>
      </c>
      <c r="D173" s="200">
        <v>3111</v>
      </c>
      <c r="E173" s="289" t="s">
        <v>50</v>
      </c>
      <c r="F173" s="290" t="s">
        <v>687</v>
      </c>
      <c r="G173" s="209">
        <v>0</v>
      </c>
      <c r="H173" s="210"/>
      <c r="I173" s="210"/>
      <c r="J173" s="210"/>
      <c r="K173" s="210"/>
      <c r="L173" s="208">
        <v>0</v>
      </c>
      <c r="M173" s="210"/>
      <c r="N173" s="210"/>
      <c r="O173" s="210"/>
      <c r="P173" s="210"/>
      <c r="Q173" s="210"/>
      <c r="R173" s="210"/>
      <c r="S173" s="210"/>
      <c r="T173" s="314">
        <v>23464</v>
      </c>
      <c r="U173" s="210"/>
      <c r="V173" s="246"/>
      <c r="W173" s="314">
        <v>114500</v>
      </c>
      <c r="X173" s="210"/>
      <c r="Y173" s="210"/>
      <c r="Z173" s="210"/>
      <c r="AA173" s="208">
        <v>137964</v>
      </c>
      <c r="AB173" s="210"/>
      <c r="AC173" s="208">
        <v>137964</v>
      </c>
    </row>
    <row r="174" spans="1:29" ht="24">
      <c r="A174" s="213" t="s">
        <v>49</v>
      </c>
      <c r="B174" s="214">
        <v>51</v>
      </c>
      <c r="C174" s="215" t="s">
        <v>30</v>
      </c>
      <c r="D174" s="214">
        <v>3132</v>
      </c>
      <c r="E174" s="259" t="s">
        <v>52</v>
      </c>
      <c r="F174" s="292" t="s">
        <v>687</v>
      </c>
      <c r="G174" s="221">
        <v>0</v>
      </c>
      <c r="H174" s="222"/>
      <c r="I174" s="222"/>
      <c r="J174" s="222"/>
      <c r="K174" s="222"/>
      <c r="L174" s="208">
        <v>0</v>
      </c>
      <c r="M174" s="222"/>
      <c r="N174" s="222"/>
      <c r="O174" s="222"/>
      <c r="P174" s="222"/>
      <c r="Q174" s="222"/>
      <c r="R174" s="222"/>
      <c r="S174" s="222"/>
      <c r="T174" s="314">
        <v>3872</v>
      </c>
      <c r="U174" s="222"/>
      <c r="V174" s="253"/>
      <c r="W174" s="314">
        <v>8500</v>
      </c>
      <c r="X174" s="222"/>
      <c r="Y174" s="222"/>
      <c r="Z174" s="222"/>
      <c r="AA174" s="208">
        <v>12372</v>
      </c>
      <c r="AB174" s="222"/>
      <c r="AC174" s="208">
        <v>12372</v>
      </c>
    </row>
    <row r="175" spans="1:29">
      <c r="A175" s="213" t="s">
        <v>49</v>
      </c>
      <c r="B175" s="214">
        <v>51</v>
      </c>
      <c r="C175" s="215" t="s">
        <v>30</v>
      </c>
      <c r="D175" s="214">
        <v>3211</v>
      </c>
      <c r="E175" s="259" t="s">
        <v>60</v>
      </c>
      <c r="F175" s="292" t="s">
        <v>687</v>
      </c>
      <c r="G175" s="221"/>
      <c r="H175" s="222"/>
      <c r="I175" s="222"/>
      <c r="J175" s="222"/>
      <c r="K175" s="222"/>
      <c r="L175" s="208">
        <v>0</v>
      </c>
      <c r="M175" s="222"/>
      <c r="N175" s="314">
        <v>15550</v>
      </c>
      <c r="O175" s="300"/>
      <c r="P175" s="222"/>
      <c r="Q175" s="314">
        <v>38954</v>
      </c>
      <c r="R175" s="220"/>
      <c r="S175" s="222"/>
      <c r="T175" s="314">
        <v>9088</v>
      </c>
      <c r="U175" s="222"/>
      <c r="V175" s="254"/>
      <c r="W175" s="314">
        <v>7000</v>
      </c>
      <c r="X175" s="222"/>
      <c r="Y175" s="220"/>
      <c r="Z175" s="222"/>
      <c r="AA175" s="208">
        <v>70592</v>
      </c>
      <c r="AB175" s="222"/>
      <c r="AC175" s="208">
        <v>70592</v>
      </c>
    </row>
    <row r="176" spans="1:29" ht="24">
      <c r="A176" s="213" t="s">
        <v>49</v>
      </c>
      <c r="B176" s="214">
        <v>51</v>
      </c>
      <c r="C176" s="215" t="s">
        <v>30</v>
      </c>
      <c r="D176" s="214">
        <v>3213</v>
      </c>
      <c r="E176" s="259" t="s">
        <v>64</v>
      </c>
      <c r="F176" s="292" t="s">
        <v>687</v>
      </c>
      <c r="G176" s="221"/>
      <c r="H176" s="222"/>
      <c r="I176" s="222"/>
      <c r="J176" s="222"/>
      <c r="K176" s="222"/>
      <c r="L176" s="208">
        <v>0</v>
      </c>
      <c r="M176" s="222"/>
      <c r="N176" s="222"/>
      <c r="O176" s="300"/>
      <c r="P176" s="222"/>
      <c r="Q176" s="220"/>
      <c r="R176" s="222"/>
      <c r="S176" s="222"/>
      <c r="T176" s="222"/>
      <c r="U176" s="222"/>
      <c r="V176" s="253"/>
      <c r="W176" s="220"/>
      <c r="X176" s="222"/>
      <c r="Y176" s="222"/>
      <c r="Z176" s="222"/>
      <c r="AA176" s="208">
        <v>0</v>
      </c>
      <c r="AB176" s="222"/>
      <c r="AC176" s="208">
        <v>0</v>
      </c>
    </row>
    <row r="177" spans="1:29" ht="24">
      <c r="A177" s="213" t="s">
        <v>49</v>
      </c>
      <c r="B177" s="214">
        <v>51</v>
      </c>
      <c r="C177" s="215" t="s">
        <v>30</v>
      </c>
      <c r="D177" s="214">
        <v>3221</v>
      </c>
      <c r="E177" s="259" t="s">
        <v>65</v>
      </c>
      <c r="F177" s="292" t="s">
        <v>687</v>
      </c>
      <c r="G177" s="221"/>
      <c r="H177" s="222"/>
      <c r="I177" s="222"/>
      <c r="J177" s="222"/>
      <c r="K177" s="222"/>
      <c r="L177" s="208">
        <v>0</v>
      </c>
      <c r="M177" s="222"/>
      <c r="N177" s="222"/>
      <c r="O177" s="300"/>
      <c r="P177" s="222"/>
      <c r="Q177" s="314">
        <v>925</v>
      </c>
      <c r="R177" s="220"/>
      <c r="S177" s="222"/>
      <c r="T177" s="222"/>
      <c r="U177" s="222"/>
      <c r="V177" s="253"/>
      <c r="W177" s="220"/>
      <c r="X177" s="222"/>
      <c r="Y177" s="220"/>
      <c r="Z177" s="222"/>
      <c r="AA177" s="208">
        <v>925</v>
      </c>
      <c r="AB177" s="222"/>
      <c r="AC177" s="208">
        <v>925</v>
      </c>
    </row>
    <row r="178" spans="1:29" ht="24">
      <c r="A178" s="213" t="s">
        <v>49</v>
      </c>
      <c r="B178" s="214">
        <v>51</v>
      </c>
      <c r="C178" s="215" t="s">
        <v>30</v>
      </c>
      <c r="D178" s="214">
        <v>3233</v>
      </c>
      <c r="E178" s="259" t="s">
        <v>81</v>
      </c>
      <c r="F178" s="292" t="s">
        <v>687</v>
      </c>
      <c r="G178" s="221"/>
      <c r="H178" s="222"/>
      <c r="I178" s="222"/>
      <c r="J178" s="222"/>
      <c r="K178" s="222"/>
      <c r="L178" s="208">
        <v>0</v>
      </c>
      <c r="M178" s="222"/>
      <c r="N178" s="222"/>
      <c r="O178" s="222"/>
      <c r="P178" s="222"/>
      <c r="Q178" s="314">
        <v>5000</v>
      </c>
      <c r="R178" s="222"/>
      <c r="S178" s="222"/>
      <c r="T178" s="222"/>
      <c r="U178" s="222"/>
      <c r="V178" s="254"/>
      <c r="W178" s="220"/>
      <c r="X178" s="222"/>
      <c r="Y178" s="220"/>
      <c r="Z178" s="222"/>
      <c r="AA178" s="208">
        <v>5000</v>
      </c>
      <c r="AB178" s="222"/>
      <c r="AC178" s="208">
        <v>5000</v>
      </c>
    </row>
    <row r="179" spans="1:29">
      <c r="A179" s="213" t="s">
        <v>49</v>
      </c>
      <c r="B179" s="214">
        <v>51</v>
      </c>
      <c r="C179" s="215" t="s">
        <v>30</v>
      </c>
      <c r="D179" s="214">
        <v>3235</v>
      </c>
      <c r="E179" s="259" t="s">
        <v>88</v>
      </c>
      <c r="F179" s="292" t="s">
        <v>687</v>
      </c>
      <c r="G179" s="221"/>
      <c r="H179" s="222"/>
      <c r="I179" s="222"/>
      <c r="J179" s="222"/>
      <c r="K179" s="222"/>
      <c r="L179" s="208">
        <v>0</v>
      </c>
      <c r="M179" s="222"/>
      <c r="N179" s="222"/>
      <c r="O179" s="222"/>
      <c r="P179" s="222"/>
      <c r="Q179" s="222"/>
      <c r="R179" s="222"/>
      <c r="S179" s="222"/>
      <c r="T179" s="222"/>
      <c r="U179" s="222"/>
      <c r="V179" s="253"/>
      <c r="W179" s="314">
        <v>3000</v>
      </c>
      <c r="X179" s="222"/>
      <c r="Y179" s="222"/>
      <c r="Z179" s="222"/>
      <c r="AA179" s="208">
        <v>3000</v>
      </c>
      <c r="AB179" s="222"/>
      <c r="AC179" s="208">
        <v>3000</v>
      </c>
    </row>
    <row r="180" spans="1:29" ht="24">
      <c r="A180" s="213" t="s">
        <v>49</v>
      </c>
      <c r="B180" s="214">
        <v>51</v>
      </c>
      <c r="C180" s="215" t="s">
        <v>30</v>
      </c>
      <c r="D180" s="214">
        <v>3237</v>
      </c>
      <c r="E180" s="259" t="s">
        <v>62</v>
      </c>
      <c r="F180" s="292" t="s">
        <v>687</v>
      </c>
      <c r="G180" s="221"/>
      <c r="H180" s="222"/>
      <c r="I180" s="222"/>
      <c r="J180" s="222"/>
      <c r="K180" s="222"/>
      <c r="L180" s="208">
        <v>0</v>
      </c>
      <c r="M180" s="222"/>
      <c r="N180" s="314">
        <v>51600</v>
      </c>
      <c r="O180" s="222"/>
      <c r="P180" s="222"/>
      <c r="Q180" s="220"/>
      <c r="R180" s="220"/>
      <c r="S180" s="222"/>
      <c r="T180" s="314">
        <v>16000</v>
      </c>
      <c r="U180" s="222"/>
      <c r="V180" s="253"/>
      <c r="W180" s="314">
        <v>38000</v>
      </c>
      <c r="X180" s="222"/>
      <c r="Y180" s="222"/>
      <c r="Z180" s="222"/>
      <c r="AA180" s="208">
        <v>105600</v>
      </c>
      <c r="AB180" s="222"/>
      <c r="AC180" s="208">
        <v>105600</v>
      </c>
    </row>
    <row r="181" spans="1:29">
      <c r="A181" s="213" t="s">
        <v>49</v>
      </c>
      <c r="B181" s="214">
        <v>51</v>
      </c>
      <c r="C181" s="215" t="s">
        <v>30</v>
      </c>
      <c r="D181" s="214">
        <v>3239</v>
      </c>
      <c r="E181" s="259" t="s">
        <v>66</v>
      </c>
      <c r="F181" s="292" t="s">
        <v>687</v>
      </c>
      <c r="G181" s="221"/>
      <c r="H181" s="222"/>
      <c r="I181" s="222"/>
      <c r="J181" s="222"/>
      <c r="K181" s="222"/>
      <c r="L181" s="208">
        <v>0</v>
      </c>
      <c r="M181" s="222"/>
      <c r="N181" s="314">
        <v>5000</v>
      </c>
      <c r="O181" s="222"/>
      <c r="P181" s="222"/>
      <c r="Q181" s="314">
        <v>9060</v>
      </c>
      <c r="R181" s="222"/>
      <c r="S181" s="222"/>
      <c r="T181" s="314">
        <v>22590</v>
      </c>
      <c r="U181" s="222"/>
      <c r="V181" s="253"/>
      <c r="W181" s="314">
        <v>12000</v>
      </c>
      <c r="X181" s="222"/>
      <c r="Y181" s="222"/>
      <c r="Z181" s="222"/>
      <c r="AA181" s="208">
        <v>48650</v>
      </c>
      <c r="AB181" s="222"/>
      <c r="AC181" s="208">
        <v>48650</v>
      </c>
    </row>
    <row r="182" spans="1:29" ht="24">
      <c r="A182" s="213" t="s">
        <v>49</v>
      </c>
      <c r="B182" s="214">
        <v>51</v>
      </c>
      <c r="C182" s="215" t="s">
        <v>30</v>
      </c>
      <c r="D182" s="214">
        <v>3241</v>
      </c>
      <c r="E182" s="259" t="s">
        <v>67</v>
      </c>
      <c r="F182" s="292" t="s">
        <v>687</v>
      </c>
      <c r="G182" s="221"/>
      <c r="H182" s="222"/>
      <c r="I182" s="222"/>
      <c r="J182" s="222"/>
      <c r="K182" s="222"/>
      <c r="L182" s="208">
        <v>0</v>
      </c>
      <c r="M182" s="222"/>
      <c r="N182" s="222"/>
      <c r="O182" s="222"/>
      <c r="P182" s="222"/>
      <c r="Q182" s="222"/>
      <c r="R182" s="222"/>
      <c r="S182" s="222"/>
      <c r="T182" s="222"/>
      <c r="U182" s="222"/>
      <c r="V182" s="253"/>
      <c r="W182" s="220"/>
      <c r="X182" s="222"/>
      <c r="Y182" s="222"/>
      <c r="Z182" s="222"/>
      <c r="AA182" s="208">
        <v>0</v>
      </c>
      <c r="AB182" s="222"/>
      <c r="AC182" s="208">
        <v>0</v>
      </c>
    </row>
    <row r="183" spans="1:29">
      <c r="A183" s="213" t="s">
        <v>49</v>
      </c>
      <c r="B183" s="214">
        <v>51</v>
      </c>
      <c r="C183" s="215" t="s">
        <v>30</v>
      </c>
      <c r="D183" s="214">
        <v>3293</v>
      </c>
      <c r="E183" s="259" t="s">
        <v>68</v>
      </c>
      <c r="F183" s="292" t="s">
        <v>687</v>
      </c>
      <c r="G183" s="221"/>
      <c r="H183" s="222"/>
      <c r="I183" s="222"/>
      <c r="J183" s="222"/>
      <c r="K183" s="222"/>
      <c r="L183" s="208">
        <v>0</v>
      </c>
      <c r="M183" s="222"/>
      <c r="N183" s="314">
        <v>15000</v>
      </c>
      <c r="O183" s="222"/>
      <c r="P183" s="222"/>
      <c r="Q183" s="314">
        <v>800</v>
      </c>
      <c r="R183" s="220"/>
      <c r="S183" s="222"/>
      <c r="T183" s="222"/>
      <c r="U183" s="222"/>
      <c r="V183" s="253"/>
      <c r="W183" s="314">
        <v>6000</v>
      </c>
      <c r="X183" s="222"/>
      <c r="Y183" s="220"/>
      <c r="Z183" s="222"/>
      <c r="AA183" s="208">
        <v>21800</v>
      </c>
      <c r="AB183" s="222"/>
      <c r="AC183" s="208">
        <v>21800</v>
      </c>
    </row>
    <row r="184" spans="1:29" ht="36">
      <c r="A184" s="213" t="s">
        <v>49</v>
      </c>
      <c r="B184" s="214">
        <v>51</v>
      </c>
      <c r="C184" s="215" t="s">
        <v>30</v>
      </c>
      <c r="D184" s="214">
        <v>3693</v>
      </c>
      <c r="E184" s="259" t="s">
        <v>83</v>
      </c>
      <c r="F184" s="292" t="s">
        <v>687</v>
      </c>
      <c r="G184" s="221"/>
      <c r="H184" s="222"/>
      <c r="I184" s="222"/>
      <c r="J184" s="222"/>
      <c r="K184" s="222"/>
      <c r="L184" s="208">
        <v>0</v>
      </c>
      <c r="M184" s="222"/>
      <c r="N184" s="222"/>
      <c r="O184" s="222"/>
      <c r="P184" s="222"/>
      <c r="Q184" s="220"/>
      <c r="R184" s="222"/>
      <c r="S184" s="222"/>
      <c r="T184" s="222"/>
      <c r="U184" s="222"/>
      <c r="V184" s="253"/>
      <c r="W184" s="220"/>
      <c r="X184" s="222"/>
      <c r="Y184" s="222"/>
      <c r="Z184" s="222"/>
      <c r="AA184" s="208">
        <v>0</v>
      </c>
      <c r="AB184" s="222"/>
      <c r="AC184" s="208">
        <v>0</v>
      </c>
    </row>
    <row r="185" spans="1:29">
      <c r="A185" s="213" t="s">
        <v>49</v>
      </c>
      <c r="B185" s="214">
        <v>51</v>
      </c>
      <c r="C185" s="215" t="s">
        <v>30</v>
      </c>
      <c r="D185" s="214">
        <v>4212</v>
      </c>
      <c r="E185" s="259" t="s">
        <v>58</v>
      </c>
      <c r="F185" s="292" t="s">
        <v>687</v>
      </c>
      <c r="G185" s="221"/>
      <c r="H185" s="222"/>
      <c r="I185" s="222"/>
      <c r="J185" s="222"/>
      <c r="K185" s="222"/>
      <c r="L185" s="208">
        <v>0</v>
      </c>
      <c r="M185" s="222"/>
      <c r="N185" s="222"/>
      <c r="O185" s="222"/>
      <c r="P185" s="222"/>
      <c r="Q185" s="222"/>
      <c r="R185" s="222"/>
      <c r="S185" s="222"/>
      <c r="T185" s="222"/>
      <c r="U185" s="222"/>
      <c r="V185" s="253"/>
      <c r="W185" s="222"/>
      <c r="X185" s="222"/>
      <c r="Y185" s="220"/>
      <c r="Z185" s="222"/>
      <c r="AA185" s="208">
        <v>0</v>
      </c>
      <c r="AB185" s="222"/>
      <c r="AC185" s="208">
        <v>0</v>
      </c>
    </row>
    <row r="186" spans="1:29">
      <c r="A186" s="213" t="s">
        <v>49</v>
      </c>
      <c r="B186" s="214">
        <v>51</v>
      </c>
      <c r="C186" s="215" t="s">
        <v>30</v>
      </c>
      <c r="D186" s="214">
        <v>4221</v>
      </c>
      <c r="E186" s="259" t="s">
        <v>63</v>
      </c>
      <c r="F186" s="292" t="s">
        <v>687</v>
      </c>
      <c r="G186" s="221"/>
      <c r="H186" s="222"/>
      <c r="I186" s="222"/>
      <c r="J186" s="222"/>
      <c r="K186" s="222"/>
      <c r="L186" s="208">
        <v>0</v>
      </c>
      <c r="M186" s="222"/>
      <c r="N186" s="222"/>
      <c r="O186" s="222"/>
      <c r="P186" s="222"/>
      <c r="Q186" s="314">
        <v>10000</v>
      </c>
      <c r="R186" s="222"/>
      <c r="S186" s="222"/>
      <c r="T186" s="220"/>
      <c r="U186" s="222"/>
      <c r="V186" s="253"/>
      <c r="W186" s="220"/>
      <c r="X186" s="222"/>
      <c r="Y186" s="222"/>
      <c r="Z186" s="222"/>
      <c r="AA186" s="208">
        <v>10000</v>
      </c>
      <c r="AB186" s="222"/>
      <c r="AC186" s="208">
        <v>10000</v>
      </c>
    </row>
    <row r="187" spans="1:29">
      <c r="A187" s="213" t="s">
        <v>49</v>
      </c>
      <c r="B187" s="214">
        <v>51</v>
      </c>
      <c r="C187" s="215" t="s">
        <v>30</v>
      </c>
      <c r="D187" s="214">
        <v>4222</v>
      </c>
      <c r="E187" s="259" t="s">
        <v>72</v>
      </c>
      <c r="F187" s="292" t="s">
        <v>687</v>
      </c>
      <c r="G187" s="221"/>
      <c r="H187" s="222"/>
      <c r="I187" s="222"/>
      <c r="J187" s="222"/>
      <c r="K187" s="222"/>
      <c r="L187" s="208">
        <v>0</v>
      </c>
      <c r="M187" s="222"/>
      <c r="N187" s="222"/>
      <c r="O187" s="222"/>
      <c r="P187" s="222"/>
      <c r="Q187" s="220"/>
      <c r="R187" s="222"/>
      <c r="S187" s="222"/>
      <c r="T187" s="222"/>
      <c r="U187" s="222"/>
      <c r="V187" s="253"/>
      <c r="W187" s="222"/>
      <c r="X187" s="222"/>
      <c r="Y187" s="222"/>
      <c r="Z187" s="222"/>
      <c r="AA187" s="208">
        <v>0</v>
      </c>
      <c r="AB187" s="222"/>
      <c r="AC187" s="208">
        <v>0</v>
      </c>
    </row>
    <row r="188" spans="1:29" ht="24">
      <c r="A188" s="213" t="s">
        <v>49</v>
      </c>
      <c r="B188" s="214">
        <v>51</v>
      </c>
      <c r="C188" s="215" t="s">
        <v>30</v>
      </c>
      <c r="D188" s="214">
        <v>4224</v>
      </c>
      <c r="E188" s="259" t="s">
        <v>73</v>
      </c>
      <c r="F188" s="292" t="s">
        <v>687</v>
      </c>
      <c r="G188" s="221"/>
      <c r="H188" s="222"/>
      <c r="I188" s="222"/>
      <c r="J188" s="222"/>
      <c r="K188" s="222"/>
      <c r="L188" s="208">
        <v>0</v>
      </c>
      <c r="M188" s="222"/>
      <c r="N188" s="222"/>
      <c r="O188" s="222"/>
      <c r="P188" s="222"/>
      <c r="Q188" s="220"/>
      <c r="R188" s="222"/>
      <c r="S188" s="222"/>
      <c r="T188" s="222"/>
      <c r="U188" s="222"/>
      <c r="V188" s="253"/>
      <c r="W188" s="222"/>
      <c r="X188" s="222"/>
      <c r="Y188" s="222"/>
      <c r="Z188" s="222"/>
      <c r="AA188" s="208">
        <v>0</v>
      </c>
      <c r="AB188" s="222"/>
      <c r="AC188" s="208">
        <v>0</v>
      </c>
    </row>
    <row r="189" spans="1:29" ht="24">
      <c r="A189" s="213" t="s">
        <v>49</v>
      </c>
      <c r="B189" s="214">
        <v>51</v>
      </c>
      <c r="C189" s="215" t="s">
        <v>30</v>
      </c>
      <c r="D189" s="214">
        <v>4225</v>
      </c>
      <c r="E189" s="259" t="s">
        <v>85</v>
      </c>
      <c r="F189" s="292" t="s">
        <v>687</v>
      </c>
      <c r="G189" s="221"/>
      <c r="H189" s="222"/>
      <c r="I189" s="222"/>
      <c r="J189" s="222"/>
      <c r="K189" s="222"/>
      <c r="L189" s="208">
        <v>0</v>
      </c>
      <c r="M189" s="222"/>
      <c r="N189" s="222"/>
      <c r="O189" s="222"/>
      <c r="P189" s="222"/>
      <c r="Q189" s="222"/>
      <c r="R189" s="222"/>
      <c r="S189" s="222"/>
      <c r="T189" s="314">
        <v>106173</v>
      </c>
      <c r="U189" s="222"/>
      <c r="V189" s="254"/>
      <c r="W189" s="222"/>
      <c r="X189" s="222"/>
      <c r="Y189" s="220"/>
      <c r="Z189" s="222"/>
      <c r="AA189" s="208">
        <v>106173</v>
      </c>
      <c r="AB189" s="222"/>
      <c r="AC189" s="208">
        <v>106173</v>
      </c>
    </row>
    <row r="190" spans="1:29" ht="24.75" thickBot="1">
      <c r="A190" s="223" t="s">
        <v>49</v>
      </c>
      <c r="B190" s="224">
        <v>51</v>
      </c>
      <c r="C190" s="225" t="s">
        <v>30</v>
      </c>
      <c r="D190" s="224">
        <v>4227</v>
      </c>
      <c r="E190" s="301" t="s">
        <v>93</v>
      </c>
      <c r="F190" s="302" t="s">
        <v>687</v>
      </c>
      <c r="G190" s="231"/>
      <c r="H190" s="232"/>
      <c r="I190" s="232"/>
      <c r="J190" s="232"/>
      <c r="K190" s="232"/>
      <c r="L190" s="208">
        <v>0</v>
      </c>
      <c r="M190" s="232"/>
      <c r="N190" s="232"/>
      <c r="O190" s="232"/>
      <c r="P190" s="232"/>
      <c r="Q190" s="232"/>
      <c r="R190" s="232"/>
      <c r="S190" s="232"/>
      <c r="T190" s="232"/>
      <c r="U190" s="232"/>
      <c r="V190" s="268"/>
      <c r="W190" s="232"/>
      <c r="X190" s="232"/>
      <c r="Y190" s="232"/>
      <c r="Z190" s="232"/>
      <c r="AA190" s="208">
        <v>0</v>
      </c>
      <c r="AB190" s="232"/>
      <c r="AC190" s="208">
        <v>0</v>
      </c>
    </row>
    <row r="191" spans="1:29" ht="12.75" thickBot="1">
      <c r="A191" s="315" t="s">
        <v>49</v>
      </c>
      <c r="B191" s="316">
        <v>51</v>
      </c>
      <c r="C191" s="317"/>
      <c r="D191" s="318"/>
      <c r="E191" s="319" t="s">
        <v>161</v>
      </c>
      <c r="F191" s="320" t="s">
        <v>687</v>
      </c>
      <c r="G191" s="321">
        <v>0</v>
      </c>
      <c r="H191" s="322">
        <v>0</v>
      </c>
      <c r="I191" s="322">
        <v>0</v>
      </c>
      <c r="J191" s="322">
        <v>0</v>
      </c>
      <c r="K191" s="322">
        <v>0</v>
      </c>
      <c r="L191" s="322">
        <v>0</v>
      </c>
      <c r="M191" s="322">
        <v>0</v>
      </c>
      <c r="N191" s="322">
        <v>87150</v>
      </c>
      <c r="O191" s="322">
        <v>0</v>
      </c>
      <c r="P191" s="322">
        <v>0</v>
      </c>
      <c r="Q191" s="322">
        <v>64739</v>
      </c>
      <c r="R191" s="322">
        <v>0</v>
      </c>
      <c r="S191" s="322">
        <v>0</v>
      </c>
      <c r="T191" s="322">
        <v>181187</v>
      </c>
      <c r="U191" s="322">
        <v>0</v>
      </c>
      <c r="V191" s="322">
        <v>0</v>
      </c>
      <c r="W191" s="322">
        <v>189000</v>
      </c>
      <c r="X191" s="322">
        <v>0</v>
      </c>
      <c r="Y191" s="322">
        <v>0</v>
      </c>
      <c r="Z191" s="322">
        <v>0</v>
      </c>
      <c r="AA191" s="322">
        <v>522076</v>
      </c>
      <c r="AB191" s="322">
        <v>0</v>
      </c>
      <c r="AC191" s="322">
        <v>522076</v>
      </c>
    </row>
    <row r="192" spans="1:29" ht="12.75" thickBot="1">
      <c r="A192" s="276" t="s">
        <v>49</v>
      </c>
      <c r="B192" s="277">
        <v>51</v>
      </c>
      <c r="C192" s="278"/>
      <c r="D192" s="279"/>
      <c r="E192" s="280" t="s">
        <v>810</v>
      </c>
      <c r="F192" s="304"/>
      <c r="G192" s="284">
        <v>0</v>
      </c>
      <c r="H192" s="284">
        <v>0</v>
      </c>
      <c r="I192" s="284">
        <v>0</v>
      </c>
      <c r="J192" s="284">
        <v>0</v>
      </c>
      <c r="K192" s="284">
        <v>0</v>
      </c>
      <c r="L192" s="284">
        <v>0</v>
      </c>
      <c r="M192" s="284">
        <v>0</v>
      </c>
      <c r="N192" s="284">
        <v>87150</v>
      </c>
      <c r="O192" s="284">
        <v>0</v>
      </c>
      <c r="P192" s="284">
        <v>0</v>
      </c>
      <c r="Q192" s="284">
        <v>1104739</v>
      </c>
      <c r="R192" s="284">
        <v>0</v>
      </c>
      <c r="S192" s="284">
        <v>0</v>
      </c>
      <c r="T192" s="284">
        <v>181187</v>
      </c>
      <c r="U192" s="284">
        <v>0</v>
      </c>
      <c r="V192" s="284">
        <v>0</v>
      </c>
      <c r="W192" s="284">
        <v>189000</v>
      </c>
      <c r="X192" s="284">
        <v>0</v>
      </c>
      <c r="Y192" s="284">
        <v>0</v>
      </c>
      <c r="Z192" s="284">
        <v>0</v>
      </c>
      <c r="AA192" s="284">
        <v>1562076</v>
      </c>
      <c r="AB192" s="284">
        <v>0</v>
      </c>
      <c r="AC192" s="284">
        <v>1562076</v>
      </c>
    </row>
    <row r="193" spans="1:29">
      <c r="A193" s="199" t="s">
        <v>49</v>
      </c>
      <c r="B193" s="200">
        <v>52</v>
      </c>
      <c r="C193" s="201" t="s">
        <v>32</v>
      </c>
      <c r="D193" s="200">
        <v>3111</v>
      </c>
      <c r="E193" s="289" t="s">
        <v>50</v>
      </c>
      <c r="F193" s="290" t="s">
        <v>687</v>
      </c>
      <c r="G193" s="209"/>
      <c r="H193" s="210"/>
      <c r="I193" s="210"/>
      <c r="J193" s="210"/>
      <c r="K193" s="210"/>
      <c r="L193" s="208">
        <v>0</v>
      </c>
      <c r="M193" s="210"/>
      <c r="N193" s="206"/>
      <c r="O193" s="210">
        <v>206446</v>
      </c>
      <c r="P193" s="210"/>
      <c r="Q193" s="210"/>
      <c r="R193" s="210">
        <v>27956</v>
      </c>
      <c r="S193" s="210"/>
      <c r="T193" s="206"/>
      <c r="U193" s="210"/>
      <c r="V193" s="314">
        <v>35850</v>
      </c>
      <c r="W193" s="206"/>
      <c r="X193" s="210"/>
      <c r="Y193" s="210"/>
      <c r="Z193" s="210"/>
      <c r="AA193" s="208">
        <v>270252</v>
      </c>
      <c r="AB193" s="210"/>
      <c r="AC193" s="208">
        <v>270252</v>
      </c>
    </row>
    <row r="194" spans="1:29">
      <c r="A194" s="199" t="s">
        <v>49</v>
      </c>
      <c r="B194" s="200">
        <v>52</v>
      </c>
      <c r="C194" s="201" t="s">
        <v>32</v>
      </c>
      <c r="D194" s="248">
        <v>3113</v>
      </c>
      <c r="E194" s="249" t="s">
        <v>756</v>
      </c>
      <c r="F194" s="290" t="s">
        <v>687</v>
      </c>
      <c r="G194" s="209"/>
      <c r="H194" s="210"/>
      <c r="I194" s="210"/>
      <c r="J194" s="210"/>
      <c r="K194" s="210"/>
      <c r="L194" s="208">
        <v>0</v>
      </c>
      <c r="M194" s="210"/>
      <c r="N194" s="206"/>
      <c r="O194" s="299"/>
      <c r="P194" s="210"/>
      <c r="Q194" s="210"/>
      <c r="R194" s="210"/>
      <c r="S194" s="210"/>
      <c r="T194" s="206"/>
      <c r="U194" s="210"/>
      <c r="V194" s="314">
        <v>129000</v>
      </c>
      <c r="W194" s="206"/>
      <c r="X194" s="210"/>
      <c r="Y194" s="210"/>
      <c r="Z194" s="210"/>
      <c r="AA194" s="208">
        <v>129000</v>
      </c>
      <c r="AB194" s="210"/>
      <c r="AC194" s="208">
        <v>129000</v>
      </c>
    </row>
    <row r="195" spans="1:29" ht="24">
      <c r="A195" s="213" t="s">
        <v>49</v>
      </c>
      <c r="B195" s="214">
        <v>52</v>
      </c>
      <c r="C195" s="215" t="s">
        <v>32</v>
      </c>
      <c r="D195" s="214">
        <v>3132</v>
      </c>
      <c r="E195" s="259" t="s">
        <v>52</v>
      </c>
      <c r="F195" s="292" t="s">
        <v>687</v>
      </c>
      <c r="G195" s="221"/>
      <c r="H195" s="222"/>
      <c r="I195" s="222"/>
      <c r="J195" s="222"/>
      <c r="K195" s="222"/>
      <c r="L195" s="208">
        <v>0</v>
      </c>
      <c r="M195" s="222"/>
      <c r="N195" s="222"/>
      <c r="O195" s="314">
        <v>29284</v>
      </c>
      <c r="P195" s="222"/>
      <c r="Q195" s="222"/>
      <c r="R195" s="222"/>
      <c r="S195" s="222"/>
      <c r="T195" s="220"/>
      <c r="U195" s="222"/>
      <c r="V195" s="314">
        <v>35400</v>
      </c>
      <c r="W195" s="220"/>
      <c r="X195" s="222"/>
      <c r="Y195" s="222"/>
      <c r="Z195" s="222"/>
      <c r="AA195" s="208">
        <v>64684</v>
      </c>
      <c r="AB195" s="222"/>
      <c r="AC195" s="208">
        <v>64684</v>
      </c>
    </row>
    <row r="196" spans="1:29">
      <c r="A196" s="213" t="s">
        <v>49</v>
      </c>
      <c r="B196" s="214">
        <v>52</v>
      </c>
      <c r="C196" s="215" t="s">
        <v>32</v>
      </c>
      <c r="D196" s="214">
        <v>3211</v>
      </c>
      <c r="E196" s="259" t="s">
        <v>60</v>
      </c>
      <c r="F196" s="292" t="s">
        <v>687</v>
      </c>
      <c r="G196" s="323">
        <v>31000</v>
      </c>
      <c r="H196" s="220"/>
      <c r="I196" s="220"/>
      <c r="J196" s="220"/>
      <c r="K196" s="314">
        <v>45887</v>
      </c>
      <c r="L196" s="208">
        <v>76887</v>
      </c>
      <c r="M196" s="314">
        <v>130000</v>
      </c>
      <c r="N196" s="314">
        <v>11000</v>
      </c>
      <c r="O196" s="220">
        <v>392288</v>
      </c>
      <c r="P196" s="222"/>
      <c r="Q196" s="222"/>
      <c r="R196" s="220"/>
      <c r="S196" s="220">
        <v>50000</v>
      </c>
      <c r="T196" s="314">
        <v>85000</v>
      </c>
      <c r="U196" s="220"/>
      <c r="V196" s="220">
        <v>95416</v>
      </c>
      <c r="W196" s="314">
        <v>9000</v>
      </c>
      <c r="X196" s="220">
        <v>180000</v>
      </c>
      <c r="Y196" s="220"/>
      <c r="Z196" s="222"/>
      <c r="AA196" s="208">
        <v>1029591</v>
      </c>
      <c r="AB196" s="222"/>
      <c r="AC196" s="208">
        <v>1029591</v>
      </c>
    </row>
    <row r="197" spans="1:29" ht="24">
      <c r="A197" s="213" t="s">
        <v>49</v>
      </c>
      <c r="B197" s="214">
        <v>52</v>
      </c>
      <c r="C197" s="215" t="s">
        <v>32</v>
      </c>
      <c r="D197" s="214">
        <v>3213</v>
      </c>
      <c r="E197" s="259" t="s">
        <v>64</v>
      </c>
      <c r="F197" s="292" t="s">
        <v>687</v>
      </c>
      <c r="G197" s="219"/>
      <c r="H197" s="220"/>
      <c r="I197" s="220"/>
      <c r="J197" s="220"/>
      <c r="K197" s="314">
        <v>30080</v>
      </c>
      <c r="L197" s="208">
        <v>30080</v>
      </c>
      <c r="M197" s="222"/>
      <c r="N197" s="222"/>
      <c r="O197" s="220">
        <v>29600</v>
      </c>
      <c r="P197" s="222"/>
      <c r="Q197" s="222"/>
      <c r="R197" s="222"/>
      <c r="S197" s="222"/>
      <c r="T197" s="220"/>
      <c r="U197" s="222"/>
      <c r="V197" s="254"/>
      <c r="W197" s="222"/>
      <c r="X197" s="222"/>
      <c r="Y197" s="222"/>
      <c r="Z197" s="222"/>
      <c r="AA197" s="208">
        <v>59680</v>
      </c>
      <c r="AB197" s="222"/>
      <c r="AC197" s="208">
        <v>59680</v>
      </c>
    </row>
    <row r="198" spans="1:29" ht="24">
      <c r="A198" s="213" t="s">
        <v>49</v>
      </c>
      <c r="B198" s="214">
        <v>52</v>
      </c>
      <c r="C198" s="215" t="s">
        <v>32</v>
      </c>
      <c r="D198" s="214">
        <v>3221</v>
      </c>
      <c r="E198" s="259" t="s">
        <v>65</v>
      </c>
      <c r="F198" s="292" t="s">
        <v>687</v>
      </c>
      <c r="G198" s="323">
        <v>16000</v>
      </c>
      <c r="H198" s="220"/>
      <c r="I198" s="220"/>
      <c r="J198" s="220"/>
      <c r="K198" s="314">
        <v>9320</v>
      </c>
      <c r="L198" s="208">
        <v>25320</v>
      </c>
      <c r="M198" s="222"/>
      <c r="N198" s="222"/>
      <c r="O198" s="222"/>
      <c r="P198" s="222"/>
      <c r="Q198" s="222">
        <v>25000</v>
      </c>
      <c r="R198" s="222"/>
      <c r="S198" s="222"/>
      <c r="T198" s="222"/>
      <c r="U198" s="222"/>
      <c r="V198" s="254"/>
      <c r="W198" s="222"/>
      <c r="X198" s="222"/>
      <c r="Y198" s="222"/>
      <c r="Z198" s="222"/>
      <c r="AA198" s="208">
        <v>50320</v>
      </c>
      <c r="AB198" s="222"/>
      <c r="AC198" s="208">
        <v>50320</v>
      </c>
    </row>
    <row r="199" spans="1:29">
      <c r="A199" s="213" t="s">
        <v>49</v>
      </c>
      <c r="B199" s="214">
        <v>52</v>
      </c>
      <c r="C199" s="215" t="s">
        <v>32</v>
      </c>
      <c r="D199" s="214">
        <v>3222</v>
      </c>
      <c r="E199" s="259" t="s">
        <v>76</v>
      </c>
      <c r="F199" s="292" t="s">
        <v>687</v>
      </c>
      <c r="G199" s="221"/>
      <c r="H199" s="222"/>
      <c r="I199" s="222"/>
      <c r="J199" s="222"/>
      <c r="K199" s="222"/>
      <c r="L199" s="208">
        <v>0</v>
      </c>
      <c r="M199" s="222"/>
      <c r="N199" s="222"/>
      <c r="O199" s="220">
        <v>113461</v>
      </c>
      <c r="P199" s="220"/>
      <c r="Q199" s="222"/>
      <c r="R199" s="222"/>
      <c r="S199" s="222"/>
      <c r="T199" s="222"/>
      <c r="U199" s="222"/>
      <c r="V199" s="254"/>
      <c r="W199" s="222"/>
      <c r="X199" s="222"/>
      <c r="Y199" s="222"/>
      <c r="Z199" s="222"/>
      <c r="AA199" s="208">
        <v>113461</v>
      </c>
      <c r="AB199" s="222"/>
      <c r="AC199" s="208">
        <v>113461</v>
      </c>
    </row>
    <row r="200" spans="1:29">
      <c r="A200" s="213" t="s">
        <v>49</v>
      </c>
      <c r="B200" s="214">
        <v>52</v>
      </c>
      <c r="C200" s="215" t="s">
        <v>32</v>
      </c>
      <c r="D200" s="214">
        <v>3223</v>
      </c>
      <c r="E200" s="259" t="s">
        <v>77</v>
      </c>
      <c r="F200" s="292" t="s">
        <v>687</v>
      </c>
      <c r="G200" s="221"/>
      <c r="H200" s="222"/>
      <c r="I200" s="222"/>
      <c r="J200" s="222"/>
      <c r="K200" s="222"/>
      <c r="L200" s="208">
        <v>0</v>
      </c>
      <c r="M200" s="222"/>
      <c r="N200" s="222"/>
      <c r="O200" s="222"/>
      <c r="P200" s="222"/>
      <c r="Q200" s="222"/>
      <c r="R200" s="222"/>
      <c r="S200" s="222"/>
      <c r="T200" s="222"/>
      <c r="U200" s="222"/>
      <c r="V200" s="254"/>
      <c r="W200" s="222"/>
      <c r="X200" s="222"/>
      <c r="Y200" s="222"/>
      <c r="Z200" s="222"/>
      <c r="AA200" s="208">
        <v>0</v>
      </c>
      <c r="AB200" s="222"/>
      <c r="AC200" s="208">
        <v>0</v>
      </c>
    </row>
    <row r="201" spans="1:29" ht="24">
      <c r="A201" s="213" t="s">
        <v>49</v>
      </c>
      <c r="B201" s="214">
        <v>52</v>
      </c>
      <c r="C201" s="215" t="s">
        <v>32</v>
      </c>
      <c r="D201" s="214">
        <v>3227</v>
      </c>
      <c r="E201" s="259" t="s">
        <v>89</v>
      </c>
      <c r="F201" s="292" t="s">
        <v>687</v>
      </c>
      <c r="G201" s="299"/>
      <c r="H201" s="222"/>
      <c r="I201" s="222"/>
      <c r="J201" s="222"/>
      <c r="K201" s="222"/>
      <c r="L201" s="208">
        <v>0</v>
      </c>
      <c r="M201" s="222"/>
      <c r="N201" s="222"/>
      <c r="O201" s="314">
        <v>27400</v>
      </c>
      <c r="P201" s="222"/>
      <c r="Q201" s="222"/>
      <c r="R201" s="222"/>
      <c r="S201" s="222"/>
      <c r="T201" s="222"/>
      <c r="U201" s="222"/>
      <c r="V201" s="254"/>
      <c r="W201" s="314"/>
      <c r="X201" s="222"/>
      <c r="Y201" s="222"/>
      <c r="Z201" s="222"/>
      <c r="AA201" s="208">
        <v>27400</v>
      </c>
      <c r="AB201" s="222"/>
      <c r="AC201" s="208">
        <v>27400</v>
      </c>
    </row>
    <row r="202" spans="1:29" ht="24">
      <c r="A202" s="213" t="s">
        <v>49</v>
      </c>
      <c r="B202" s="214">
        <v>52</v>
      </c>
      <c r="C202" s="215" t="s">
        <v>32</v>
      </c>
      <c r="D202" s="214">
        <v>3233</v>
      </c>
      <c r="E202" s="259" t="s">
        <v>81</v>
      </c>
      <c r="F202" s="292" t="s">
        <v>687</v>
      </c>
      <c r="G202" s="323">
        <v>60000</v>
      </c>
      <c r="H202" s="222"/>
      <c r="I202" s="222"/>
      <c r="J202" s="222"/>
      <c r="K202" s="222"/>
      <c r="L202" s="208">
        <v>60000</v>
      </c>
      <c r="M202" s="222"/>
      <c r="N202" s="222"/>
      <c r="O202" s="222"/>
      <c r="P202" s="222"/>
      <c r="Q202" s="222"/>
      <c r="R202" s="222"/>
      <c r="S202" s="222"/>
      <c r="T202" s="222"/>
      <c r="U202" s="222"/>
      <c r="V202" s="254"/>
      <c r="W202" s="222"/>
      <c r="X202" s="222"/>
      <c r="Y202" s="222"/>
      <c r="Z202" s="222"/>
      <c r="AA202" s="208">
        <v>60000</v>
      </c>
      <c r="AB202" s="222"/>
      <c r="AC202" s="208">
        <v>60000</v>
      </c>
    </row>
    <row r="203" spans="1:29" ht="24">
      <c r="A203" s="213" t="s">
        <v>49</v>
      </c>
      <c r="B203" s="214">
        <v>52</v>
      </c>
      <c r="C203" s="215" t="s">
        <v>32</v>
      </c>
      <c r="D203" s="214">
        <v>3237</v>
      </c>
      <c r="E203" s="259" t="s">
        <v>62</v>
      </c>
      <c r="F203" s="292" t="s">
        <v>687</v>
      </c>
      <c r="G203" s="323">
        <v>510000</v>
      </c>
      <c r="H203" s="314"/>
      <c r="I203" s="222"/>
      <c r="J203" s="222"/>
      <c r="K203" s="314">
        <v>30050</v>
      </c>
      <c r="L203" s="208">
        <v>540050</v>
      </c>
      <c r="M203" s="314">
        <v>100000</v>
      </c>
      <c r="N203" s="314">
        <v>84000</v>
      </c>
      <c r="O203" s="222">
        <v>186435</v>
      </c>
      <c r="P203" s="222"/>
      <c r="Q203" s="222"/>
      <c r="R203" s="222"/>
      <c r="S203" s="222"/>
      <c r="T203" s="220"/>
      <c r="U203" s="222"/>
      <c r="V203" s="254"/>
      <c r="W203" s="314">
        <v>54000</v>
      </c>
      <c r="X203" s="222"/>
      <c r="Y203" s="222"/>
      <c r="Z203" s="222"/>
      <c r="AA203" s="208">
        <v>964485</v>
      </c>
      <c r="AB203" s="222"/>
      <c r="AC203" s="208">
        <v>964485</v>
      </c>
    </row>
    <row r="204" spans="1:29">
      <c r="A204" s="213" t="s">
        <v>49</v>
      </c>
      <c r="B204" s="214">
        <v>52</v>
      </c>
      <c r="C204" s="215" t="s">
        <v>32</v>
      </c>
      <c r="D204" s="214">
        <v>3238</v>
      </c>
      <c r="E204" s="259" t="s">
        <v>82</v>
      </c>
      <c r="F204" s="292" t="s">
        <v>687</v>
      </c>
      <c r="G204" s="221"/>
      <c r="H204" s="222"/>
      <c r="I204" s="222"/>
      <c r="J204" s="222"/>
      <c r="K204" s="222"/>
      <c r="L204" s="208">
        <v>0</v>
      </c>
      <c r="M204" s="222"/>
      <c r="N204" s="222"/>
      <c r="O204" s="222"/>
      <c r="P204" s="222"/>
      <c r="Q204" s="222"/>
      <c r="R204" s="222"/>
      <c r="S204" s="222"/>
      <c r="T204" s="222"/>
      <c r="U204" s="222"/>
      <c r="V204" s="254"/>
      <c r="W204" s="222"/>
      <c r="X204" s="222"/>
      <c r="Y204" s="222"/>
      <c r="Z204" s="222"/>
      <c r="AA204" s="208">
        <v>0</v>
      </c>
      <c r="AB204" s="222"/>
      <c r="AC204" s="208">
        <v>0</v>
      </c>
    </row>
    <row r="205" spans="1:29">
      <c r="A205" s="213" t="s">
        <v>49</v>
      </c>
      <c r="B205" s="214">
        <v>52</v>
      </c>
      <c r="C205" s="215" t="s">
        <v>32</v>
      </c>
      <c r="D205" s="214">
        <v>3239</v>
      </c>
      <c r="E205" s="259" t="s">
        <v>66</v>
      </c>
      <c r="F205" s="292" t="s">
        <v>687</v>
      </c>
      <c r="G205" s="323">
        <v>70000</v>
      </c>
      <c r="H205" s="222"/>
      <c r="I205" s="222"/>
      <c r="J205" s="222"/>
      <c r="K205" s="314">
        <v>20000</v>
      </c>
      <c r="L205" s="208">
        <v>90000</v>
      </c>
      <c r="M205" s="314">
        <v>30000</v>
      </c>
      <c r="N205" s="222"/>
      <c r="O205" s="222">
        <v>24000</v>
      </c>
      <c r="P205" s="222"/>
      <c r="Q205" s="222"/>
      <c r="R205" s="222"/>
      <c r="S205" s="222"/>
      <c r="T205" s="222"/>
      <c r="U205" s="222"/>
      <c r="V205" s="254"/>
      <c r="W205" s="314">
        <v>4000</v>
      </c>
      <c r="X205" s="222"/>
      <c r="Y205" s="222"/>
      <c r="Z205" s="222"/>
      <c r="AA205" s="208">
        <v>148000</v>
      </c>
      <c r="AB205" s="222"/>
      <c r="AC205" s="208">
        <v>148000</v>
      </c>
    </row>
    <row r="206" spans="1:29" ht="24">
      <c r="A206" s="213" t="s">
        <v>49</v>
      </c>
      <c r="B206" s="214">
        <v>52</v>
      </c>
      <c r="C206" s="215" t="s">
        <v>32</v>
      </c>
      <c r="D206" s="214">
        <v>3241</v>
      </c>
      <c r="E206" s="259" t="s">
        <v>67</v>
      </c>
      <c r="F206" s="292" t="s">
        <v>687</v>
      </c>
      <c r="G206" s="323">
        <v>90000</v>
      </c>
      <c r="H206" s="222"/>
      <c r="I206" s="222"/>
      <c r="J206" s="222"/>
      <c r="K206" s="222"/>
      <c r="L206" s="208">
        <v>90000</v>
      </c>
      <c r="M206" s="222"/>
      <c r="N206" s="314">
        <v>23100</v>
      </c>
      <c r="O206" s="222"/>
      <c r="P206" s="222"/>
      <c r="Q206" s="222"/>
      <c r="R206" s="222"/>
      <c r="S206" s="222"/>
      <c r="T206" s="222"/>
      <c r="U206" s="222"/>
      <c r="V206" s="254"/>
      <c r="W206" s="222"/>
      <c r="X206" s="222"/>
      <c r="Y206" s="222"/>
      <c r="Z206" s="222"/>
      <c r="AA206" s="208">
        <v>113100</v>
      </c>
      <c r="AB206" s="222"/>
      <c r="AC206" s="208">
        <v>113100</v>
      </c>
    </row>
    <row r="207" spans="1:29">
      <c r="A207" s="213" t="s">
        <v>49</v>
      </c>
      <c r="B207" s="214">
        <v>52</v>
      </c>
      <c r="C207" s="215" t="s">
        <v>32</v>
      </c>
      <c r="D207" s="214">
        <v>3293</v>
      </c>
      <c r="E207" s="259" t="s">
        <v>68</v>
      </c>
      <c r="F207" s="292" t="s">
        <v>687</v>
      </c>
      <c r="G207" s="323">
        <v>30000</v>
      </c>
      <c r="H207" s="222"/>
      <c r="I207" s="222"/>
      <c r="J207" s="222"/>
      <c r="K207" s="314">
        <v>12040</v>
      </c>
      <c r="L207" s="208">
        <v>42040</v>
      </c>
      <c r="M207" s="222"/>
      <c r="N207" s="222"/>
      <c r="O207" s="222"/>
      <c r="P207" s="222"/>
      <c r="Q207" s="222"/>
      <c r="R207" s="222"/>
      <c r="S207" s="222"/>
      <c r="T207" s="222"/>
      <c r="U207" s="222"/>
      <c r="V207" s="254"/>
      <c r="W207" s="314">
        <v>3000</v>
      </c>
      <c r="X207" s="222"/>
      <c r="Y207" s="222"/>
      <c r="Z207" s="222"/>
      <c r="AA207" s="208">
        <v>45040</v>
      </c>
      <c r="AB207" s="222"/>
      <c r="AC207" s="208">
        <v>45040</v>
      </c>
    </row>
    <row r="208" spans="1:29" ht="24">
      <c r="A208" s="213" t="s">
        <v>49</v>
      </c>
      <c r="B208" s="214">
        <v>52</v>
      </c>
      <c r="C208" s="215" t="s">
        <v>32</v>
      </c>
      <c r="D208" s="214">
        <v>3299</v>
      </c>
      <c r="E208" s="259" t="s">
        <v>57</v>
      </c>
      <c r="F208" s="292" t="s">
        <v>687</v>
      </c>
      <c r="G208" s="323">
        <v>1376000</v>
      </c>
      <c r="H208" s="314"/>
      <c r="I208" s="222"/>
      <c r="J208" s="222"/>
      <c r="K208" s="314">
        <v>717050</v>
      </c>
      <c r="L208" s="208">
        <v>2093050</v>
      </c>
      <c r="M208" s="222"/>
      <c r="N208" s="222"/>
      <c r="O208" s="222"/>
      <c r="P208" s="222"/>
      <c r="Q208" s="222"/>
      <c r="R208" s="222"/>
      <c r="S208" s="222"/>
      <c r="T208" s="222"/>
      <c r="U208" s="222"/>
      <c r="V208" s="254"/>
      <c r="W208" s="222"/>
      <c r="X208" s="222"/>
      <c r="Y208" s="222"/>
      <c r="Z208" s="222"/>
      <c r="AA208" s="208">
        <v>2093050</v>
      </c>
      <c r="AB208" s="222"/>
      <c r="AC208" s="208">
        <v>2093050</v>
      </c>
    </row>
    <row r="209" spans="1:29" ht="36">
      <c r="A209" s="213" t="s">
        <v>49</v>
      </c>
      <c r="B209" s="214">
        <v>52</v>
      </c>
      <c r="C209" s="215" t="s">
        <v>32</v>
      </c>
      <c r="D209" s="214">
        <v>3691</v>
      </c>
      <c r="E209" s="259" t="s">
        <v>83</v>
      </c>
      <c r="F209" s="292" t="s">
        <v>687</v>
      </c>
      <c r="G209" s="323"/>
      <c r="H209" s="314"/>
      <c r="I209" s="222"/>
      <c r="J209" s="222"/>
      <c r="K209" s="314"/>
      <c r="L209" s="208">
        <v>0</v>
      </c>
      <c r="M209" s="222"/>
      <c r="N209" s="222"/>
      <c r="O209" s="222"/>
      <c r="P209" s="314">
        <v>100000</v>
      </c>
      <c r="Q209" s="222"/>
      <c r="R209" s="222"/>
      <c r="S209" s="222"/>
      <c r="T209" s="222"/>
      <c r="U209" s="222"/>
      <c r="V209" s="254"/>
      <c r="W209" s="222"/>
      <c r="X209" s="222"/>
      <c r="Y209" s="222"/>
      <c r="Z209" s="222"/>
      <c r="AA209" s="208">
        <v>100000</v>
      </c>
      <c r="AB209" s="222"/>
      <c r="AC209" s="208">
        <v>100000</v>
      </c>
    </row>
    <row r="210" spans="1:29" ht="36">
      <c r="A210" s="213" t="s">
        <v>49</v>
      </c>
      <c r="B210" s="214">
        <v>52</v>
      </c>
      <c r="C210" s="215" t="s">
        <v>32</v>
      </c>
      <c r="D210" s="214">
        <v>3693</v>
      </c>
      <c r="E210" s="259" t="s">
        <v>83</v>
      </c>
      <c r="F210" s="292" t="s">
        <v>687</v>
      </c>
      <c r="G210" s="219"/>
      <c r="H210" s="222"/>
      <c r="I210" s="222"/>
      <c r="J210" s="222"/>
      <c r="K210" s="222"/>
      <c r="L210" s="208">
        <v>0</v>
      </c>
      <c r="M210" s="222"/>
      <c r="N210" s="222"/>
      <c r="O210" s="222"/>
      <c r="P210" s="222"/>
      <c r="Q210" s="222"/>
      <c r="R210" s="222"/>
      <c r="S210" s="222"/>
      <c r="T210" s="222"/>
      <c r="U210" s="222"/>
      <c r="V210" s="254"/>
      <c r="W210" s="222"/>
      <c r="X210" s="222"/>
      <c r="Y210" s="222"/>
      <c r="Z210" s="222"/>
      <c r="AA210" s="208">
        <v>0</v>
      </c>
      <c r="AB210" s="222"/>
      <c r="AC210" s="208">
        <v>0</v>
      </c>
    </row>
    <row r="211" spans="1:29" ht="24">
      <c r="A211" s="213" t="s">
        <v>49</v>
      </c>
      <c r="B211" s="214">
        <v>52</v>
      </c>
      <c r="C211" s="215" t="s">
        <v>32</v>
      </c>
      <c r="D211" s="214">
        <v>3723</v>
      </c>
      <c r="E211" s="259" t="s">
        <v>811</v>
      </c>
      <c r="F211" s="292" t="s">
        <v>687</v>
      </c>
      <c r="G211" s="323">
        <v>5819600</v>
      </c>
      <c r="H211" s="314"/>
      <c r="I211" s="222"/>
      <c r="J211" s="222"/>
      <c r="K211" s="222"/>
      <c r="L211" s="208">
        <v>5819600</v>
      </c>
      <c r="M211" s="222"/>
      <c r="N211" s="222"/>
      <c r="O211" s="222"/>
      <c r="P211" s="222"/>
      <c r="Q211" s="222"/>
      <c r="R211" s="222"/>
      <c r="S211" s="222"/>
      <c r="T211" s="222"/>
      <c r="U211" s="222"/>
      <c r="V211" s="254"/>
      <c r="W211" s="222"/>
      <c r="X211" s="222"/>
      <c r="Y211" s="222"/>
      <c r="Z211" s="222"/>
      <c r="AA211" s="208">
        <v>5819600</v>
      </c>
      <c r="AB211" s="222"/>
      <c r="AC211" s="208">
        <v>5819600</v>
      </c>
    </row>
    <row r="212" spans="1:29">
      <c r="A212" s="213" t="s">
        <v>49</v>
      </c>
      <c r="B212" s="214">
        <v>52</v>
      </c>
      <c r="C212" s="215" t="s">
        <v>32</v>
      </c>
      <c r="D212" s="214">
        <v>4221</v>
      </c>
      <c r="E212" s="259" t="s">
        <v>63</v>
      </c>
      <c r="F212" s="292" t="s">
        <v>687</v>
      </c>
      <c r="G212" s="323"/>
      <c r="H212" s="314"/>
      <c r="I212" s="222"/>
      <c r="J212" s="222"/>
      <c r="K212" s="222"/>
      <c r="L212" s="208">
        <v>0</v>
      </c>
      <c r="M212" s="222"/>
      <c r="N212" s="314">
        <v>16910</v>
      </c>
      <c r="O212" s="222"/>
      <c r="P212" s="222"/>
      <c r="Q212" s="222"/>
      <c r="R212" s="222"/>
      <c r="S212" s="222"/>
      <c r="T212" s="222"/>
      <c r="U212" s="222"/>
      <c r="V212" s="254"/>
      <c r="W212" s="314">
        <v>28000</v>
      </c>
      <c r="X212" s="222"/>
      <c r="Y212" s="222"/>
      <c r="Z212" s="222"/>
      <c r="AA212" s="208">
        <v>44910</v>
      </c>
      <c r="AB212" s="222"/>
      <c r="AC212" s="208">
        <v>44910</v>
      </c>
    </row>
    <row r="213" spans="1:29" ht="24">
      <c r="A213" s="213" t="s">
        <v>49</v>
      </c>
      <c r="B213" s="214">
        <v>52</v>
      </c>
      <c r="C213" s="215" t="s">
        <v>32</v>
      </c>
      <c r="D213" s="214">
        <v>4224</v>
      </c>
      <c r="E213" s="259" t="s">
        <v>73</v>
      </c>
      <c r="F213" s="292" t="s">
        <v>687</v>
      </c>
      <c r="G213" s="221"/>
      <c r="H213" s="222"/>
      <c r="I213" s="222"/>
      <c r="J213" s="222"/>
      <c r="K213" s="222"/>
      <c r="L213" s="208">
        <v>0</v>
      </c>
      <c r="M213" s="222"/>
      <c r="N213" s="222"/>
      <c r="O213" s="220">
        <v>1616665</v>
      </c>
      <c r="P213" s="222"/>
      <c r="Q213" s="222"/>
      <c r="R213" s="222"/>
      <c r="S213" s="222"/>
      <c r="T213" s="222"/>
      <c r="U213" s="222"/>
      <c r="V213" s="254"/>
      <c r="W213" s="222"/>
      <c r="X213" s="222"/>
      <c r="Y213" s="222"/>
      <c r="Z213" s="222"/>
      <c r="AA213" s="208">
        <v>1616665</v>
      </c>
      <c r="AB213" s="222"/>
      <c r="AC213" s="208">
        <v>1616665</v>
      </c>
    </row>
    <row r="214" spans="1:29" ht="24.75" thickBot="1">
      <c r="A214" s="223" t="s">
        <v>49</v>
      </c>
      <c r="B214" s="224">
        <v>52</v>
      </c>
      <c r="C214" s="225" t="s">
        <v>32</v>
      </c>
      <c r="D214" s="224">
        <v>4225</v>
      </c>
      <c r="E214" s="301" t="s">
        <v>85</v>
      </c>
      <c r="F214" s="302" t="s">
        <v>687</v>
      </c>
      <c r="G214" s="231"/>
      <c r="H214" s="232"/>
      <c r="I214" s="232"/>
      <c r="J214" s="232"/>
      <c r="K214" s="232"/>
      <c r="L214" s="208">
        <v>0</v>
      </c>
      <c r="M214" s="314">
        <v>33450</v>
      </c>
      <c r="N214" s="232"/>
      <c r="O214" s="230"/>
      <c r="P214" s="232"/>
      <c r="Q214" s="232"/>
      <c r="R214" s="232"/>
      <c r="S214" s="232"/>
      <c r="T214" s="232"/>
      <c r="U214" s="232"/>
      <c r="V214" s="268"/>
      <c r="W214" s="232"/>
      <c r="X214" s="232"/>
      <c r="Y214" s="232"/>
      <c r="Z214" s="232"/>
      <c r="AA214" s="208">
        <v>33450</v>
      </c>
      <c r="AB214" s="232"/>
      <c r="AC214" s="208">
        <v>33450</v>
      </c>
    </row>
    <row r="215" spans="1:29" ht="12.75" thickBot="1">
      <c r="A215" s="233" t="s">
        <v>49</v>
      </c>
      <c r="B215" s="234">
        <v>52</v>
      </c>
      <c r="C215" s="235"/>
      <c r="D215" s="236"/>
      <c r="E215" s="237" t="s">
        <v>161</v>
      </c>
      <c r="F215" s="313" t="s">
        <v>687</v>
      </c>
      <c r="G215" s="272">
        <v>8002600</v>
      </c>
      <c r="H215" s="274">
        <v>0</v>
      </c>
      <c r="I215" s="274">
        <v>0</v>
      </c>
      <c r="J215" s="274">
        <v>0</v>
      </c>
      <c r="K215" s="274">
        <v>864427</v>
      </c>
      <c r="L215" s="274">
        <v>8867027</v>
      </c>
      <c r="M215" s="274">
        <v>293450</v>
      </c>
      <c r="N215" s="274">
        <v>135010</v>
      </c>
      <c r="O215" s="274">
        <v>2625579</v>
      </c>
      <c r="P215" s="274">
        <v>100000</v>
      </c>
      <c r="Q215" s="274">
        <v>25000</v>
      </c>
      <c r="R215" s="274">
        <v>27956</v>
      </c>
      <c r="S215" s="274">
        <v>50000</v>
      </c>
      <c r="T215" s="274">
        <v>85000</v>
      </c>
      <c r="U215" s="274">
        <v>0</v>
      </c>
      <c r="V215" s="274">
        <v>295666</v>
      </c>
      <c r="W215" s="274">
        <v>98000</v>
      </c>
      <c r="X215" s="274">
        <v>180000</v>
      </c>
      <c r="Y215" s="274">
        <v>0</v>
      </c>
      <c r="Z215" s="274">
        <v>0</v>
      </c>
      <c r="AA215" s="274">
        <v>12782688</v>
      </c>
      <c r="AB215" s="274">
        <v>0</v>
      </c>
      <c r="AC215" s="274">
        <v>12782688</v>
      </c>
    </row>
    <row r="216" spans="1:29">
      <c r="A216" s="199" t="s">
        <v>49</v>
      </c>
      <c r="B216" s="200">
        <v>52</v>
      </c>
      <c r="C216" s="201" t="s">
        <v>32</v>
      </c>
      <c r="D216" s="200">
        <v>3111</v>
      </c>
      <c r="E216" s="289" t="s">
        <v>50</v>
      </c>
      <c r="F216" s="290" t="s">
        <v>686</v>
      </c>
      <c r="G216" s="209"/>
      <c r="H216" s="210"/>
      <c r="I216" s="210"/>
      <c r="J216" s="210"/>
      <c r="K216" s="210"/>
      <c r="L216" s="208">
        <v>0</v>
      </c>
      <c r="M216" s="210"/>
      <c r="N216" s="210"/>
      <c r="O216" s="210"/>
      <c r="P216" s="210"/>
      <c r="Q216" s="206"/>
      <c r="R216" s="291">
        <v>231800</v>
      </c>
      <c r="S216" s="210"/>
      <c r="T216" s="210"/>
      <c r="U216" s="210"/>
      <c r="V216" s="247"/>
      <c r="W216" s="210"/>
      <c r="X216" s="210"/>
      <c r="Y216" s="210"/>
      <c r="Z216" s="291">
        <v>1900000</v>
      </c>
      <c r="AA216" s="208">
        <v>2131800</v>
      </c>
      <c r="AB216" s="210"/>
      <c r="AC216" s="208">
        <v>2131800</v>
      </c>
    </row>
    <row r="217" spans="1:29">
      <c r="A217" s="213" t="s">
        <v>49</v>
      </c>
      <c r="B217" s="214">
        <v>52</v>
      </c>
      <c r="C217" s="215" t="s">
        <v>32</v>
      </c>
      <c r="D217" s="214">
        <v>3121</v>
      </c>
      <c r="E217" s="259" t="s">
        <v>51</v>
      </c>
      <c r="F217" s="292" t="s">
        <v>686</v>
      </c>
      <c r="G217" s="221"/>
      <c r="H217" s="222"/>
      <c r="I217" s="222"/>
      <c r="J217" s="222"/>
      <c r="K217" s="222"/>
      <c r="L217" s="208">
        <v>0</v>
      </c>
      <c r="M217" s="222"/>
      <c r="N217" s="222"/>
      <c r="O217" s="222"/>
      <c r="P217" s="222"/>
      <c r="Q217" s="220"/>
      <c r="R217" s="222"/>
      <c r="S217" s="222"/>
      <c r="T217" s="222"/>
      <c r="U217" s="222"/>
      <c r="V217" s="254"/>
      <c r="W217" s="222"/>
      <c r="X217" s="222"/>
      <c r="Y217" s="222"/>
      <c r="Z217" s="291">
        <v>115500</v>
      </c>
      <c r="AA217" s="208">
        <v>115500</v>
      </c>
      <c r="AB217" s="222"/>
      <c r="AC217" s="208">
        <v>115500</v>
      </c>
    </row>
    <row r="218" spans="1:29" ht="24">
      <c r="A218" s="213" t="s">
        <v>49</v>
      </c>
      <c r="B218" s="214">
        <v>52</v>
      </c>
      <c r="C218" s="215" t="s">
        <v>32</v>
      </c>
      <c r="D218" s="214">
        <v>3132</v>
      </c>
      <c r="E218" s="259" t="s">
        <v>52</v>
      </c>
      <c r="F218" s="292" t="s">
        <v>686</v>
      </c>
      <c r="G218" s="221"/>
      <c r="H218" s="222"/>
      <c r="I218" s="222"/>
      <c r="J218" s="222"/>
      <c r="K218" s="222"/>
      <c r="L218" s="208">
        <v>0</v>
      </c>
      <c r="M218" s="222"/>
      <c r="N218" s="222"/>
      <c r="O218" s="222"/>
      <c r="P218" s="222"/>
      <c r="Q218" s="220"/>
      <c r="R218" s="291">
        <v>38200</v>
      </c>
      <c r="S218" s="222"/>
      <c r="T218" s="222"/>
      <c r="U218" s="222"/>
      <c r="V218" s="254"/>
      <c r="W218" s="222"/>
      <c r="X218" s="222"/>
      <c r="Y218" s="222"/>
      <c r="Z218" s="291">
        <v>313500</v>
      </c>
      <c r="AA218" s="208">
        <v>351700</v>
      </c>
      <c r="AB218" s="222"/>
      <c r="AC218" s="208">
        <v>351700</v>
      </c>
    </row>
    <row r="219" spans="1:29">
      <c r="A219" s="213" t="s">
        <v>49</v>
      </c>
      <c r="B219" s="214">
        <v>52</v>
      </c>
      <c r="C219" s="215" t="s">
        <v>32</v>
      </c>
      <c r="D219" s="214">
        <v>3211</v>
      </c>
      <c r="E219" s="259" t="s">
        <v>60</v>
      </c>
      <c r="F219" s="292" t="s">
        <v>686</v>
      </c>
      <c r="G219" s="221"/>
      <c r="H219" s="222"/>
      <c r="I219" s="222"/>
      <c r="J219" s="222"/>
      <c r="K219" s="295">
        <v>0</v>
      </c>
      <c r="L219" s="208">
        <v>0</v>
      </c>
      <c r="M219" s="222"/>
      <c r="N219" s="222"/>
      <c r="O219" s="222"/>
      <c r="P219" s="222"/>
      <c r="Q219" s="220"/>
      <c r="R219" s="222"/>
      <c r="S219" s="222"/>
      <c r="T219" s="222"/>
      <c r="U219" s="222"/>
      <c r="V219" s="295">
        <v>0</v>
      </c>
      <c r="W219" s="220"/>
      <c r="X219" s="295">
        <v>0</v>
      </c>
      <c r="Y219" s="222"/>
      <c r="Z219" s="291"/>
      <c r="AA219" s="208">
        <v>0</v>
      </c>
      <c r="AB219" s="222"/>
      <c r="AC219" s="208">
        <v>0</v>
      </c>
    </row>
    <row r="220" spans="1:29" ht="24">
      <c r="A220" s="213" t="s">
        <v>49</v>
      </c>
      <c r="B220" s="214">
        <v>52</v>
      </c>
      <c r="C220" s="215" t="s">
        <v>32</v>
      </c>
      <c r="D220" s="214">
        <v>3212</v>
      </c>
      <c r="E220" s="259" t="s">
        <v>53</v>
      </c>
      <c r="F220" s="292" t="s">
        <v>686</v>
      </c>
      <c r="G220" s="221"/>
      <c r="H220" s="222"/>
      <c r="I220" s="222"/>
      <c r="J220" s="222"/>
      <c r="K220" s="291"/>
      <c r="L220" s="208">
        <v>0</v>
      </c>
      <c r="M220" s="222"/>
      <c r="N220" s="222"/>
      <c r="O220" s="222"/>
      <c r="P220" s="222"/>
      <c r="Q220" s="220"/>
      <c r="R220" s="222"/>
      <c r="S220" s="222"/>
      <c r="T220" s="222"/>
      <c r="U220" s="222"/>
      <c r="V220" s="254"/>
      <c r="W220" s="222"/>
      <c r="X220" s="222"/>
      <c r="Y220" s="222"/>
      <c r="Z220" s="291">
        <v>27000</v>
      </c>
      <c r="AA220" s="208">
        <v>27000</v>
      </c>
      <c r="AB220" s="222"/>
      <c r="AC220" s="208">
        <v>27000</v>
      </c>
    </row>
    <row r="221" spans="1:29" ht="24">
      <c r="A221" s="213" t="s">
        <v>49</v>
      </c>
      <c r="B221" s="214">
        <v>52</v>
      </c>
      <c r="C221" s="215" t="s">
        <v>32</v>
      </c>
      <c r="D221" s="214">
        <v>3213</v>
      </c>
      <c r="E221" s="259" t="s">
        <v>64</v>
      </c>
      <c r="F221" s="292" t="s">
        <v>686</v>
      </c>
      <c r="G221" s="221"/>
      <c r="H221" s="222"/>
      <c r="I221" s="222"/>
      <c r="J221" s="222"/>
      <c r="K221" s="222"/>
      <c r="L221" s="208">
        <v>0</v>
      </c>
      <c r="M221" s="222"/>
      <c r="N221" s="222"/>
      <c r="O221" s="222"/>
      <c r="P221" s="222"/>
      <c r="Q221" s="222"/>
      <c r="R221" s="222"/>
      <c r="S221" s="222"/>
      <c r="T221" s="222"/>
      <c r="U221" s="222"/>
      <c r="V221" s="254"/>
      <c r="W221" s="222"/>
      <c r="X221" s="222"/>
      <c r="Y221" s="222"/>
      <c r="Z221" s="220"/>
      <c r="AA221" s="208">
        <v>0</v>
      </c>
      <c r="AB221" s="222"/>
      <c r="AC221" s="208">
        <v>0</v>
      </c>
    </row>
    <row r="222" spans="1:29" ht="24">
      <c r="A222" s="213" t="s">
        <v>49</v>
      </c>
      <c r="B222" s="214">
        <v>52</v>
      </c>
      <c r="C222" s="215" t="s">
        <v>32</v>
      </c>
      <c r="D222" s="214">
        <v>3221</v>
      </c>
      <c r="E222" s="259" t="s">
        <v>65</v>
      </c>
      <c r="F222" s="292" t="s">
        <v>686</v>
      </c>
      <c r="G222" s="221"/>
      <c r="H222" s="222"/>
      <c r="I222" s="222"/>
      <c r="J222" s="222"/>
      <c r="K222" s="222"/>
      <c r="L222" s="208">
        <v>0</v>
      </c>
      <c r="M222" s="222"/>
      <c r="N222" s="222"/>
      <c r="O222" s="222"/>
      <c r="P222" s="222"/>
      <c r="Q222" s="222"/>
      <c r="R222" s="222"/>
      <c r="S222" s="222"/>
      <c r="T222" s="222"/>
      <c r="U222" s="222"/>
      <c r="V222" s="291">
        <v>50000</v>
      </c>
      <c r="W222" s="222"/>
      <c r="X222" s="291">
        <v>0</v>
      </c>
      <c r="Y222" s="222"/>
      <c r="Z222" s="291">
        <v>5107</v>
      </c>
      <c r="AA222" s="208">
        <v>55107</v>
      </c>
      <c r="AB222" s="222"/>
      <c r="AC222" s="208">
        <v>55107</v>
      </c>
    </row>
    <row r="223" spans="1:29">
      <c r="A223" s="213" t="s">
        <v>49</v>
      </c>
      <c r="B223" s="214">
        <v>52</v>
      </c>
      <c r="C223" s="215" t="s">
        <v>32</v>
      </c>
      <c r="D223" s="214">
        <v>3222</v>
      </c>
      <c r="E223" s="259" t="s">
        <v>76</v>
      </c>
      <c r="F223" s="292" t="s">
        <v>686</v>
      </c>
      <c r="G223" s="221"/>
      <c r="H223" s="222"/>
      <c r="I223" s="222"/>
      <c r="J223" s="222"/>
      <c r="K223" s="222"/>
      <c r="L223" s="208">
        <v>0</v>
      </c>
      <c r="M223" s="222"/>
      <c r="N223" s="222"/>
      <c r="O223" s="222"/>
      <c r="P223" s="222"/>
      <c r="Q223" s="222"/>
      <c r="R223" s="222"/>
      <c r="S223" s="222"/>
      <c r="T223" s="222"/>
      <c r="U223" s="222"/>
      <c r="V223" s="291"/>
      <c r="W223" s="222"/>
      <c r="X223" s="291">
        <v>70000</v>
      </c>
      <c r="Y223" s="222"/>
      <c r="Z223" s="220"/>
      <c r="AA223" s="208">
        <v>70000</v>
      </c>
      <c r="AB223" s="222"/>
      <c r="AC223" s="208">
        <v>70000</v>
      </c>
    </row>
    <row r="224" spans="1:29">
      <c r="A224" s="213" t="s">
        <v>49</v>
      </c>
      <c r="B224" s="214">
        <v>52</v>
      </c>
      <c r="C224" s="215" t="s">
        <v>32</v>
      </c>
      <c r="D224" s="214">
        <v>3223</v>
      </c>
      <c r="E224" s="259" t="s">
        <v>77</v>
      </c>
      <c r="F224" s="292" t="s">
        <v>686</v>
      </c>
      <c r="G224" s="221"/>
      <c r="H224" s="222"/>
      <c r="I224" s="222"/>
      <c r="J224" s="222"/>
      <c r="K224" s="324">
        <v>10047</v>
      </c>
      <c r="L224" s="208">
        <v>10047</v>
      </c>
      <c r="M224" s="222"/>
      <c r="N224" s="222"/>
      <c r="O224" s="222"/>
      <c r="P224" s="222"/>
      <c r="Q224" s="222"/>
      <c r="R224" s="222"/>
      <c r="S224" s="222"/>
      <c r="T224" s="222"/>
      <c r="U224" s="222"/>
      <c r="V224" s="295">
        <v>46643</v>
      </c>
      <c r="W224" s="222"/>
      <c r="X224" s="295">
        <v>265000</v>
      </c>
      <c r="Y224" s="222"/>
      <c r="Z224" s="291">
        <v>20000</v>
      </c>
      <c r="AA224" s="208">
        <v>341690</v>
      </c>
      <c r="AB224" s="222"/>
      <c r="AC224" s="208">
        <v>341690</v>
      </c>
    </row>
    <row r="225" spans="1:29" ht="24">
      <c r="A225" s="213" t="s">
        <v>49</v>
      </c>
      <c r="B225" s="214">
        <v>52</v>
      </c>
      <c r="C225" s="215" t="s">
        <v>32</v>
      </c>
      <c r="D225" s="214">
        <v>3224</v>
      </c>
      <c r="E225" s="259" t="s">
        <v>61</v>
      </c>
      <c r="F225" s="292" t="s">
        <v>686</v>
      </c>
      <c r="G225" s="221"/>
      <c r="H225" s="222"/>
      <c r="I225" s="222"/>
      <c r="J225" s="222"/>
      <c r="K225" s="222"/>
      <c r="L225" s="208">
        <v>0</v>
      </c>
      <c r="M225" s="222"/>
      <c r="N225" s="222"/>
      <c r="O225" s="222"/>
      <c r="P225" s="222"/>
      <c r="Q225" s="222"/>
      <c r="R225" s="222"/>
      <c r="S225" s="222"/>
      <c r="T225" s="222"/>
      <c r="U225" s="222"/>
      <c r="V225" s="254"/>
      <c r="W225" s="222"/>
      <c r="X225" s="222"/>
      <c r="Y225" s="222"/>
      <c r="Z225" s="291">
        <v>6000</v>
      </c>
      <c r="AA225" s="208">
        <v>6000</v>
      </c>
      <c r="AB225" s="222"/>
      <c r="AC225" s="208">
        <v>6000</v>
      </c>
    </row>
    <row r="226" spans="1:29">
      <c r="A226" s="213" t="s">
        <v>49</v>
      </c>
      <c r="B226" s="214">
        <v>52</v>
      </c>
      <c r="C226" s="215" t="s">
        <v>32</v>
      </c>
      <c r="D226" s="214">
        <v>3225</v>
      </c>
      <c r="E226" s="259" t="s">
        <v>78</v>
      </c>
      <c r="F226" s="292" t="s">
        <v>686</v>
      </c>
      <c r="G226" s="221"/>
      <c r="H226" s="222"/>
      <c r="I226" s="222"/>
      <c r="J226" s="222"/>
      <c r="K226" s="222"/>
      <c r="L226" s="208"/>
      <c r="M226" s="222"/>
      <c r="N226" s="222"/>
      <c r="O226" s="222"/>
      <c r="P226" s="222"/>
      <c r="Q226" s="222"/>
      <c r="R226" s="222"/>
      <c r="S226" s="222"/>
      <c r="T226" s="222"/>
      <c r="U226" s="222"/>
      <c r="V226" s="254"/>
      <c r="W226" s="222"/>
      <c r="X226" s="291">
        <v>0</v>
      </c>
      <c r="Y226" s="222"/>
      <c r="Z226" s="220"/>
      <c r="AA226" s="208">
        <v>0</v>
      </c>
      <c r="AB226" s="222"/>
      <c r="AC226" s="208">
        <v>0</v>
      </c>
    </row>
    <row r="227" spans="1:29" ht="24">
      <c r="A227" s="213" t="s">
        <v>49</v>
      </c>
      <c r="B227" s="214">
        <v>52</v>
      </c>
      <c r="C227" s="215" t="s">
        <v>32</v>
      </c>
      <c r="D227" s="214">
        <v>3231</v>
      </c>
      <c r="E227" s="259" t="s">
        <v>79</v>
      </c>
      <c r="F227" s="292" t="s">
        <v>686</v>
      </c>
      <c r="G227" s="221"/>
      <c r="H227" s="222"/>
      <c r="I227" s="222"/>
      <c r="J227" s="222"/>
      <c r="K227" s="222"/>
      <c r="L227" s="208">
        <v>0</v>
      </c>
      <c r="M227" s="222"/>
      <c r="N227" s="222"/>
      <c r="O227" s="222"/>
      <c r="P227" s="222"/>
      <c r="Q227" s="222"/>
      <c r="R227" s="222"/>
      <c r="S227" s="222"/>
      <c r="T227" s="222"/>
      <c r="U227" s="222"/>
      <c r="V227" s="254"/>
      <c r="W227" s="220"/>
      <c r="X227" s="222"/>
      <c r="Y227" s="222"/>
      <c r="Z227" s="220"/>
      <c r="AA227" s="208">
        <v>0</v>
      </c>
      <c r="AB227" s="222"/>
      <c r="AC227" s="208">
        <v>0</v>
      </c>
    </row>
    <row r="228" spans="1:29" ht="24">
      <c r="A228" s="213" t="s">
        <v>49</v>
      </c>
      <c r="B228" s="214">
        <v>52</v>
      </c>
      <c r="C228" s="215" t="s">
        <v>32</v>
      </c>
      <c r="D228" s="214">
        <v>3232</v>
      </c>
      <c r="E228" s="259" t="s">
        <v>80</v>
      </c>
      <c r="F228" s="292" t="s">
        <v>686</v>
      </c>
      <c r="G228" s="221"/>
      <c r="H228" s="222"/>
      <c r="I228" s="222"/>
      <c r="J228" s="222"/>
      <c r="K228" s="222"/>
      <c r="L228" s="208">
        <v>0</v>
      </c>
      <c r="M228" s="222"/>
      <c r="N228" s="222"/>
      <c r="O228" s="222"/>
      <c r="P228" s="222"/>
      <c r="Q228" s="222"/>
      <c r="R228" s="222"/>
      <c r="S228" s="222"/>
      <c r="T228" s="222"/>
      <c r="U228" s="222"/>
      <c r="V228" s="254"/>
      <c r="W228" s="220"/>
      <c r="X228" s="222"/>
      <c r="Y228" s="222"/>
      <c r="Z228" s="220"/>
      <c r="AA228" s="208">
        <v>0</v>
      </c>
      <c r="AB228" s="222"/>
      <c r="AC228" s="208">
        <v>0</v>
      </c>
    </row>
    <row r="229" spans="1:29" ht="24">
      <c r="A229" s="213" t="s">
        <v>49</v>
      </c>
      <c r="B229" s="214">
        <v>52</v>
      </c>
      <c r="C229" s="215" t="s">
        <v>32</v>
      </c>
      <c r="D229" s="214">
        <v>3233</v>
      </c>
      <c r="E229" s="259" t="s">
        <v>81</v>
      </c>
      <c r="F229" s="292" t="s">
        <v>686</v>
      </c>
      <c r="G229" s="221"/>
      <c r="H229" s="222"/>
      <c r="I229" s="222"/>
      <c r="J229" s="222"/>
      <c r="K229" s="222"/>
      <c r="L229" s="208">
        <v>0</v>
      </c>
      <c r="M229" s="222"/>
      <c r="N229" s="222"/>
      <c r="O229" s="222"/>
      <c r="P229" s="222"/>
      <c r="Q229" s="222"/>
      <c r="R229" s="222"/>
      <c r="S229" s="222"/>
      <c r="T229" s="222"/>
      <c r="U229" s="222"/>
      <c r="V229" s="254">
        <v>15000</v>
      </c>
      <c r="W229" s="220"/>
      <c r="X229" s="222"/>
      <c r="Y229" s="222"/>
      <c r="Z229" s="291">
        <v>5000</v>
      </c>
      <c r="AA229" s="208">
        <v>20000</v>
      </c>
      <c r="AB229" s="222"/>
      <c r="AC229" s="208">
        <v>20000</v>
      </c>
    </row>
    <row r="230" spans="1:29">
      <c r="A230" s="213" t="s">
        <v>49</v>
      </c>
      <c r="B230" s="214">
        <v>52</v>
      </c>
      <c r="C230" s="215" t="s">
        <v>32</v>
      </c>
      <c r="D230" s="214">
        <v>3234</v>
      </c>
      <c r="E230" s="259" t="s">
        <v>87</v>
      </c>
      <c r="F230" s="292" t="s">
        <v>686</v>
      </c>
      <c r="G230" s="221"/>
      <c r="H230" s="222"/>
      <c r="I230" s="222"/>
      <c r="J230" s="222"/>
      <c r="K230" s="222"/>
      <c r="L230" s="208">
        <v>0</v>
      </c>
      <c r="M230" s="222"/>
      <c r="N230" s="222"/>
      <c r="O230" s="222"/>
      <c r="P230" s="222"/>
      <c r="Q230" s="222"/>
      <c r="R230" s="222"/>
      <c r="S230" s="222"/>
      <c r="T230" s="222"/>
      <c r="U230" s="222"/>
      <c r="V230" s="254"/>
      <c r="W230" s="220"/>
      <c r="X230" s="222"/>
      <c r="Y230" s="222"/>
      <c r="Z230" s="291">
        <v>24693</v>
      </c>
      <c r="AA230" s="208">
        <v>24693</v>
      </c>
      <c r="AB230" s="222"/>
      <c r="AC230" s="208">
        <v>24693</v>
      </c>
    </row>
    <row r="231" spans="1:29">
      <c r="A231" s="213" t="s">
        <v>49</v>
      </c>
      <c r="B231" s="214">
        <v>52</v>
      </c>
      <c r="C231" s="215" t="s">
        <v>32</v>
      </c>
      <c r="D231" s="214">
        <v>3235</v>
      </c>
      <c r="E231" s="259" t="s">
        <v>88</v>
      </c>
      <c r="F231" s="292" t="s">
        <v>686</v>
      </c>
      <c r="G231" s="221"/>
      <c r="H231" s="222"/>
      <c r="I231" s="222"/>
      <c r="J231" s="222"/>
      <c r="K231" s="222"/>
      <c r="L231" s="208">
        <v>0</v>
      </c>
      <c r="M231" s="222"/>
      <c r="N231" s="222"/>
      <c r="O231" s="222"/>
      <c r="P231" s="222"/>
      <c r="Q231" s="222"/>
      <c r="R231" s="222"/>
      <c r="S231" s="222"/>
      <c r="T231" s="222"/>
      <c r="U231" s="222"/>
      <c r="V231" s="254"/>
      <c r="W231" s="220"/>
      <c r="X231" s="222"/>
      <c r="Y231" s="222"/>
      <c r="Z231" s="291">
        <v>8300</v>
      </c>
      <c r="AA231" s="208">
        <v>8300</v>
      </c>
      <c r="AB231" s="222"/>
      <c r="AC231" s="208">
        <v>8300</v>
      </c>
    </row>
    <row r="232" spans="1:29" ht="24">
      <c r="A232" s="213" t="s">
        <v>49</v>
      </c>
      <c r="B232" s="214">
        <v>52</v>
      </c>
      <c r="C232" s="215" t="s">
        <v>32</v>
      </c>
      <c r="D232" s="214">
        <v>3236</v>
      </c>
      <c r="E232" s="259" t="s">
        <v>54</v>
      </c>
      <c r="F232" s="292" t="s">
        <v>686</v>
      </c>
      <c r="G232" s="221"/>
      <c r="H232" s="222"/>
      <c r="I232" s="222"/>
      <c r="J232" s="222"/>
      <c r="K232" s="222"/>
      <c r="L232" s="208">
        <v>0</v>
      </c>
      <c r="M232" s="222"/>
      <c r="N232" s="222"/>
      <c r="O232" s="222"/>
      <c r="P232" s="222"/>
      <c r="Q232" s="222"/>
      <c r="R232" s="222"/>
      <c r="S232" s="222"/>
      <c r="T232" s="222"/>
      <c r="U232" s="222"/>
      <c r="V232" s="254"/>
      <c r="W232" s="220"/>
      <c r="X232" s="291">
        <v>3000</v>
      </c>
      <c r="Y232" s="222"/>
      <c r="Z232" s="291">
        <v>7000</v>
      </c>
      <c r="AA232" s="208">
        <v>10000</v>
      </c>
      <c r="AB232" s="222"/>
      <c r="AC232" s="208">
        <v>10000</v>
      </c>
    </row>
    <row r="233" spans="1:29" ht="24">
      <c r="A233" s="213" t="s">
        <v>49</v>
      </c>
      <c r="B233" s="214">
        <v>52</v>
      </c>
      <c r="C233" s="215" t="s">
        <v>32</v>
      </c>
      <c r="D233" s="214">
        <v>3237</v>
      </c>
      <c r="E233" s="259" t="s">
        <v>62</v>
      </c>
      <c r="F233" s="292" t="s">
        <v>686</v>
      </c>
      <c r="G233" s="221"/>
      <c r="H233" s="222"/>
      <c r="I233" s="222"/>
      <c r="J233" s="222"/>
      <c r="K233" s="222"/>
      <c r="L233" s="208">
        <v>0</v>
      </c>
      <c r="M233" s="222"/>
      <c r="N233" s="222"/>
      <c r="O233" s="222"/>
      <c r="P233" s="222"/>
      <c r="Q233" s="220"/>
      <c r="R233" s="222"/>
      <c r="S233" s="222"/>
      <c r="T233" s="222"/>
      <c r="U233" s="222"/>
      <c r="V233" s="254"/>
      <c r="W233" s="220"/>
      <c r="X233" s="222"/>
      <c r="Y233" s="222"/>
      <c r="Z233" s="220"/>
      <c r="AA233" s="208">
        <v>0</v>
      </c>
      <c r="AB233" s="222"/>
      <c r="AC233" s="208">
        <v>0</v>
      </c>
    </row>
    <row r="234" spans="1:29">
      <c r="A234" s="213" t="s">
        <v>49</v>
      </c>
      <c r="B234" s="214">
        <v>52</v>
      </c>
      <c r="C234" s="215" t="s">
        <v>32</v>
      </c>
      <c r="D234" s="214">
        <v>3238</v>
      </c>
      <c r="E234" s="259" t="s">
        <v>82</v>
      </c>
      <c r="F234" s="292" t="s">
        <v>686</v>
      </c>
      <c r="G234" s="221"/>
      <c r="H234" s="222"/>
      <c r="I234" s="222"/>
      <c r="J234" s="222"/>
      <c r="K234" s="222"/>
      <c r="L234" s="208">
        <v>0</v>
      </c>
      <c r="M234" s="222"/>
      <c r="N234" s="222"/>
      <c r="O234" s="222"/>
      <c r="P234" s="222"/>
      <c r="Q234" s="222"/>
      <c r="R234" s="222"/>
      <c r="S234" s="222"/>
      <c r="T234" s="222"/>
      <c r="U234" s="222"/>
      <c r="V234" s="254"/>
      <c r="W234" s="220"/>
      <c r="X234" s="222"/>
      <c r="Y234" s="222"/>
      <c r="Z234" s="220"/>
      <c r="AA234" s="208">
        <v>0</v>
      </c>
      <c r="AB234" s="222"/>
      <c r="AC234" s="208">
        <v>0</v>
      </c>
    </row>
    <row r="235" spans="1:29">
      <c r="A235" s="213" t="s">
        <v>49</v>
      </c>
      <c r="B235" s="214">
        <v>52</v>
      </c>
      <c r="C235" s="215" t="s">
        <v>32</v>
      </c>
      <c r="D235" s="214">
        <v>3239</v>
      </c>
      <c r="E235" s="259" t="s">
        <v>66</v>
      </c>
      <c r="F235" s="292" t="s">
        <v>686</v>
      </c>
      <c r="G235" s="221"/>
      <c r="H235" s="222"/>
      <c r="I235" s="222"/>
      <c r="J235" s="222"/>
      <c r="K235" s="222"/>
      <c r="L235" s="208">
        <v>0</v>
      </c>
      <c r="M235" s="222"/>
      <c r="N235" s="222"/>
      <c r="O235" s="300"/>
      <c r="P235" s="222"/>
      <c r="Q235" s="222"/>
      <c r="R235" s="291">
        <v>90000</v>
      </c>
      <c r="S235" s="222"/>
      <c r="T235" s="222"/>
      <c r="U235" s="291">
        <v>20000</v>
      </c>
      <c r="V235" s="291">
        <v>15000</v>
      </c>
      <c r="W235" s="220"/>
      <c r="X235" s="222"/>
      <c r="Y235" s="222"/>
      <c r="Z235" s="291">
        <v>6000</v>
      </c>
      <c r="AA235" s="208">
        <v>131000</v>
      </c>
      <c r="AB235" s="222"/>
      <c r="AC235" s="208">
        <v>131000</v>
      </c>
    </row>
    <row r="236" spans="1:29" ht="24">
      <c r="A236" s="213" t="s">
        <v>49</v>
      </c>
      <c r="B236" s="214">
        <v>52</v>
      </c>
      <c r="C236" s="215" t="s">
        <v>32</v>
      </c>
      <c r="D236" s="214">
        <v>3241</v>
      </c>
      <c r="E236" s="259" t="s">
        <v>67</v>
      </c>
      <c r="F236" s="292" t="s">
        <v>686</v>
      </c>
      <c r="G236" s="221"/>
      <c r="H236" s="222"/>
      <c r="I236" s="222"/>
      <c r="J236" s="222"/>
      <c r="K236" s="222"/>
      <c r="L236" s="208">
        <v>0</v>
      </c>
      <c r="M236" s="222"/>
      <c r="N236" s="222"/>
      <c r="O236" s="300"/>
      <c r="P236" s="222"/>
      <c r="Q236" s="220"/>
      <c r="R236" s="222"/>
      <c r="S236" s="222"/>
      <c r="T236" s="222"/>
      <c r="U236" s="222"/>
      <c r="V236" s="254"/>
      <c r="W236" s="220"/>
      <c r="X236" s="222"/>
      <c r="Y236" s="222"/>
      <c r="Z236" s="291"/>
      <c r="AA236" s="208">
        <v>0</v>
      </c>
      <c r="AB236" s="222"/>
      <c r="AC236" s="208">
        <v>0</v>
      </c>
    </row>
    <row r="237" spans="1:29">
      <c r="A237" s="213" t="s">
        <v>49</v>
      </c>
      <c r="B237" s="214">
        <v>52</v>
      </c>
      <c r="C237" s="215" t="s">
        <v>32</v>
      </c>
      <c r="D237" s="214">
        <v>3292</v>
      </c>
      <c r="E237" s="259" t="s">
        <v>59</v>
      </c>
      <c r="F237" s="292" t="s">
        <v>686</v>
      </c>
      <c r="G237" s="221"/>
      <c r="H237" s="222"/>
      <c r="I237" s="222"/>
      <c r="J237" s="222"/>
      <c r="K237" s="222"/>
      <c r="L237" s="208">
        <v>0</v>
      </c>
      <c r="M237" s="222"/>
      <c r="N237" s="222"/>
      <c r="O237" s="300"/>
      <c r="P237" s="222"/>
      <c r="Q237" s="222"/>
      <c r="R237" s="222"/>
      <c r="S237" s="222"/>
      <c r="T237" s="222"/>
      <c r="U237" s="222"/>
      <c r="V237" s="254"/>
      <c r="W237" s="220"/>
      <c r="X237" s="222"/>
      <c r="Y237" s="222"/>
      <c r="Z237" s="291">
        <v>26000</v>
      </c>
      <c r="AA237" s="208">
        <v>26000</v>
      </c>
      <c r="AB237" s="222"/>
      <c r="AC237" s="208">
        <v>26000</v>
      </c>
    </row>
    <row r="238" spans="1:29">
      <c r="A238" s="213" t="s">
        <v>49</v>
      </c>
      <c r="B238" s="214">
        <v>52</v>
      </c>
      <c r="C238" s="215" t="s">
        <v>32</v>
      </c>
      <c r="D238" s="214">
        <v>3293</v>
      </c>
      <c r="E238" s="259" t="s">
        <v>68</v>
      </c>
      <c r="F238" s="292" t="s">
        <v>686</v>
      </c>
      <c r="G238" s="219"/>
      <c r="H238" s="220"/>
      <c r="I238" s="220"/>
      <c r="J238" s="220"/>
      <c r="K238" s="220"/>
      <c r="L238" s="208">
        <v>0</v>
      </c>
      <c r="M238" s="222"/>
      <c r="N238" s="222"/>
      <c r="O238" s="300"/>
      <c r="P238" s="222"/>
      <c r="Q238" s="222"/>
      <c r="R238" s="222"/>
      <c r="S238" s="222"/>
      <c r="T238" s="222"/>
      <c r="U238" s="222"/>
      <c r="V238" s="254"/>
      <c r="W238" s="220"/>
      <c r="X238" s="291">
        <v>6000</v>
      </c>
      <c r="Y238" s="222"/>
      <c r="Z238" s="220"/>
      <c r="AA238" s="208">
        <v>6000</v>
      </c>
      <c r="AB238" s="222"/>
      <c r="AC238" s="208">
        <v>6000</v>
      </c>
    </row>
    <row r="239" spans="1:29">
      <c r="A239" s="213" t="s">
        <v>49</v>
      </c>
      <c r="B239" s="214">
        <v>52</v>
      </c>
      <c r="C239" s="215" t="s">
        <v>32</v>
      </c>
      <c r="D239" s="214">
        <v>3295</v>
      </c>
      <c r="E239" s="259" t="s">
        <v>55</v>
      </c>
      <c r="F239" s="292" t="s">
        <v>686</v>
      </c>
      <c r="G239" s="221"/>
      <c r="H239" s="222"/>
      <c r="I239" s="222"/>
      <c r="J239" s="222"/>
      <c r="K239" s="222"/>
      <c r="L239" s="208">
        <v>0</v>
      </c>
      <c r="M239" s="222"/>
      <c r="N239" s="222"/>
      <c r="O239" s="300"/>
      <c r="P239" s="222"/>
      <c r="Q239" s="222"/>
      <c r="R239" s="222"/>
      <c r="S239" s="222"/>
      <c r="T239" s="222"/>
      <c r="U239" s="222"/>
      <c r="V239" s="254"/>
      <c r="W239" s="222"/>
      <c r="X239" s="222"/>
      <c r="Y239" s="222"/>
      <c r="Z239" s="291">
        <v>10900</v>
      </c>
      <c r="AA239" s="208">
        <v>10900</v>
      </c>
      <c r="AB239" s="222"/>
      <c r="AC239" s="208">
        <v>10900</v>
      </c>
    </row>
    <row r="240" spans="1:29" ht="24">
      <c r="A240" s="213" t="s">
        <v>49</v>
      </c>
      <c r="B240" s="214">
        <v>52</v>
      </c>
      <c r="C240" s="215" t="s">
        <v>32</v>
      </c>
      <c r="D240" s="214">
        <v>3299</v>
      </c>
      <c r="E240" s="259" t="s">
        <v>57</v>
      </c>
      <c r="F240" s="292" t="s">
        <v>686</v>
      </c>
      <c r="G240" s="221"/>
      <c r="H240" s="222"/>
      <c r="I240" s="222"/>
      <c r="J240" s="222"/>
      <c r="K240" s="222"/>
      <c r="L240" s="208">
        <v>0</v>
      </c>
      <c r="M240" s="222"/>
      <c r="N240" s="222"/>
      <c r="O240" s="300"/>
      <c r="P240" s="222"/>
      <c r="Q240" s="222"/>
      <c r="R240" s="222"/>
      <c r="S240" s="222"/>
      <c r="T240" s="222"/>
      <c r="U240" s="220"/>
      <c r="V240" s="254"/>
      <c r="W240" s="220"/>
      <c r="X240" s="222"/>
      <c r="Y240" s="222"/>
      <c r="Z240" s="222"/>
      <c r="AA240" s="208">
        <v>0</v>
      </c>
      <c r="AB240" s="222"/>
      <c r="AC240" s="208">
        <v>0</v>
      </c>
    </row>
    <row r="241" spans="1:29" ht="36">
      <c r="A241" s="213" t="s">
        <v>49</v>
      </c>
      <c r="B241" s="214">
        <v>52</v>
      </c>
      <c r="C241" s="215" t="s">
        <v>32</v>
      </c>
      <c r="D241" s="214">
        <v>3691</v>
      </c>
      <c r="E241" s="259" t="s">
        <v>83</v>
      </c>
      <c r="F241" s="292" t="s">
        <v>686</v>
      </c>
      <c r="G241" s="221"/>
      <c r="H241" s="222"/>
      <c r="I241" s="222"/>
      <c r="J241" s="222"/>
      <c r="K241" s="222"/>
      <c r="L241" s="208">
        <v>0</v>
      </c>
      <c r="M241" s="222"/>
      <c r="N241" s="222"/>
      <c r="O241" s="300"/>
      <c r="P241" s="220"/>
      <c r="Q241" s="222"/>
      <c r="R241" s="222"/>
      <c r="S241" s="222"/>
      <c r="T241" s="222"/>
      <c r="U241" s="220"/>
      <c r="V241" s="254"/>
      <c r="W241" s="220"/>
      <c r="X241" s="222"/>
      <c r="Y241" s="222"/>
      <c r="Z241" s="222"/>
      <c r="AA241" s="208">
        <v>0</v>
      </c>
      <c r="AB241" s="222"/>
      <c r="AC241" s="208">
        <v>0</v>
      </c>
    </row>
    <row r="242" spans="1:29" ht="24">
      <c r="A242" s="213" t="s">
        <v>49</v>
      </c>
      <c r="B242" s="214">
        <v>52</v>
      </c>
      <c r="C242" s="215" t="s">
        <v>32</v>
      </c>
      <c r="D242" s="214">
        <v>3721</v>
      </c>
      <c r="E242" s="259" t="s">
        <v>84</v>
      </c>
      <c r="F242" s="292" t="s">
        <v>686</v>
      </c>
      <c r="G242" s="221"/>
      <c r="H242" s="222"/>
      <c r="I242" s="222"/>
      <c r="J242" s="222"/>
      <c r="K242" s="222"/>
      <c r="L242" s="208">
        <v>0</v>
      </c>
      <c r="M242" s="222"/>
      <c r="N242" s="222"/>
      <c r="O242" s="291">
        <v>5100000</v>
      </c>
      <c r="P242" s="222"/>
      <c r="Q242" s="222"/>
      <c r="R242" s="222"/>
      <c r="S242" s="222"/>
      <c r="T242" s="222"/>
      <c r="U242" s="222"/>
      <c r="V242" s="254"/>
      <c r="W242" s="222"/>
      <c r="X242" s="291">
        <v>1900000</v>
      </c>
      <c r="Y242" s="222"/>
      <c r="Z242" s="222"/>
      <c r="AA242" s="208">
        <v>7000000</v>
      </c>
      <c r="AB242" s="222"/>
      <c r="AC242" s="208">
        <v>7000000</v>
      </c>
    </row>
    <row r="243" spans="1:29" ht="24">
      <c r="A243" s="213" t="s">
        <v>49</v>
      </c>
      <c r="B243" s="214">
        <v>52</v>
      </c>
      <c r="C243" s="215" t="s">
        <v>32</v>
      </c>
      <c r="D243" s="214">
        <v>3722</v>
      </c>
      <c r="E243" s="259" t="s">
        <v>812</v>
      </c>
      <c r="F243" s="292" t="s">
        <v>686</v>
      </c>
      <c r="G243" s="219"/>
      <c r="H243" s="220"/>
      <c r="I243" s="220"/>
      <c r="J243" s="220"/>
      <c r="K243" s="220"/>
      <c r="L243" s="208">
        <v>0</v>
      </c>
      <c r="M243" s="222"/>
      <c r="N243" s="222"/>
      <c r="O243" s="300"/>
      <c r="P243" s="222"/>
      <c r="Q243" s="222"/>
      <c r="R243" s="222"/>
      <c r="S243" s="222"/>
      <c r="T243" s="222"/>
      <c r="U243" s="222"/>
      <c r="V243" s="254"/>
      <c r="W243" s="222"/>
      <c r="X243" s="222"/>
      <c r="Y243" s="222"/>
      <c r="Z243" s="222"/>
      <c r="AA243" s="208">
        <v>0</v>
      </c>
      <c r="AB243" s="222"/>
      <c r="AC243" s="208">
        <v>0</v>
      </c>
    </row>
    <row r="244" spans="1:29">
      <c r="A244" s="213" t="s">
        <v>49</v>
      </c>
      <c r="B244" s="214">
        <v>52</v>
      </c>
      <c r="C244" s="215" t="s">
        <v>32</v>
      </c>
      <c r="D244" s="214">
        <v>4221</v>
      </c>
      <c r="E244" s="259" t="s">
        <v>63</v>
      </c>
      <c r="F244" s="292" t="s">
        <v>686</v>
      </c>
      <c r="G244" s="221"/>
      <c r="H244" s="222"/>
      <c r="I244" s="222"/>
      <c r="J244" s="222"/>
      <c r="K244" s="222"/>
      <c r="L244" s="208">
        <v>0</v>
      </c>
      <c r="M244" s="222"/>
      <c r="N244" s="222"/>
      <c r="O244" s="300"/>
      <c r="P244" s="222"/>
      <c r="Q244" s="222"/>
      <c r="R244" s="222"/>
      <c r="S244" s="222"/>
      <c r="T244" s="222"/>
      <c r="U244" s="222"/>
      <c r="V244" s="254"/>
      <c r="W244" s="222"/>
      <c r="X244" s="291">
        <v>0</v>
      </c>
      <c r="Y244" s="222"/>
      <c r="Z244" s="291">
        <v>50000</v>
      </c>
      <c r="AA244" s="208">
        <v>50000</v>
      </c>
      <c r="AB244" s="222"/>
      <c r="AC244" s="208">
        <v>50000</v>
      </c>
    </row>
    <row r="245" spans="1:29" ht="24">
      <c r="A245" s="213" t="s">
        <v>49</v>
      </c>
      <c r="B245" s="214">
        <v>52</v>
      </c>
      <c r="C245" s="215" t="s">
        <v>32</v>
      </c>
      <c r="D245" s="214">
        <v>4224</v>
      </c>
      <c r="E245" s="259" t="s">
        <v>73</v>
      </c>
      <c r="F245" s="292" t="s">
        <v>686</v>
      </c>
      <c r="G245" s="221"/>
      <c r="H245" s="222"/>
      <c r="I245" s="222"/>
      <c r="J245" s="222"/>
      <c r="K245" s="222"/>
      <c r="L245" s="208">
        <v>0</v>
      </c>
      <c r="M245" s="222"/>
      <c r="N245" s="222"/>
      <c r="O245" s="300"/>
      <c r="P245" s="222"/>
      <c r="Q245" s="220"/>
      <c r="R245" s="222"/>
      <c r="S245" s="222"/>
      <c r="T245" s="222"/>
      <c r="U245" s="222"/>
      <c r="V245" s="254"/>
      <c r="W245" s="222"/>
      <c r="X245" s="222"/>
      <c r="Y245" s="222"/>
      <c r="Z245" s="222"/>
      <c r="AA245" s="208">
        <v>0</v>
      </c>
      <c r="AB245" s="222"/>
      <c r="AC245" s="208">
        <v>0</v>
      </c>
    </row>
    <row r="246" spans="1:29">
      <c r="A246" s="213" t="s">
        <v>49</v>
      </c>
      <c r="B246" s="214">
        <v>52</v>
      </c>
      <c r="C246" s="215" t="s">
        <v>32</v>
      </c>
      <c r="D246" s="214">
        <v>4241</v>
      </c>
      <c r="E246" s="259" t="s">
        <v>74</v>
      </c>
      <c r="F246" s="292" t="s">
        <v>686</v>
      </c>
      <c r="G246" s="221"/>
      <c r="H246" s="222"/>
      <c r="I246" s="222"/>
      <c r="J246" s="222"/>
      <c r="K246" s="222"/>
      <c r="L246" s="208">
        <v>0</v>
      </c>
      <c r="M246" s="222"/>
      <c r="N246" s="222"/>
      <c r="O246" s="300"/>
      <c r="P246" s="222"/>
      <c r="Q246" s="220"/>
      <c r="R246" s="222"/>
      <c r="S246" s="222"/>
      <c r="T246" s="222"/>
      <c r="U246" s="222"/>
      <c r="V246" s="254"/>
      <c r="W246" s="222"/>
      <c r="X246" s="222"/>
      <c r="Y246" s="222"/>
      <c r="Z246" s="291">
        <v>203000</v>
      </c>
      <c r="AA246" s="208">
        <v>203000</v>
      </c>
      <c r="AB246" s="222"/>
      <c r="AC246" s="208">
        <v>203000</v>
      </c>
    </row>
    <row r="247" spans="1:29" ht="24">
      <c r="A247" s="213" t="s">
        <v>49</v>
      </c>
      <c r="B247" s="214">
        <v>52</v>
      </c>
      <c r="C247" s="215" t="s">
        <v>32</v>
      </c>
      <c r="D247" s="214">
        <v>4262</v>
      </c>
      <c r="E247" s="259" t="s">
        <v>86</v>
      </c>
      <c r="F247" s="292" t="s">
        <v>686</v>
      </c>
      <c r="G247" s="221"/>
      <c r="H247" s="222"/>
      <c r="I247" s="222"/>
      <c r="J247" s="222"/>
      <c r="K247" s="222"/>
      <c r="L247" s="208">
        <v>0</v>
      </c>
      <c r="M247" s="222"/>
      <c r="N247" s="222"/>
      <c r="O247" s="300"/>
      <c r="P247" s="222"/>
      <c r="Q247" s="220"/>
      <c r="R247" s="222"/>
      <c r="S247" s="222"/>
      <c r="T247" s="222"/>
      <c r="U247" s="222"/>
      <c r="V247" s="254"/>
      <c r="W247" s="222"/>
      <c r="X247" s="222"/>
      <c r="Y247" s="222"/>
      <c r="Z247" s="222"/>
      <c r="AA247" s="208">
        <v>0</v>
      </c>
      <c r="AB247" s="222"/>
      <c r="AC247" s="208">
        <v>0</v>
      </c>
    </row>
    <row r="248" spans="1:29" ht="24.75" thickBot="1">
      <c r="A248" s="223" t="s">
        <v>49</v>
      </c>
      <c r="B248" s="224">
        <v>52</v>
      </c>
      <c r="C248" s="225" t="s">
        <v>32</v>
      </c>
      <c r="D248" s="224">
        <v>4511</v>
      </c>
      <c r="E248" s="301" t="s">
        <v>91</v>
      </c>
      <c r="F248" s="302" t="s">
        <v>686</v>
      </c>
      <c r="G248" s="231"/>
      <c r="H248" s="232"/>
      <c r="I248" s="232"/>
      <c r="J248" s="232"/>
      <c r="K248" s="232"/>
      <c r="L248" s="208">
        <v>0</v>
      </c>
      <c r="M248" s="232"/>
      <c r="N248" s="232"/>
      <c r="O248" s="303"/>
      <c r="P248" s="232"/>
      <c r="Q248" s="230"/>
      <c r="R248" s="230"/>
      <c r="S248" s="232"/>
      <c r="T248" s="232"/>
      <c r="U248" s="232"/>
      <c r="V248" s="268"/>
      <c r="W248" s="232"/>
      <c r="X248" s="232"/>
      <c r="Y248" s="232"/>
      <c r="Z248" s="232"/>
      <c r="AA248" s="208">
        <v>0</v>
      </c>
      <c r="AB248" s="232"/>
      <c r="AC248" s="208">
        <v>0</v>
      </c>
    </row>
    <row r="249" spans="1:29" ht="12.75" thickBot="1">
      <c r="A249" s="233" t="s">
        <v>49</v>
      </c>
      <c r="B249" s="234">
        <v>52</v>
      </c>
      <c r="C249" s="235"/>
      <c r="D249" s="236"/>
      <c r="E249" s="237" t="s">
        <v>161</v>
      </c>
      <c r="F249" s="313" t="s">
        <v>686</v>
      </c>
      <c r="G249" s="272">
        <v>0</v>
      </c>
      <c r="H249" s="274">
        <v>0</v>
      </c>
      <c r="I249" s="274">
        <v>0</v>
      </c>
      <c r="J249" s="274">
        <v>0</v>
      </c>
      <c r="K249" s="274">
        <v>10047</v>
      </c>
      <c r="L249" s="274">
        <v>10047</v>
      </c>
      <c r="M249" s="274">
        <v>0</v>
      </c>
      <c r="N249" s="274">
        <v>0</v>
      </c>
      <c r="O249" s="274">
        <v>5100000</v>
      </c>
      <c r="P249" s="274">
        <v>0</v>
      </c>
      <c r="Q249" s="274">
        <v>0</v>
      </c>
      <c r="R249" s="274">
        <v>360000</v>
      </c>
      <c r="S249" s="274">
        <v>0</v>
      </c>
      <c r="T249" s="274">
        <v>0</v>
      </c>
      <c r="U249" s="274">
        <v>20000</v>
      </c>
      <c r="V249" s="274">
        <v>126643</v>
      </c>
      <c r="W249" s="274">
        <v>0</v>
      </c>
      <c r="X249" s="274">
        <v>2244000</v>
      </c>
      <c r="Y249" s="274">
        <v>0</v>
      </c>
      <c r="Z249" s="274">
        <v>2728000</v>
      </c>
      <c r="AA249" s="274">
        <v>10588690</v>
      </c>
      <c r="AB249" s="274">
        <v>0</v>
      </c>
      <c r="AC249" s="274">
        <v>10588690</v>
      </c>
    </row>
    <row r="250" spans="1:29" ht="12.75" thickBot="1">
      <c r="A250" s="276" t="s">
        <v>49</v>
      </c>
      <c r="B250" s="277">
        <v>52</v>
      </c>
      <c r="C250" s="278"/>
      <c r="D250" s="279"/>
      <c r="E250" s="280" t="s">
        <v>813</v>
      </c>
      <c r="F250" s="304"/>
      <c r="G250" s="284">
        <v>8002600</v>
      </c>
      <c r="H250" s="287">
        <v>0</v>
      </c>
      <c r="I250" s="287">
        <v>0</v>
      </c>
      <c r="J250" s="287">
        <v>0</v>
      </c>
      <c r="K250" s="287">
        <v>874474</v>
      </c>
      <c r="L250" s="287">
        <v>8877074</v>
      </c>
      <c r="M250" s="287">
        <v>293450</v>
      </c>
      <c r="N250" s="287">
        <v>135010</v>
      </c>
      <c r="O250" s="287">
        <v>7725579</v>
      </c>
      <c r="P250" s="287">
        <v>100000</v>
      </c>
      <c r="Q250" s="287">
        <v>25000</v>
      </c>
      <c r="R250" s="287">
        <v>387956</v>
      </c>
      <c r="S250" s="287">
        <v>50000</v>
      </c>
      <c r="T250" s="287">
        <v>85000</v>
      </c>
      <c r="U250" s="287">
        <v>20000</v>
      </c>
      <c r="V250" s="287">
        <v>422309</v>
      </c>
      <c r="W250" s="287">
        <v>98000</v>
      </c>
      <c r="X250" s="287">
        <v>2424000</v>
      </c>
      <c r="Y250" s="287">
        <v>0</v>
      </c>
      <c r="Z250" s="287">
        <v>2728000</v>
      </c>
      <c r="AA250" s="287">
        <v>23371378</v>
      </c>
      <c r="AB250" s="287">
        <v>0</v>
      </c>
      <c r="AC250" s="287">
        <v>23371378</v>
      </c>
    </row>
    <row r="251" spans="1:29">
      <c r="A251" s="199" t="s">
        <v>49</v>
      </c>
      <c r="B251" s="200">
        <v>61</v>
      </c>
      <c r="C251" s="201" t="s">
        <v>40</v>
      </c>
      <c r="D251" s="200">
        <v>3111</v>
      </c>
      <c r="E251" s="289" t="s">
        <v>50</v>
      </c>
      <c r="F251" s="325" t="s">
        <v>687</v>
      </c>
      <c r="G251" s="209">
        <v>0</v>
      </c>
      <c r="H251" s="210"/>
      <c r="I251" s="210"/>
      <c r="J251" s="210"/>
      <c r="K251" s="210"/>
      <c r="L251" s="208">
        <v>0</v>
      </c>
      <c r="M251" s="210"/>
      <c r="N251" s="210"/>
      <c r="O251" s="326">
        <v>49168</v>
      </c>
      <c r="P251" s="210"/>
      <c r="Q251" s="210"/>
      <c r="R251" s="210"/>
      <c r="S251" s="210"/>
      <c r="T251" s="210"/>
      <c r="U251" s="210"/>
      <c r="V251" s="247"/>
      <c r="W251" s="206"/>
      <c r="X251" s="210"/>
      <c r="Y251" s="210"/>
      <c r="Z251" s="210"/>
      <c r="AA251" s="208">
        <v>49168</v>
      </c>
      <c r="AB251" s="210"/>
      <c r="AC251" s="208">
        <v>49168</v>
      </c>
    </row>
    <row r="252" spans="1:29" ht="24">
      <c r="A252" s="199" t="s">
        <v>49</v>
      </c>
      <c r="B252" s="200">
        <v>61</v>
      </c>
      <c r="C252" s="201" t="s">
        <v>40</v>
      </c>
      <c r="D252" s="224">
        <v>3132</v>
      </c>
      <c r="E252" s="301" t="s">
        <v>52</v>
      </c>
      <c r="F252" s="290" t="s">
        <v>687</v>
      </c>
      <c r="G252" s="221"/>
      <c r="H252" s="222"/>
      <c r="I252" s="222"/>
      <c r="J252" s="222"/>
      <c r="K252" s="222"/>
      <c r="L252" s="208">
        <v>0</v>
      </c>
      <c r="M252" s="222"/>
      <c r="N252" s="222"/>
      <c r="O252" s="326">
        <v>8112</v>
      </c>
      <c r="P252" s="222"/>
      <c r="Q252" s="222"/>
      <c r="R252" s="222"/>
      <c r="S252" s="222"/>
      <c r="T252" s="222"/>
      <c r="U252" s="222"/>
      <c r="V252" s="254"/>
      <c r="W252" s="220"/>
      <c r="X252" s="222"/>
      <c r="Y252" s="222"/>
      <c r="Z252" s="222"/>
      <c r="AA252" s="208">
        <v>8112</v>
      </c>
      <c r="AB252" s="222"/>
      <c r="AC252" s="208">
        <v>8112</v>
      </c>
    </row>
    <row r="253" spans="1:29">
      <c r="A253" s="199" t="s">
        <v>49</v>
      </c>
      <c r="B253" s="200">
        <v>61</v>
      </c>
      <c r="C253" s="201" t="s">
        <v>40</v>
      </c>
      <c r="D253" s="214">
        <v>3211</v>
      </c>
      <c r="E253" s="259" t="s">
        <v>60</v>
      </c>
      <c r="F253" s="290" t="s">
        <v>687</v>
      </c>
      <c r="G253" s="221"/>
      <c r="H253" s="222"/>
      <c r="I253" s="222"/>
      <c r="J253" s="222"/>
      <c r="K253" s="222"/>
      <c r="L253" s="208">
        <v>0</v>
      </c>
      <c r="M253" s="222"/>
      <c r="N253" s="222"/>
      <c r="O253" s="326">
        <v>20000</v>
      </c>
      <c r="P253" s="222"/>
      <c r="Q253" s="222"/>
      <c r="R253" s="222"/>
      <c r="S253" s="222"/>
      <c r="T253" s="222"/>
      <c r="U253" s="222"/>
      <c r="V253" s="254"/>
      <c r="W253" s="220"/>
      <c r="X253" s="222"/>
      <c r="Y253" s="222"/>
      <c r="Z253" s="222"/>
      <c r="AA253" s="208">
        <v>20000</v>
      </c>
      <c r="AB253" s="222"/>
      <c r="AC253" s="208">
        <v>20000</v>
      </c>
    </row>
    <row r="254" spans="1:29" ht="24">
      <c r="A254" s="199" t="s">
        <v>49</v>
      </c>
      <c r="B254" s="200">
        <v>61</v>
      </c>
      <c r="C254" s="201" t="s">
        <v>40</v>
      </c>
      <c r="D254" s="214">
        <v>3221</v>
      </c>
      <c r="E254" s="259" t="s">
        <v>65</v>
      </c>
      <c r="F254" s="290" t="s">
        <v>687</v>
      </c>
      <c r="G254" s="221"/>
      <c r="H254" s="222"/>
      <c r="I254" s="222"/>
      <c r="J254" s="222"/>
      <c r="K254" s="222"/>
      <c r="L254" s="208">
        <v>0</v>
      </c>
      <c r="M254" s="222"/>
      <c r="N254" s="222"/>
      <c r="O254" s="326">
        <v>11000</v>
      </c>
      <c r="P254" s="222"/>
      <c r="Q254" s="222"/>
      <c r="R254" s="222"/>
      <c r="S254" s="222"/>
      <c r="T254" s="222"/>
      <c r="U254" s="222"/>
      <c r="V254" s="254"/>
      <c r="W254" s="220"/>
      <c r="X254" s="222"/>
      <c r="Y254" s="222"/>
      <c r="Z254" s="222"/>
      <c r="AA254" s="208">
        <v>11000</v>
      </c>
      <c r="AB254" s="222"/>
      <c r="AC254" s="208">
        <v>11000</v>
      </c>
    </row>
    <row r="255" spans="1:29">
      <c r="A255" s="199" t="s">
        <v>49</v>
      </c>
      <c r="B255" s="200">
        <v>61</v>
      </c>
      <c r="C255" s="201" t="s">
        <v>40</v>
      </c>
      <c r="D255" s="214">
        <v>3222</v>
      </c>
      <c r="E255" s="259" t="s">
        <v>76</v>
      </c>
      <c r="F255" s="290" t="s">
        <v>687</v>
      </c>
      <c r="G255" s="221"/>
      <c r="H255" s="222"/>
      <c r="I255" s="222"/>
      <c r="J255" s="222"/>
      <c r="K255" s="222"/>
      <c r="L255" s="208">
        <v>0</v>
      </c>
      <c r="M255" s="222"/>
      <c r="N255" s="222"/>
      <c r="O255" s="326">
        <v>5000</v>
      </c>
      <c r="P255" s="222"/>
      <c r="Q255" s="222"/>
      <c r="R255" s="222"/>
      <c r="S255" s="222"/>
      <c r="T255" s="222"/>
      <c r="U255" s="222"/>
      <c r="V255" s="254"/>
      <c r="W255" s="220"/>
      <c r="X255" s="222"/>
      <c r="Y255" s="222"/>
      <c r="Z255" s="222"/>
      <c r="AA255" s="208">
        <v>5000</v>
      </c>
      <c r="AB255" s="222"/>
      <c r="AC255" s="208">
        <v>5000</v>
      </c>
    </row>
    <row r="256" spans="1:29">
      <c r="A256" s="199" t="s">
        <v>49</v>
      </c>
      <c r="B256" s="200">
        <v>61</v>
      </c>
      <c r="C256" s="201" t="s">
        <v>40</v>
      </c>
      <c r="D256" s="214">
        <v>3239</v>
      </c>
      <c r="E256" s="259" t="s">
        <v>66</v>
      </c>
      <c r="F256" s="290" t="s">
        <v>687</v>
      </c>
      <c r="G256" s="221"/>
      <c r="H256" s="222"/>
      <c r="I256" s="222"/>
      <c r="J256" s="222"/>
      <c r="K256" s="222"/>
      <c r="L256" s="208">
        <v>0</v>
      </c>
      <c r="M256" s="222"/>
      <c r="N256" s="222"/>
      <c r="O256" s="326">
        <v>25000</v>
      </c>
      <c r="P256" s="222"/>
      <c r="Q256" s="222"/>
      <c r="R256" s="222"/>
      <c r="S256" s="222"/>
      <c r="T256" s="222"/>
      <c r="U256" s="222"/>
      <c r="V256" s="254"/>
      <c r="W256" s="220"/>
      <c r="X256" s="222"/>
      <c r="Y256" s="222"/>
      <c r="Z256" s="222"/>
      <c r="AA256" s="208">
        <v>25000</v>
      </c>
      <c r="AB256" s="308"/>
      <c r="AC256" s="208">
        <v>25000</v>
      </c>
    </row>
    <row r="257" spans="1:29" ht="24.75" thickBot="1">
      <c r="A257" s="223" t="s">
        <v>49</v>
      </c>
      <c r="B257" s="224">
        <v>61</v>
      </c>
      <c r="C257" s="225" t="s">
        <v>40</v>
      </c>
      <c r="D257" s="214">
        <v>4224</v>
      </c>
      <c r="E257" s="259" t="s">
        <v>73</v>
      </c>
      <c r="F257" s="327" t="s">
        <v>687</v>
      </c>
      <c r="G257" s="231">
        <v>0</v>
      </c>
      <c r="H257" s="232"/>
      <c r="I257" s="232"/>
      <c r="J257" s="232"/>
      <c r="K257" s="232"/>
      <c r="L257" s="208">
        <v>0</v>
      </c>
      <c r="M257" s="232"/>
      <c r="N257" s="232"/>
      <c r="O257" s="326">
        <v>13200</v>
      </c>
      <c r="P257" s="232"/>
      <c r="Q257" s="232"/>
      <c r="R257" s="232"/>
      <c r="S257" s="232"/>
      <c r="T257" s="232"/>
      <c r="U257" s="232"/>
      <c r="V257" s="268"/>
      <c r="W257" s="230"/>
      <c r="X257" s="232"/>
      <c r="Y257" s="232"/>
      <c r="Z257" s="232"/>
      <c r="AA257" s="208">
        <v>13200</v>
      </c>
      <c r="AB257" s="232"/>
      <c r="AC257" s="208">
        <v>13200</v>
      </c>
    </row>
    <row r="258" spans="1:29" ht="12.75" thickBot="1">
      <c r="A258" s="233" t="s">
        <v>49</v>
      </c>
      <c r="B258" s="234">
        <v>61</v>
      </c>
      <c r="C258" s="235"/>
      <c r="D258" s="236"/>
      <c r="E258" s="237" t="s">
        <v>161</v>
      </c>
      <c r="F258" s="313" t="s">
        <v>687</v>
      </c>
      <c r="G258" s="272">
        <v>0</v>
      </c>
      <c r="H258" s="274">
        <v>0</v>
      </c>
      <c r="I258" s="274">
        <v>0</v>
      </c>
      <c r="J258" s="274">
        <v>0</v>
      </c>
      <c r="K258" s="274">
        <v>0</v>
      </c>
      <c r="L258" s="274">
        <v>0</v>
      </c>
      <c r="M258" s="274">
        <v>0</v>
      </c>
      <c r="N258" s="274">
        <v>0</v>
      </c>
      <c r="O258" s="274">
        <v>131480</v>
      </c>
      <c r="P258" s="274">
        <v>0</v>
      </c>
      <c r="Q258" s="274">
        <v>0</v>
      </c>
      <c r="R258" s="274">
        <v>0</v>
      </c>
      <c r="S258" s="274">
        <v>0</v>
      </c>
      <c r="T258" s="274">
        <v>0</v>
      </c>
      <c r="U258" s="274">
        <v>0</v>
      </c>
      <c r="V258" s="274">
        <v>0</v>
      </c>
      <c r="W258" s="274">
        <v>0</v>
      </c>
      <c r="X258" s="274">
        <v>0</v>
      </c>
      <c r="Y258" s="274">
        <v>0</v>
      </c>
      <c r="Z258" s="274">
        <v>0</v>
      </c>
      <c r="AA258" s="274">
        <v>131480</v>
      </c>
      <c r="AB258" s="274">
        <v>0</v>
      </c>
      <c r="AC258" s="274">
        <v>131480</v>
      </c>
    </row>
    <row r="259" spans="1:29">
      <c r="A259" s="199" t="s">
        <v>49</v>
      </c>
      <c r="B259" s="200">
        <v>61</v>
      </c>
      <c r="C259" s="201" t="s">
        <v>40</v>
      </c>
      <c r="D259" s="200">
        <v>3111</v>
      </c>
      <c r="E259" s="289" t="s">
        <v>50</v>
      </c>
      <c r="F259" s="290" t="s">
        <v>686</v>
      </c>
      <c r="G259" s="205"/>
      <c r="H259" s="206"/>
      <c r="I259" s="206"/>
      <c r="J259" s="291">
        <v>295246</v>
      </c>
      <c r="K259" s="206"/>
      <c r="L259" s="208">
        <v>295246</v>
      </c>
      <c r="M259" s="210"/>
      <c r="N259" s="210"/>
      <c r="O259" s="206"/>
      <c r="P259" s="210"/>
      <c r="Q259" s="295">
        <v>269447</v>
      </c>
      <c r="R259" s="210"/>
      <c r="S259" s="210"/>
      <c r="T259" s="210"/>
      <c r="U259" s="210"/>
      <c r="V259" s="247"/>
      <c r="W259" s="291">
        <v>3000</v>
      </c>
      <c r="X259" s="291">
        <v>230860</v>
      </c>
      <c r="Y259" s="210"/>
      <c r="Z259" s="210"/>
      <c r="AA259" s="208">
        <v>798553</v>
      </c>
      <c r="AB259" s="210"/>
      <c r="AC259" s="208">
        <v>798553</v>
      </c>
    </row>
    <row r="260" spans="1:29">
      <c r="A260" s="213" t="s">
        <v>49</v>
      </c>
      <c r="B260" s="214">
        <v>61</v>
      </c>
      <c r="C260" s="215" t="s">
        <v>40</v>
      </c>
      <c r="D260" s="214">
        <v>3121</v>
      </c>
      <c r="E260" s="259" t="s">
        <v>51</v>
      </c>
      <c r="F260" s="292" t="s">
        <v>686</v>
      </c>
      <c r="G260" s="221"/>
      <c r="H260" s="222"/>
      <c r="I260" s="222"/>
      <c r="J260" s="291">
        <v>6000</v>
      </c>
      <c r="K260" s="222"/>
      <c r="L260" s="208">
        <v>6000</v>
      </c>
      <c r="M260" s="222"/>
      <c r="N260" s="222"/>
      <c r="O260" s="220"/>
      <c r="P260" s="222"/>
      <c r="Q260" s="291"/>
      <c r="R260" s="222"/>
      <c r="S260" s="222"/>
      <c r="T260" s="222"/>
      <c r="U260" s="222"/>
      <c r="V260" s="254"/>
      <c r="W260" s="222"/>
      <c r="X260" s="295">
        <v>1500</v>
      </c>
      <c r="Y260" s="222"/>
      <c r="Z260" s="222"/>
      <c r="AA260" s="208">
        <v>7500</v>
      </c>
      <c r="AB260" s="222"/>
      <c r="AC260" s="208">
        <v>7500</v>
      </c>
    </row>
    <row r="261" spans="1:29" ht="24">
      <c r="A261" s="213" t="s">
        <v>49</v>
      </c>
      <c r="B261" s="214">
        <v>61</v>
      </c>
      <c r="C261" s="215" t="s">
        <v>40</v>
      </c>
      <c r="D261" s="214">
        <v>3132</v>
      </c>
      <c r="E261" s="259" t="s">
        <v>52</v>
      </c>
      <c r="F261" s="292" t="s">
        <v>686</v>
      </c>
      <c r="G261" s="221"/>
      <c r="H261" s="222"/>
      <c r="I261" s="222"/>
      <c r="J261" s="222"/>
      <c r="K261" s="222"/>
      <c r="L261" s="208">
        <v>0</v>
      </c>
      <c r="M261" s="222"/>
      <c r="N261" s="222"/>
      <c r="O261" s="220"/>
      <c r="P261" s="222"/>
      <c r="Q261" s="295">
        <v>68940</v>
      </c>
      <c r="R261" s="222"/>
      <c r="S261" s="222"/>
      <c r="T261" s="222"/>
      <c r="U261" s="222"/>
      <c r="V261" s="254"/>
      <c r="W261" s="291">
        <v>500</v>
      </c>
      <c r="X261" s="291">
        <v>38091</v>
      </c>
      <c r="Y261" s="222"/>
      <c r="Z261" s="222"/>
      <c r="AA261" s="208">
        <v>107531</v>
      </c>
      <c r="AB261" s="222"/>
      <c r="AC261" s="208">
        <v>107531</v>
      </c>
    </row>
    <row r="262" spans="1:29">
      <c r="A262" s="213" t="s">
        <v>49</v>
      </c>
      <c r="B262" s="214">
        <v>61</v>
      </c>
      <c r="C262" s="215" t="s">
        <v>40</v>
      </c>
      <c r="D262" s="214">
        <v>3211</v>
      </c>
      <c r="E262" s="259" t="s">
        <v>60</v>
      </c>
      <c r="F262" s="292" t="s">
        <v>686</v>
      </c>
      <c r="G262" s="219"/>
      <c r="H262" s="220"/>
      <c r="I262" s="220"/>
      <c r="J262" s="295">
        <v>0</v>
      </c>
      <c r="K262" s="220"/>
      <c r="L262" s="208">
        <v>0</v>
      </c>
      <c r="M262" s="222"/>
      <c r="N262" s="220"/>
      <c r="O262" s="300"/>
      <c r="P262" s="220"/>
      <c r="Q262" s="291">
        <v>5000</v>
      </c>
      <c r="R262" s="222"/>
      <c r="S262" s="222"/>
      <c r="T262" s="222"/>
      <c r="U262" s="222"/>
      <c r="V262" s="254"/>
      <c r="W262" s="291">
        <v>4000</v>
      </c>
      <c r="X262" s="295">
        <v>49835</v>
      </c>
      <c r="Y262" s="222"/>
      <c r="Z262" s="222"/>
      <c r="AA262" s="296">
        <v>58835</v>
      </c>
      <c r="AB262" s="222"/>
      <c r="AC262" s="208">
        <v>58835</v>
      </c>
    </row>
    <row r="263" spans="1:29" ht="24">
      <c r="A263" s="213" t="s">
        <v>49</v>
      </c>
      <c r="B263" s="214">
        <v>61</v>
      </c>
      <c r="C263" s="215" t="s">
        <v>40</v>
      </c>
      <c r="D263" s="214">
        <v>3212</v>
      </c>
      <c r="E263" s="259" t="s">
        <v>53</v>
      </c>
      <c r="F263" s="292" t="s">
        <v>686</v>
      </c>
      <c r="G263" s="219"/>
      <c r="H263" s="220"/>
      <c r="I263" s="220"/>
      <c r="J263" s="291">
        <v>5500</v>
      </c>
      <c r="K263" s="220"/>
      <c r="L263" s="208">
        <v>5500</v>
      </c>
      <c r="M263" s="222"/>
      <c r="N263" s="222"/>
      <c r="O263" s="300"/>
      <c r="P263" s="222"/>
      <c r="Q263" s="291">
        <v>10000</v>
      </c>
      <c r="R263" s="222"/>
      <c r="S263" s="222"/>
      <c r="T263" s="222"/>
      <c r="U263" s="222"/>
      <c r="V263" s="254"/>
      <c r="W263" s="222"/>
      <c r="X263" s="291">
        <v>5041</v>
      </c>
      <c r="Y263" s="222"/>
      <c r="Z263" s="222"/>
      <c r="AA263" s="208">
        <v>20541</v>
      </c>
      <c r="AB263" s="222"/>
      <c r="AC263" s="208">
        <v>20541</v>
      </c>
    </row>
    <row r="264" spans="1:29" ht="24">
      <c r="A264" s="213" t="s">
        <v>49</v>
      </c>
      <c r="B264" s="214">
        <v>61</v>
      </c>
      <c r="C264" s="215" t="s">
        <v>40</v>
      </c>
      <c r="D264" s="214">
        <v>3213</v>
      </c>
      <c r="E264" s="259" t="s">
        <v>64</v>
      </c>
      <c r="F264" s="292" t="s">
        <v>686</v>
      </c>
      <c r="G264" s="219"/>
      <c r="H264" s="220"/>
      <c r="I264" s="220"/>
      <c r="J264" s="291">
        <v>12500</v>
      </c>
      <c r="K264" s="220"/>
      <c r="L264" s="208">
        <v>12500</v>
      </c>
      <c r="M264" s="222"/>
      <c r="N264" s="220"/>
      <c r="O264" s="300"/>
      <c r="P264" s="222"/>
      <c r="Q264" s="291">
        <v>40000</v>
      </c>
      <c r="R264" s="222"/>
      <c r="S264" s="222"/>
      <c r="T264" s="222"/>
      <c r="U264" s="222"/>
      <c r="V264" s="254"/>
      <c r="W264" s="222"/>
      <c r="X264" s="291">
        <v>7000</v>
      </c>
      <c r="Y264" s="222"/>
      <c r="Z264" s="222"/>
      <c r="AA264" s="208">
        <v>59500</v>
      </c>
      <c r="AB264" s="222"/>
      <c r="AC264" s="208">
        <v>59500</v>
      </c>
    </row>
    <row r="265" spans="1:29" ht="24">
      <c r="A265" s="213" t="s">
        <v>49</v>
      </c>
      <c r="B265" s="214">
        <v>61</v>
      </c>
      <c r="C265" s="215" t="s">
        <v>40</v>
      </c>
      <c r="D265" s="214">
        <v>3221</v>
      </c>
      <c r="E265" s="259" t="s">
        <v>65</v>
      </c>
      <c r="F265" s="292" t="s">
        <v>686</v>
      </c>
      <c r="G265" s="219"/>
      <c r="H265" s="220"/>
      <c r="I265" s="220"/>
      <c r="J265" s="291">
        <v>40000</v>
      </c>
      <c r="K265" s="220"/>
      <c r="L265" s="208">
        <v>40000</v>
      </c>
      <c r="M265" s="222"/>
      <c r="N265" s="220"/>
      <c r="O265" s="300"/>
      <c r="P265" s="222"/>
      <c r="Q265" s="295">
        <v>5000</v>
      </c>
      <c r="R265" s="222"/>
      <c r="S265" s="222"/>
      <c r="T265" s="222"/>
      <c r="U265" s="222"/>
      <c r="V265" s="295">
        <v>48831</v>
      </c>
      <c r="W265" s="222"/>
      <c r="X265" s="222"/>
      <c r="Y265" s="222"/>
      <c r="Z265" s="220"/>
      <c r="AA265" s="208">
        <v>93831</v>
      </c>
      <c r="AB265" s="222"/>
      <c r="AC265" s="208">
        <v>93831</v>
      </c>
    </row>
    <row r="266" spans="1:29">
      <c r="A266" s="213" t="s">
        <v>49</v>
      </c>
      <c r="B266" s="214">
        <v>61</v>
      </c>
      <c r="C266" s="215" t="s">
        <v>40</v>
      </c>
      <c r="D266" s="214">
        <v>3222</v>
      </c>
      <c r="E266" s="259" t="s">
        <v>76</v>
      </c>
      <c r="F266" s="292" t="s">
        <v>686</v>
      </c>
      <c r="G266" s="221"/>
      <c r="H266" s="222"/>
      <c r="I266" s="222"/>
      <c r="J266" s="222"/>
      <c r="K266" s="222"/>
      <c r="L266" s="208">
        <v>0</v>
      </c>
      <c r="M266" s="220"/>
      <c r="N266" s="222"/>
      <c r="O266" s="300"/>
      <c r="P266" s="222"/>
      <c r="Q266" s="222"/>
      <c r="R266" s="222"/>
      <c r="S266" s="222"/>
      <c r="T266" s="222"/>
      <c r="U266" s="222"/>
      <c r="V266" s="254"/>
      <c r="W266" s="222"/>
      <c r="X266" s="291">
        <v>51750</v>
      </c>
      <c r="Y266" s="222"/>
      <c r="Z266" s="222"/>
      <c r="AA266" s="208">
        <v>51750</v>
      </c>
      <c r="AB266" s="222"/>
      <c r="AC266" s="208">
        <v>51750</v>
      </c>
    </row>
    <row r="267" spans="1:29">
      <c r="A267" s="213" t="s">
        <v>49</v>
      </c>
      <c r="B267" s="214">
        <v>61</v>
      </c>
      <c r="C267" s="215" t="s">
        <v>40</v>
      </c>
      <c r="D267" s="214">
        <v>3223</v>
      </c>
      <c r="E267" s="259" t="s">
        <v>77</v>
      </c>
      <c r="F267" s="292" t="s">
        <v>686</v>
      </c>
      <c r="G267" s="221"/>
      <c r="H267" s="222"/>
      <c r="I267" s="222"/>
      <c r="J267" s="222"/>
      <c r="K267" s="222"/>
      <c r="L267" s="208">
        <v>0</v>
      </c>
      <c r="M267" s="220"/>
      <c r="N267" s="222"/>
      <c r="O267" s="300"/>
      <c r="P267" s="222"/>
      <c r="Q267" s="291">
        <v>50000</v>
      </c>
      <c r="R267" s="222"/>
      <c r="S267" s="222"/>
      <c r="T267" s="222"/>
      <c r="U267" s="222"/>
      <c r="V267" s="254"/>
      <c r="W267" s="222"/>
      <c r="X267" s="291"/>
      <c r="Y267" s="222"/>
      <c r="Z267" s="222"/>
      <c r="AA267" s="208">
        <v>50000</v>
      </c>
      <c r="AB267" s="222"/>
      <c r="AC267" s="208">
        <v>50000</v>
      </c>
    </row>
    <row r="268" spans="1:29" ht="24">
      <c r="A268" s="213" t="s">
        <v>49</v>
      </c>
      <c r="B268" s="214">
        <v>61</v>
      </c>
      <c r="C268" s="215" t="s">
        <v>40</v>
      </c>
      <c r="D268" s="214">
        <v>3224</v>
      </c>
      <c r="E268" s="259" t="s">
        <v>61</v>
      </c>
      <c r="F268" s="292" t="s">
        <v>686</v>
      </c>
      <c r="G268" s="221"/>
      <c r="H268" s="222"/>
      <c r="I268" s="222"/>
      <c r="J268" s="222"/>
      <c r="K268" s="222"/>
      <c r="L268" s="208">
        <v>0</v>
      </c>
      <c r="M268" s="220"/>
      <c r="N268" s="222"/>
      <c r="O268" s="300"/>
      <c r="P268" s="222"/>
      <c r="Q268" s="291">
        <v>29000</v>
      </c>
      <c r="R268" s="222"/>
      <c r="S268" s="222"/>
      <c r="T268" s="222"/>
      <c r="U268" s="222"/>
      <c r="V268" s="254"/>
      <c r="W268" s="222"/>
      <c r="X268" s="291"/>
      <c r="Y268" s="222"/>
      <c r="Z268" s="222"/>
      <c r="AA268" s="208">
        <v>29000</v>
      </c>
      <c r="AB268" s="222"/>
      <c r="AC268" s="208">
        <v>29000</v>
      </c>
    </row>
    <row r="269" spans="1:29">
      <c r="A269" s="213" t="s">
        <v>49</v>
      </c>
      <c r="B269" s="214">
        <v>61</v>
      </c>
      <c r="C269" s="215" t="s">
        <v>40</v>
      </c>
      <c r="D269" s="214">
        <v>3225</v>
      </c>
      <c r="E269" s="259" t="s">
        <v>78</v>
      </c>
      <c r="F269" s="292" t="s">
        <v>686</v>
      </c>
      <c r="G269" s="221"/>
      <c r="H269" s="222"/>
      <c r="I269" s="222"/>
      <c r="J269" s="222"/>
      <c r="K269" s="222"/>
      <c r="L269" s="208">
        <v>0</v>
      </c>
      <c r="M269" s="222"/>
      <c r="N269" s="222"/>
      <c r="O269" s="300"/>
      <c r="P269" s="222"/>
      <c r="Q269" s="291">
        <v>0</v>
      </c>
      <c r="R269" s="222"/>
      <c r="S269" s="222"/>
      <c r="T269" s="222"/>
      <c r="U269" s="222"/>
      <c r="V269" s="254"/>
      <c r="W269" s="222"/>
      <c r="X269" s="222"/>
      <c r="Y269" s="222"/>
      <c r="Z269" s="222"/>
      <c r="AA269" s="208">
        <v>0</v>
      </c>
      <c r="AB269" s="222"/>
      <c r="AC269" s="208">
        <v>0</v>
      </c>
    </row>
    <row r="270" spans="1:29" ht="24">
      <c r="A270" s="213" t="s">
        <v>49</v>
      </c>
      <c r="B270" s="214">
        <v>61</v>
      </c>
      <c r="C270" s="215" t="s">
        <v>40</v>
      </c>
      <c r="D270" s="214">
        <v>3231</v>
      </c>
      <c r="E270" s="259" t="s">
        <v>79</v>
      </c>
      <c r="F270" s="292" t="s">
        <v>686</v>
      </c>
      <c r="G270" s="221"/>
      <c r="H270" s="222"/>
      <c r="I270" s="222"/>
      <c r="J270" s="222"/>
      <c r="K270" s="222"/>
      <c r="L270" s="208">
        <v>0</v>
      </c>
      <c r="M270" s="222"/>
      <c r="N270" s="222"/>
      <c r="O270" s="300"/>
      <c r="P270" s="222"/>
      <c r="Q270" s="220"/>
      <c r="R270" s="222"/>
      <c r="S270" s="222"/>
      <c r="T270" s="222"/>
      <c r="U270" s="222"/>
      <c r="V270" s="254"/>
      <c r="W270" s="222"/>
      <c r="X270" s="222"/>
      <c r="Y270" s="222"/>
      <c r="Z270" s="222"/>
      <c r="AA270" s="208">
        <v>0</v>
      </c>
      <c r="AB270" s="222"/>
      <c r="AC270" s="208">
        <v>0</v>
      </c>
    </row>
    <row r="271" spans="1:29" ht="24">
      <c r="A271" s="213" t="s">
        <v>49</v>
      </c>
      <c r="B271" s="214">
        <v>61</v>
      </c>
      <c r="C271" s="215" t="s">
        <v>40</v>
      </c>
      <c r="D271" s="214">
        <v>3232</v>
      </c>
      <c r="E271" s="259" t="s">
        <v>80</v>
      </c>
      <c r="F271" s="292" t="s">
        <v>686</v>
      </c>
      <c r="G271" s="221"/>
      <c r="H271" s="222"/>
      <c r="I271" s="222"/>
      <c r="J271" s="222"/>
      <c r="K271" s="222"/>
      <c r="L271" s="208">
        <v>0</v>
      </c>
      <c r="M271" s="222"/>
      <c r="N271" s="222"/>
      <c r="O271" s="222"/>
      <c r="P271" s="222"/>
      <c r="Q271" s="222"/>
      <c r="R271" s="222"/>
      <c r="S271" s="222"/>
      <c r="T271" s="222"/>
      <c r="U271" s="222"/>
      <c r="V271" s="254"/>
      <c r="W271" s="222"/>
      <c r="X271" s="291">
        <v>24000</v>
      </c>
      <c r="Y271" s="222"/>
      <c r="Z271" s="222"/>
      <c r="AA271" s="208">
        <v>24000</v>
      </c>
      <c r="AB271" s="222"/>
      <c r="AC271" s="208">
        <v>24000</v>
      </c>
    </row>
    <row r="272" spans="1:29" ht="24">
      <c r="A272" s="213" t="s">
        <v>49</v>
      </c>
      <c r="B272" s="214">
        <v>61</v>
      </c>
      <c r="C272" s="215" t="s">
        <v>40</v>
      </c>
      <c r="D272" s="214">
        <v>3233</v>
      </c>
      <c r="E272" s="259" t="s">
        <v>81</v>
      </c>
      <c r="F272" s="292" t="s">
        <v>686</v>
      </c>
      <c r="G272" s="221"/>
      <c r="H272" s="222"/>
      <c r="I272" s="222"/>
      <c r="J272" s="291">
        <v>5500</v>
      </c>
      <c r="K272" s="222"/>
      <c r="L272" s="208">
        <v>5500</v>
      </c>
      <c r="M272" s="291">
        <v>20000</v>
      </c>
      <c r="N272" s="291">
        <v>5000</v>
      </c>
      <c r="O272" s="222"/>
      <c r="P272" s="222"/>
      <c r="Q272" s="291">
        <v>80000</v>
      </c>
      <c r="R272" s="222"/>
      <c r="S272" s="222"/>
      <c r="T272" s="222"/>
      <c r="U272" s="222"/>
      <c r="V272" s="254"/>
      <c r="W272" s="222"/>
      <c r="X272" s="291">
        <v>8000</v>
      </c>
      <c r="Y272" s="222"/>
      <c r="Z272" s="222"/>
      <c r="AA272" s="208">
        <v>118500</v>
      </c>
      <c r="AB272" s="222"/>
      <c r="AC272" s="208">
        <v>118500</v>
      </c>
    </row>
    <row r="273" spans="1:29">
      <c r="A273" s="213" t="s">
        <v>49</v>
      </c>
      <c r="B273" s="214">
        <v>61</v>
      </c>
      <c r="C273" s="215" t="s">
        <v>40</v>
      </c>
      <c r="D273" s="214">
        <v>3235</v>
      </c>
      <c r="E273" s="259" t="s">
        <v>88</v>
      </c>
      <c r="F273" s="292" t="s">
        <v>686</v>
      </c>
      <c r="G273" s="221"/>
      <c r="H273" s="222"/>
      <c r="I273" s="222"/>
      <c r="J273" s="291">
        <v>154687</v>
      </c>
      <c r="K273" s="222"/>
      <c r="L273" s="208">
        <v>154687</v>
      </c>
      <c r="M273" s="291"/>
      <c r="N273" s="291"/>
      <c r="O273" s="222"/>
      <c r="P273" s="222"/>
      <c r="Q273" s="291">
        <v>30000</v>
      </c>
      <c r="R273" s="222"/>
      <c r="S273" s="222"/>
      <c r="T273" s="222"/>
      <c r="U273" s="222"/>
      <c r="V273" s="254"/>
      <c r="W273" s="299"/>
      <c r="X273" s="291"/>
      <c r="Y273" s="222"/>
      <c r="Z273" s="222"/>
      <c r="AA273" s="208">
        <v>184687</v>
      </c>
      <c r="AB273" s="222"/>
      <c r="AC273" s="208">
        <v>184687</v>
      </c>
    </row>
    <row r="274" spans="1:29" ht="24">
      <c r="A274" s="213" t="s">
        <v>49</v>
      </c>
      <c r="B274" s="214">
        <v>61</v>
      </c>
      <c r="C274" s="215" t="s">
        <v>40</v>
      </c>
      <c r="D274" s="214">
        <v>3237</v>
      </c>
      <c r="E274" s="259" t="s">
        <v>62</v>
      </c>
      <c r="F274" s="292" t="s">
        <v>686</v>
      </c>
      <c r="G274" s="221"/>
      <c r="H274" s="222"/>
      <c r="I274" s="222"/>
      <c r="J274" s="291">
        <v>25000</v>
      </c>
      <c r="K274" s="222"/>
      <c r="L274" s="208">
        <v>25000</v>
      </c>
      <c r="M274" s="222"/>
      <c r="N274" s="220"/>
      <c r="O274" s="222"/>
      <c r="P274" s="222"/>
      <c r="Q274" s="295">
        <v>110407</v>
      </c>
      <c r="R274" s="222"/>
      <c r="S274" s="294">
        <v>35000</v>
      </c>
      <c r="T274" s="222"/>
      <c r="U274" s="222"/>
      <c r="V274" s="220"/>
      <c r="W274" s="291">
        <v>10500</v>
      </c>
      <c r="X274" s="222"/>
      <c r="Y274" s="222"/>
      <c r="Z274" s="220"/>
      <c r="AA274" s="212">
        <v>180907</v>
      </c>
      <c r="AB274" s="222"/>
      <c r="AC274" s="208">
        <v>180907</v>
      </c>
    </row>
    <row r="275" spans="1:29">
      <c r="A275" s="213" t="s">
        <v>49</v>
      </c>
      <c r="B275" s="214">
        <v>61</v>
      </c>
      <c r="C275" s="215" t="s">
        <v>40</v>
      </c>
      <c r="D275" s="214">
        <v>3238</v>
      </c>
      <c r="E275" s="259" t="s">
        <v>82</v>
      </c>
      <c r="F275" s="292" t="s">
        <v>686</v>
      </c>
      <c r="G275" s="221"/>
      <c r="H275" s="222"/>
      <c r="I275" s="222"/>
      <c r="J275" s="222"/>
      <c r="K275" s="222"/>
      <c r="L275" s="208">
        <v>0</v>
      </c>
      <c r="M275" s="222"/>
      <c r="N275" s="220"/>
      <c r="O275" s="222"/>
      <c r="P275" s="222"/>
      <c r="Q275" s="291"/>
      <c r="R275" s="222"/>
      <c r="S275" s="222"/>
      <c r="T275" s="222"/>
      <c r="U275" s="222"/>
      <c r="V275" s="254"/>
      <c r="W275" s="220"/>
      <c r="X275" s="222"/>
      <c r="Y275" s="222"/>
      <c r="Z275" s="220"/>
      <c r="AA275" s="208">
        <v>0</v>
      </c>
      <c r="AB275" s="222"/>
      <c r="AC275" s="208">
        <v>0</v>
      </c>
    </row>
    <row r="276" spans="1:29">
      <c r="A276" s="213" t="s">
        <v>49</v>
      </c>
      <c r="B276" s="214">
        <v>61</v>
      </c>
      <c r="C276" s="215" t="s">
        <v>40</v>
      </c>
      <c r="D276" s="214">
        <v>3239</v>
      </c>
      <c r="E276" s="259" t="s">
        <v>66</v>
      </c>
      <c r="F276" s="292" t="s">
        <v>686</v>
      </c>
      <c r="G276" s="221"/>
      <c r="H276" s="222"/>
      <c r="I276" s="222"/>
      <c r="J276" s="222"/>
      <c r="K276" s="222"/>
      <c r="L276" s="208">
        <v>0</v>
      </c>
      <c r="M276" s="222"/>
      <c r="N276" s="220"/>
      <c r="O276" s="222"/>
      <c r="P276" s="222"/>
      <c r="Q276" s="291">
        <v>15000</v>
      </c>
      <c r="R276" s="222"/>
      <c r="S276" s="222"/>
      <c r="T276" s="222"/>
      <c r="U276" s="222"/>
      <c r="V276" s="291">
        <v>20000</v>
      </c>
      <c r="W276" s="220"/>
      <c r="X276" s="291">
        <v>14000</v>
      </c>
      <c r="Y276" s="222"/>
      <c r="Z276" s="220"/>
      <c r="AA276" s="208">
        <v>49000</v>
      </c>
      <c r="AB276" s="222"/>
      <c r="AC276" s="208">
        <v>49000</v>
      </c>
    </row>
    <row r="277" spans="1:29" ht="24">
      <c r="A277" s="213" t="s">
        <v>49</v>
      </c>
      <c r="B277" s="214">
        <v>61</v>
      </c>
      <c r="C277" s="215" t="s">
        <v>40</v>
      </c>
      <c r="D277" s="214">
        <v>3241</v>
      </c>
      <c r="E277" s="259" t="s">
        <v>67</v>
      </c>
      <c r="F277" s="292" t="s">
        <v>686</v>
      </c>
      <c r="G277" s="221"/>
      <c r="H277" s="222"/>
      <c r="I277" s="222"/>
      <c r="J277" s="222"/>
      <c r="K277" s="222"/>
      <c r="L277" s="208">
        <v>0</v>
      </c>
      <c r="M277" s="222"/>
      <c r="N277" s="222"/>
      <c r="O277" s="222"/>
      <c r="P277" s="222"/>
      <c r="Q277" s="222"/>
      <c r="R277" s="222"/>
      <c r="S277" s="222"/>
      <c r="T277" s="222"/>
      <c r="U277" s="222"/>
      <c r="V277" s="254"/>
      <c r="W277" s="295">
        <v>5750</v>
      </c>
      <c r="X277" s="222"/>
      <c r="Y277" s="222"/>
      <c r="Z277" s="220"/>
      <c r="AA277" s="208">
        <v>5750</v>
      </c>
      <c r="AB277" s="222"/>
      <c r="AC277" s="208">
        <v>5750</v>
      </c>
    </row>
    <row r="278" spans="1:29">
      <c r="A278" s="213" t="s">
        <v>49</v>
      </c>
      <c r="B278" s="214">
        <v>61</v>
      </c>
      <c r="C278" s="215" t="s">
        <v>40</v>
      </c>
      <c r="D278" s="214">
        <v>3293</v>
      </c>
      <c r="E278" s="259" t="s">
        <v>68</v>
      </c>
      <c r="F278" s="292" t="s">
        <v>686</v>
      </c>
      <c r="G278" s="221"/>
      <c r="H278" s="222"/>
      <c r="I278" s="222"/>
      <c r="J278" s="222"/>
      <c r="K278" s="222"/>
      <c r="L278" s="208">
        <v>0</v>
      </c>
      <c r="M278" s="222"/>
      <c r="N278" s="295">
        <v>0</v>
      </c>
      <c r="O278" s="222"/>
      <c r="P278" s="222"/>
      <c r="Q278" s="222"/>
      <c r="R278" s="222"/>
      <c r="S278" s="222"/>
      <c r="T278" s="222"/>
      <c r="U278" s="222"/>
      <c r="V278" s="254"/>
      <c r="W278" s="295">
        <v>0</v>
      </c>
      <c r="X278" s="222"/>
      <c r="Y278" s="222"/>
      <c r="Z278" s="220"/>
      <c r="AA278" s="208">
        <v>0</v>
      </c>
      <c r="AB278" s="222"/>
      <c r="AC278" s="208">
        <v>0</v>
      </c>
    </row>
    <row r="279" spans="1:29" ht="24">
      <c r="A279" s="213" t="s">
        <v>49</v>
      </c>
      <c r="B279" s="214">
        <v>61</v>
      </c>
      <c r="C279" s="215" t="s">
        <v>40</v>
      </c>
      <c r="D279" s="214">
        <v>3299</v>
      </c>
      <c r="E279" s="259" t="s">
        <v>57</v>
      </c>
      <c r="F279" s="292" t="s">
        <v>686</v>
      </c>
      <c r="G279" s="219"/>
      <c r="H279" s="220"/>
      <c r="I279" s="220"/>
      <c r="J279" s="295">
        <v>4918</v>
      </c>
      <c r="K279" s="220"/>
      <c r="L279" s="208">
        <v>4918</v>
      </c>
      <c r="M279" s="222"/>
      <c r="N279" s="291"/>
      <c r="O279" s="222"/>
      <c r="P279" s="222"/>
      <c r="Q279" s="222"/>
      <c r="R279" s="222"/>
      <c r="S279" s="222"/>
      <c r="T279" s="222"/>
      <c r="U279" s="222"/>
      <c r="V279" s="254"/>
      <c r="W279" s="222"/>
      <c r="X279" s="222"/>
      <c r="Y279" s="222"/>
      <c r="Z279" s="222"/>
      <c r="AA279" s="208">
        <v>4918</v>
      </c>
      <c r="AB279" s="222"/>
      <c r="AC279" s="208">
        <v>4918</v>
      </c>
    </row>
    <row r="280" spans="1:29" ht="24">
      <c r="A280" s="213" t="s">
        <v>49</v>
      </c>
      <c r="B280" s="214">
        <v>61</v>
      </c>
      <c r="C280" s="215" t="s">
        <v>40</v>
      </c>
      <c r="D280" s="214">
        <v>3431</v>
      </c>
      <c r="E280" s="259" t="s">
        <v>70</v>
      </c>
      <c r="F280" s="292" t="s">
        <v>686</v>
      </c>
      <c r="G280" s="221"/>
      <c r="H280" s="222"/>
      <c r="I280" s="222"/>
      <c r="J280" s="222"/>
      <c r="K280" s="222"/>
      <c r="L280" s="208">
        <v>0</v>
      </c>
      <c r="M280" s="222"/>
      <c r="N280" s="222"/>
      <c r="O280" s="222"/>
      <c r="P280" s="222"/>
      <c r="Q280" s="291">
        <v>500</v>
      </c>
      <c r="R280" s="222"/>
      <c r="S280" s="222"/>
      <c r="T280" s="222"/>
      <c r="U280" s="222"/>
      <c r="V280" s="220"/>
      <c r="W280" s="222"/>
      <c r="X280" s="222"/>
      <c r="Y280" s="222"/>
      <c r="Z280" s="222"/>
      <c r="AA280" s="208">
        <v>500</v>
      </c>
      <c r="AB280" s="222"/>
      <c r="AC280" s="208">
        <v>500</v>
      </c>
    </row>
    <row r="281" spans="1:29" ht="36">
      <c r="A281" s="213" t="s">
        <v>49</v>
      </c>
      <c r="B281" s="214">
        <v>61</v>
      </c>
      <c r="C281" s="215" t="s">
        <v>40</v>
      </c>
      <c r="D281" s="214">
        <v>3432</v>
      </c>
      <c r="E281" s="259" t="s">
        <v>71</v>
      </c>
      <c r="F281" s="292" t="s">
        <v>686</v>
      </c>
      <c r="G281" s="221"/>
      <c r="H281" s="222"/>
      <c r="I281" s="222"/>
      <c r="J281" s="222"/>
      <c r="K281" s="222"/>
      <c r="L281" s="208">
        <v>0</v>
      </c>
      <c r="M281" s="222"/>
      <c r="N281" s="222"/>
      <c r="O281" s="222"/>
      <c r="P281" s="222"/>
      <c r="Q281" s="295">
        <v>0</v>
      </c>
      <c r="R281" s="222"/>
      <c r="S281" s="222"/>
      <c r="T281" s="222"/>
      <c r="U281" s="222"/>
      <c r="V281" s="220"/>
      <c r="W281" s="222"/>
      <c r="X281" s="222"/>
      <c r="Y281" s="222"/>
      <c r="Z281" s="222"/>
      <c r="AA281" s="208">
        <v>0</v>
      </c>
      <c r="AB281" s="222"/>
      <c r="AC281" s="208">
        <v>0</v>
      </c>
    </row>
    <row r="282" spans="1:29" ht="24">
      <c r="A282" s="213" t="s">
        <v>49</v>
      </c>
      <c r="B282" s="214">
        <v>61</v>
      </c>
      <c r="C282" s="215" t="s">
        <v>40</v>
      </c>
      <c r="D282" s="214">
        <v>3721</v>
      </c>
      <c r="E282" s="259" t="s">
        <v>84</v>
      </c>
      <c r="F282" s="292" t="s">
        <v>686</v>
      </c>
      <c r="G282" s="221"/>
      <c r="H282" s="222"/>
      <c r="I282" s="222"/>
      <c r="J282" s="222"/>
      <c r="K282" s="222"/>
      <c r="L282" s="208">
        <v>0</v>
      </c>
      <c r="M282" s="222"/>
      <c r="N282" s="222"/>
      <c r="O282" s="222"/>
      <c r="P282" s="222"/>
      <c r="Q282" s="220"/>
      <c r="R282" s="222"/>
      <c r="S282" s="222"/>
      <c r="T282" s="222"/>
      <c r="U282" s="222"/>
      <c r="V282" s="254"/>
      <c r="W282" s="222"/>
      <c r="X282" s="222"/>
      <c r="Y282" s="222"/>
      <c r="Z282" s="222"/>
      <c r="AA282" s="208">
        <v>0</v>
      </c>
      <c r="AB282" s="222"/>
      <c r="AC282" s="208">
        <v>0</v>
      </c>
    </row>
    <row r="283" spans="1:29">
      <c r="A283" s="213" t="s">
        <v>49</v>
      </c>
      <c r="B283" s="214">
        <v>61</v>
      </c>
      <c r="C283" s="215" t="s">
        <v>40</v>
      </c>
      <c r="D283" s="214">
        <v>4221</v>
      </c>
      <c r="E283" s="259" t="s">
        <v>63</v>
      </c>
      <c r="F283" s="292" t="s">
        <v>686</v>
      </c>
      <c r="G283" s="221"/>
      <c r="H283" s="222"/>
      <c r="I283" s="222"/>
      <c r="J283" s="222"/>
      <c r="K283" s="222"/>
      <c r="L283" s="208">
        <v>0</v>
      </c>
      <c r="M283" s="222"/>
      <c r="N283" s="222"/>
      <c r="O283" s="222"/>
      <c r="P283" s="222"/>
      <c r="Q283" s="295">
        <v>50000</v>
      </c>
      <c r="R283" s="222"/>
      <c r="S283" s="222"/>
      <c r="T283" s="222"/>
      <c r="U283" s="222"/>
      <c r="V283" s="254"/>
      <c r="W283" s="222"/>
      <c r="X283" s="222"/>
      <c r="Y283" s="222"/>
      <c r="Z283" s="220"/>
      <c r="AA283" s="208">
        <v>50000</v>
      </c>
      <c r="AB283" s="222"/>
      <c r="AC283" s="208">
        <v>50000</v>
      </c>
    </row>
    <row r="284" spans="1:29" ht="24">
      <c r="A284" s="213" t="s">
        <v>49</v>
      </c>
      <c r="B284" s="214">
        <v>61</v>
      </c>
      <c r="C284" s="215" t="s">
        <v>40</v>
      </c>
      <c r="D284" s="214">
        <v>4224</v>
      </c>
      <c r="E284" s="259" t="s">
        <v>73</v>
      </c>
      <c r="F284" s="292" t="s">
        <v>686</v>
      </c>
      <c r="G284" s="219"/>
      <c r="H284" s="220"/>
      <c r="I284" s="220"/>
      <c r="J284" s="220"/>
      <c r="K284" s="220"/>
      <c r="L284" s="208">
        <v>0</v>
      </c>
      <c r="M284" s="222"/>
      <c r="N284" s="222"/>
      <c r="O284" s="220"/>
      <c r="P284" s="222"/>
      <c r="Q284" s="295">
        <v>0</v>
      </c>
      <c r="R284" s="222"/>
      <c r="S284" s="222"/>
      <c r="T284" s="222"/>
      <c r="U284" s="222"/>
      <c r="V284" s="220"/>
      <c r="W284" s="222"/>
      <c r="X284" s="220"/>
      <c r="Y284" s="222"/>
      <c r="Z284" s="222"/>
      <c r="AA284" s="208">
        <v>0</v>
      </c>
      <c r="AB284" s="222"/>
      <c r="AC284" s="208">
        <v>0</v>
      </c>
    </row>
    <row r="285" spans="1:29" ht="24">
      <c r="A285" s="213" t="s">
        <v>49</v>
      </c>
      <c r="B285" s="214">
        <v>61</v>
      </c>
      <c r="C285" s="215" t="s">
        <v>40</v>
      </c>
      <c r="D285" s="214">
        <v>4225</v>
      </c>
      <c r="E285" s="259" t="s">
        <v>85</v>
      </c>
      <c r="F285" s="292" t="s">
        <v>686</v>
      </c>
      <c r="G285" s="221"/>
      <c r="H285" s="222"/>
      <c r="I285" s="222"/>
      <c r="J285" s="222"/>
      <c r="K285" s="222"/>
      <c r="L285" s="208">
        <v>0</v>
      </c>
      <c r="M285" s="222"/>
      <c r="N285" s="222"/>
      <c r="O285" s="222"/>
      <c r="P285" s="295">
        <v>300000</v>
      </c>
      <c r="Q285" s="222"/>
      <c r="R285" s="222"/>
      <c r="S285" s="222"/>
      <c r="T285" s="222"/>
      <c r="U285" s="222"/>
      <c r="V285" s="254"/>
      <c r="W285" s="222"/>
      <c r="X285" s="222"/>
      <c r="Y285" s="222"/>
      <c r="Z285" s="222"/>
      <c r="AA285" s="208">
        <v>300000</v>
      </c>
      <c r="AB285" s="222"/>
      <c r="AC285" s="208">
        <v>300000</v>
      </c>
    </row>
    <row r="286" spans="1:29">
      <c r="A286" s="213" t="s">
        <v>49</v>
      </c>
      <c r="B286" s="214">
        <v>61</v>
      </c>
      <c r="C286" s="215" t="s">
        <v>40</v>
      </c>
      <c r="D286" s="214">
        <v>4241</v>
      </c>
      <c r="E286" s="259" t="s">
        <v>74</v>
      </c>
      <c r="F286" s="292" t="s">
        <v>686</v>
      </c>
      <c r="G286" s="221"/>
      <c r="H286" s="222"/>
      <c r="I286" s="222"/>
      <c r="J286" s="222"/>
      <c r="K286" s="222"/>
      <c r="L286" s="208">
        <v>0</v>
      </c>
      <c r="M286" s="222"/>
      <c r="N286" s="222"/>
      <c r="O286" s="222"/>
      <c r="P286" s="222"/>
      <c r="Q286" s="222"/>
      <c r="R286" s="222"/>
      <c r="S286" s="222"/>
      <c r="T286" s="222"/>
      <c r="U286" s="222"/>
      <c r="V286" s="254"/>
      <c r="W286" s="291">
        <v>3000</v>
      </c>
      <c r="X286" s="222"/>
      <c r="Y286" s="222"/>
      <c r="Z286" s="295">
        <v>22000</v>
      </c>
      <c r="AA286" s="208">
        <v>25000</v>
      </c>
      <c r="AB286" s="222"/>
      <c r="AC286" s="208">
        <v>25000</v>
      </c>
    </row>
    <row r="287" spans="1:29" ht="24.75" thickBot="1">
      <c r="A287" s="223" t="s">
        <v>49</v>
      </c>
      <c r="B287" s="224">
        <v>61</v>
      </c>
      <c r="C287" s="225" t="s">
        <v>40</v>
      </c>
      <c r="D287" s="224">
        <v>4262</v>
      </c>
      <c r="E287" s="301" t="s">
        <v>86</v>
      </c>
      <c r="F287" s="302" t="s">
        <v>686</v>
      </c>
      <c r="G287" s="229"/>
      <c r="H287" s="230"/>
      <c r="I287" s="230"/>
      <c r="J287" s="230"/>
      <c r="K287" s="230"/>
      <c r="L287" s="208">
        <v>0</v>
      </c>
      <c r="M287" s="232"/>
      <c r="N287" s="232"/>
      <c r="O287" s="232"/>
      <c r="P287" s="232"/>
      <c r="Q287" s="232"/>
      <c r="R287" s="232"/>
      <c r="S287" s="232"/>
      <c r="T287" s="232"/>
      <c r="U287" s="232"/>
      <c r="V287" s="268"/>
      <c r="W287" s="232"/>
      <c r="X287" s="232"/>
      <c r="Y287" s="232"/>
      <c r="Z287" s="232"/>
      <c r="AA287" s="208">
        <v>0</v>
      </c>
      <c r="AB287" s="232"/>
      <c r="AC287" s="208">
        <v>0</v>
      </c>
    </row>
    <row r="288" spans="1:29" ht="12.75" thickBot="1">
      <c r="A288" s="233" t="s">
        <v>49</v>
      </c>
      <c r="B288" s="234">
        <v>61</v>
      </c>
      <c r="C288" s="235"/>
      <c r="D288" s="236"/>
      <c r="E288" s="237" t="s">
        <v>161</v>
      </c>
      <c r="F288" s="313" t="s">
        <v>686</v>
      </c>
      <c r="G288" s="272">
        <v>0</v>
      </c>
      <c r="H288" s="274">
        <v>0</v>
      </c>
      <c r="I288" s="274">
        <v>0</v>
      </c>
      <c r="J288" s="274">
        <v>549351</v>
      </c>
      <c r="K288" s="274">
        <v>0</v>
      </c>
      <c r="L288" s="274">
        <v>549351</v>
      </c>
      <c r="M288" s="274">
        <v>20000</v>
      </c>
      <c r="N288" s="274">
        <v>5000</v>
      </c>
      <c r="O288" s="274">
        <v>0</v>
      </c>
      <c r="P288" s="274">
        <v>300000</v>
      </c>
      <c r="Q288" s="274">
        <v>763294</v>
      </c>
      <c r="R288" s="274">
        <v>0</v>
      </c>
      <c r="S288" s="274">
        <v>35000</v>
      </c>
      <c r="T288" s="274">
        <v>0</v>
      </c>
      <c r="U288" s="274">
        <v>0</v>
      </c>
      <c r="V288" s="274">
        <v>68831</v>
      </c>
      <c r="W288" s="274">
        <v>26750</v>
      </c>
      <c r="X288" s="274">
        <v>430077</v>
      </c>
      <c r="Y288" s="274">
        <v>0</v>
      </c>
      <c r="Z288" s="274">
        <v>22000</v>
      </c>
      <c r="AA288" s="274">
        <v>2220303</v>
      </c>
      <c r="AB288" s="274">
        <v>0</v>
      </c>
      <c r="AC288" s="274">
        <v>2220303</v>
      </c>
    </row>
    <row r="289" spans="1:29" ht="12.75" thickBot="1">
      <c r="A289" s="276" t="s">
        <v>49</v>
      </c>
      <c r="B289" s="277">
        <v>61</v>
      </c>
      <c r="C289" s="278"/>
      <c r="D289" s="279"/>
      <c r="E289" s="280" t="s">
        <v>814</v>
      </c>
      <c r="F289" s="304"/>
      <c r="G289" s="284">
        <v>0</v>
      </c>
      <c r="H289" s="287">
        <v>0</v>
      </c>
      <c r="I289" s="287">
        <v>0</v>
      </c>
      <c r="J289" s="287">
        <v>549351</v>
      </c>
      <c r="K289" s="287">
        <v>0</v>
      </c>
      <c r="L289" s="287">
        <v>549351</v>
      </c>
      <c r="M289" s="287">
        <v>20000</v>
      </c>
      <c r="N289" s="287">
        <v>5000</v>
      </c>
      <c r="O289" s="287">
        <v>131480</v>
      </c>
      <c r="P289" s="287">
        <v>300000</v>
      </c>
      <c r="Q289" s="287">
        <v>763294</v>
      </c>
      <c r="R289" s="287">
        <v>0</v>
      </c>
      <c r="S289" s="287">
        <v>35000</v>
      </c>
      <c r="T289" s="287">
        <v>0</v>
      </c>
      <c r="U289" s="287">
        <v>0</v>
      </c>
      <c r="V289" s="287">
        <v>68831</v>
      </c>
      <c r="W289" s="287">
        <v>26750</v>
      </c>
      <c r="X289" s="287">
        <v>430077</v>
      </c>
      <c r="Y289" s="287">
        <v>0</v>
      </c>
      <c r="Z289" s="287">
        <v>22000</v>
      </c>
      <c r="AA289" s="287">
        <v>2351783</v>
      </c>
      <c r="AB289" s="287">
        <v>0</v>
      </c>
      <c r="AC289" s="287">
        <v>2351783</v>
      </c>
    </row>
    <row r="290" spans="1:29">
      <c r="A290" s="199" t="s">
        <v>49</v>
      </c>
      <c r="B290" s="200">
        <v>71</v>
      </c>
      <c r="C290" s="201" t="s">
        <v>47</v>
      </c>
      <c r="D290" s="200">
        <v>3223</v>
      </c>
      <c r="E290" s="289" t="s">
        <v>77</v>
      </c>
      <c r="F290" s="290" t="s">
        <v>686</v>
      </c>
      <c r="G290" s="209">
        <v>0</v>
      </c>
      <c r="H290" s="210"/>
      <c r="I290" s="210"/>
      <c r="J290" s="210"/>
      <c r="K290" s="210"/>
      <c r="L290" s="208">
        <v>0</v>
      </c>
      <c r="M290" s="210"/>
      <c r="N290" s="210"/>
      <c r="O290" s="210"/>
      <c r="P290" s="210"/>
      <c r="Q290" s="210"/>
      <c r="R290" s="210"/>
      <c r="S290" s="210"/>
      <c r="T290" s="210"/>
      <c r="U290" s="210"/>
      <c r="V290" s="247"/>
      <c r="W290" s="210"/>
      <c r="X290" s="210"/>
      <c r="Y290" s="206"/>
      <c r="Z290" s="210"/>
      <c r="AA290" s="208">
        <v>0</v>
      </c>
      <c r="AB290" s="210"/>
      <c r="AC290" s="208">
        <v>0</v>
      </c>
    </row>
    <row r="291" spans="1:29">
      <c r="A291" s="213" t="s">
        <v>49</v>
      </c>
      <c r="B291" s="214">
        <v>71</v>
      </c>
      <c r="C291" s="215" t="s">
        <v>47</v>
      </c>
      <c r="D291" s="214">
        <v>4221</v>
      </c>
      <c r="E291" s="259" t="s">
        <v>63</v>
      </c>
      <c r="F291" s="292" t="s">
        <v>686</v>
      </c>
      <c r="G291" s="221"/>
      <c r="H291" s="222"/>
      <c r="I291" s="222"/>
      <c r="J291" s="222"/>
      <c r="K291" s="222"/>
      <c r="L291" s="208">
        <v>0</v>
      </c>
      <c r="M291" s="222"/>
      <c r="N291" s="291">
        <v>6500</v>
      </c>
      <c r="O291" s="222"/>
      <c r="P291" s="222"/>
      <c r="Q291" s="220"/>
      <c r="R291" s="291">
        <v>7000</v>
      </c>
      <c r="S291" s="222"/>
      <c r="T291" s="222"/>
      <c r="U291" s="222"/>
      <c r="V291" s="254"/>
      <c r="W291" s="222"/>
      <c r="X291" s="291">
        <v>3900</v>
      </c>
      <c r="Y291" s="222"/>
      <c r="Z291" s="222"/>
      <c r="AA291" s="208">
        <v>17400</v>
      </c>
      <c r="AB291" s="222"/>
      <c r="AC291" s="208">
        <v>17400</v>
      </c>
    </row>
    <row r="292" spans="1:29">
      <c r="A292" s="213" t="s">
        <v>49</v>
      </c>
      <c r="B292" s="214">
        <v>71</v>
      </c>
      <c r="C292" s="215" t="s">
        <v>47</v>
      </c>
      <c r="D292" s="214">
        <v>4241</v>
      </c>
      <c r="E292" s="259" t="s">
        <v>74</v>
      </c>
      <c r="F292" s="292" t="s">
        <v>686</v>
      </c>
      <c r="G292" s="221"/>
      <c r="H292" s="222"/>
      <c r="I292" s="222"/>
      <c r="J292" s="222"/>
      <c r="K292" s="222"/>
      <c r="L292" s="208">
        <v>0</v>
      </c>
      <c r="M292" s="222"/>
      <c r="N292" s="222"/>
      <c r="O292" s="222"/>
      <c r="P292" s="222"/>
      <c r="Q292" s="291">
        <v>2000</v>
      </c>
      <c r="R292" s="222"/>
      <c r="S292" s="222"/>
      <c r="T292" s="222"/>
      <c r="U292" s="222"/>
      <c r="V292" s="254"/>
      <c r="W292" s="222"/>
      <c r="X292" s="220"/>
      <c r="Y292" s="222"/>
      <c r="Z292" s="222"/>
      <c r="AA292" s="208">
        <v>2000</v>
      </c>
      <c r="AB292" s="222"/>
      <c r="AC292" s="208">
        <v>2000</v>
      </c>
    </row>
    <row r="293" spans="1:29" ht="24.75" thickBot="1">
      <c r="A293" s="223" t="s">
        <v>49</v>
      </c>
      <c r="B293" s="224">
        <v>71</v>
      </c>
      <c r="C293" s="225" t="s">
        <v>47</v>
      </c>
      <c r="D293" s="224">
        <v>4511</v>
      </c>
      <c r="E293" s="301" t="s">
        <v>91</v>
      </c>
      <c r="F293" s="302" t="s">
        <v>686</v>
      </c>
      <c r="G293" s="231"/>
      <c r="H293" s="232"/>
      <c r="I293" s="232"/>
      <c r="J293" s="232"/>
      <c r="K293" s="232"/>
      <c r="L293" s="208">
        <v>0</v>
      </c>
      <c r="M293" s="232"/>
      <c r="N293" s="230"/>
      <c r="O293" s="232"/>
      <c r="P293" s="232"/>
      <c r="Q293" s="232"/>
      <c r="R293" s="232"/>
      <c r="S293" s="232"/>
      <c r="T293" s="232"/>
      <c r="U293" s="232"/>
      <c r="V293" s="268"/>
      <c r="W293" s="232"/>
      <c r="X293" s="232"/>
      <c r="Y293" s="232"/>
      <c r="Z293" s="232"/>
      <c r="AA293" s="208">
        <v>0</v>
      </c>
      <c r="AB293" s="232"/>
      <c r="AC293" s="208">
        <v>0</v>
      </c>
    </row>
    <row r="294" spans="1:29" ht="12.75" thickBot="1">
      <c r="A294" s="276" t="s">
        <v>49</v>
      </c>
      <c r="B294" s="277">
        <v>71</v>
      </c>
      <c r="C294" s="278"/>
      <c r="D294" s="279"/>
      <c r="E294" s="280" t="s">
        <v>161</v>
      </c>
      <c r="F294" s="304" t="s">
        <v>686</v>
      </c>
      <c r="G294" s="284">
        <v>0</v>
      </c>
      <c r="H294" s="287">
        <v>0</v>
      </c>
      <c r="I294" s="287">
        <v>0</v>
      </c>
      <c r="J294" s="287">
        <v>0</v>
      </c>
      <c r="K294" s="287">
        <v>0</v>
      </c>
      <c r="L294" s="287">
        <v>0</v>
      </c>
      <c r="M294" s="287">
        <v>0</v>
      </c>
      <c r="N294" s="287">
        <v>6500</v>
      </c>
      <c r="O294" s="287">
        <v>0</v>
      </c>
      <c r="P294" s="287">
        <v>0</v>
      </c>
      <c r="Q294" s="287">
        <v>2000</v>
      </c>
      <c r="R294" s="287">
        <v>7000</v>
      </c>
      <c r="S294" s="287">
        <v>0</v>
      </c>
      <c r="T294" s="287">
        <v>0</v>
      </c>
      <c r="U294" s="287">
        <v>0</v>
      </c>
      <c r="V294" s="287">
        <v>0</v>
      </c>
      <c r="W294" s="287">
        <v>0</v>
      </c>
      <c r="X294" s="287">
        <v>3900</v>
      </c>
      <c r="Y294" s="287">
        <v>0</v>
      </c>
      <c r="Z294" s="287">
        <v>0</v>
      </c>
      <c r="AA294" s="287">
        <v>19400</v>
      </c>
      <c r="AB294" s="287">
        <v>0</v>
      </c>
      <c r="AC294" s="287">
        <v>19400</v>
      </c>
    </row>
    <row r="295" spans="1:29">
      <c r="A295" s="199" t="s">
        <v>49</v>
      </c>
      <c r="B295" s="202">
        <v>12</v>
      </c>
      <c r="C295" s="202" t="s">
        <v>21</v>
      </c>
      <c r="D295" s="202">
        <v>3111</v>
      </c>
      <c r="E295" s="203" t="s">
        <v>50</v>
      </c>
      <c r="F295" s="204" t="s">
        <v>689</v>
      </c>
      <c r="G295" s="323">
        <v>89000</v>
      </c>
      <c r="H295" s="206"/>
      <c r="I295" s="206"/>
      <c r="J295" s="206"/>
      <c r="K295" s="206"/>
      <c r="L295" s="208">
        <v>89000</v>
      </c>
      <c r="M295" s="210"/>
      <c r="N295" s="210"/>
      <c r="O295" s="206"/>
      <c r="P295" s="210"/>
      <c r="Q295" s="210"/>
      <c r="R295" s="210"/>
      <c r="S295" s="210"/>
      <c r="T295" s="210"/>
      <c r="U295" s="210"/>
      <c r="V295" s="247"/>
      <c r="W295" s="210"/>
      <c r="X295" s="210"/>
      <c r="Y295" s="210"/>
      <c r="Z295" s="210"/>
      <c r="AA295" s="208">
        <v>89000</v>
      </c>
      <c r="AB295" s="210"/>
      <c r="AC295" s="208">
        <v>89000</v>
      </c>
    </row>
    <row r="296" spans="1:29" ht="24">
      <c r="A296" s="213" t="s">
        <v>49</v>
      </c>
      <c r="B296" s="216">
        <v>12</v>
      </c>
      <c r="C296" s="216" t="s">
        <v>21</v>
      </c>
      <c r="D296" s="216">
        <v>3132</v>
      </c>
      <c r="E296" s="217" t="s">
        <v>52</v>
      </c>
      <c r="F296" s="218" t="s">
        <v>689</v>
      </c>
      <c r="G296" s="323">
        <v>15000</v>
      </c>
      <c r="H296" s="220"/>
      <c r="I296" s="220"/>
      <c r="J296" s="220"/>
      <c r="K296" s="220"/>
      <c r="L296" s="208">
        <v>15000</v>
      </c>
      <c r="M296" s="222"/>
      <c r="N296" s="222"/>
      <c r="O296" s="220"/>
      <c r="P296" s="222"/>
      <c r="Q296" s="222"/>
      <c r="R296" s="222"/>
      <c r="S296" s="222"/>
      <c r="T296" s="314">
        <v>2098</v>
      </c>
      <c r="U296" s="222"/>
      <c r="V296" s="254"/>
      <c r="W296" s="222"/>
      <c r="X296" s="222"/>
      <c r="Y296" s="222"/>
      <c r="Z296" s="222"/>
      <c r="AA296" s="208">
        <v>17098</v>
      </c>
      <c r="AB296" s="222"/>
      <c r="AC296" s="208">
        <v>17098</v>
      </c>
    </row>
    <row r="297" spans="1:29">
      <c r="A297" s="213" t="s">
        <v>49</v>
      </c>
      <c r="B297" s="216">
        <v>12</v>
      </c>
      <c r="C297" s="216" t="s">
        <v>21</v>
      </c>
      <c r="D297" s="216">
        <v>3211</v>
      </c>
      <c r="E297" s="217" t="s">
        <v>60</v>
      </c>
      <c r="F297" s="218" t="s">
        <v>689</v>
      </c>
      <c r="G297" s="219"/>
      <c r="H297" s="220"/>
      <c r="I297" s="220"/>
      <c r="J297" s="220"/>
      <c r="K297" s="220"/>
      <c r="L297" s="208">
        <v>0</v>
      </c>
      <c r="M297" s="222"/>
      <c r="N297" s="222"/>
      <c r="O297" s="222"/>
      <c r="P297" s="222"/>
      <c r="Q297" s="222"/>
      <c r="R297" s="222"/>
      <c r="S297" s="222"/>
      <c r="T297" s="314">
        <v>8926</v>
      </c>
      <c r="U297" s="222"/>
      <c r="V297" s="254"/>
      <c r="W297" s="222"/>
      <c r="X297" s="222"/>
      <c r="Y297" s="222"/>
      <c r="Z297" s="222"/>
      <c r="AA297" s="208">
        <v>8926</v>
      </c>
      <c r="AB297" s="222"/>
      <c r="AC297" s="208">
        <v>8926</v>
      </c>
    </row>
    <row r="298" spans="1:29" ht="24">
      <c r="A298" s="213" t="s">
        <v>49</v>
      </c>
      <c r="B298" s="216">
        <v>12</v>
      </c>
      <c r="C298" s="216" t="s">
        <v>21</v>
      </c>
      <c r="D298" s="216">
        <v>3213</v>
      </c>
      <c r="E298" s="217" t="s">
        <v>64</v>
      </c>
      <c r="F298" s="218" t="s">
        <v>689</v>
      </c>
      <c r="G298" s="323">
        <v>123000</v>
      </c>
      <c r="H298" s="220"/>
      <c r="I298" s="220"/>
      <c r="J298" s="220"/>
      <c r="K298" s="220"/>
      <c r="L298" s="208">
        <v>123000</v>
      </c>
      <c r="M298" s="222"/>
      <c r="N298" s="222"/>
      <c r="O298" s="220"/>
      <c r="P298" s="222"/>
      <c r="Q298" s="222"/>
      <c r="R298" s="222"/>
      <c r="S298" s="222"/>
      <c r="T298" s="314">
        <v>3192</v>
      </c>
      <c r="U298" s="222"/>
      <c r="V298" s="254"/>
      <c r="W298" s="222"/>
      <c r="X298" s="222"/>
      <c r="Y298" s="222"/>
      <c r="Z298" s="222"/>
      <c r="AA298" s="208">
        <v>126192</v>
      </c>
      <c r="AB298" s="222"/>
      <c r="AC298" s="208">
        <v>126192</v>
      </c>
    </row>
    <row r="299" spans="1:29" ht="24">
      <c r="A299" s="213" t="s">
        <v>49</v>
      </c>
      <c r="B299" s="216">
        <v>12</v>
      </c>
      <c r="C299" s="216" t="s">
        <v>21</v>
      </c>
      <c r="D299" s="216">
        <v>3221</v>
      </c>
      <c r="E299" s="217" t="s">
        <v>65</v>
      </c>
      <c r="F299" s="218" t="s">
        <v>689</v>
      </c>
      <c r="G299" s="323">
        <v>247500</v>
      </c>
      <c r="H299" s="220"/>
      <c r="I299" s="220"/>
      <c r="J299" s="220"/>
      <c r="K299" s="220"/>
      <c r="L299" s="208">
        <v>247500</v>
      </c>
      <c r="M299" s="222"/>
      <c r="N299" s="222"/>
      <c r="O299" s="222"/>
      <c r="P299" s="222"/>
      <c r="Q299" s="222"/>
      <c r="R299" s="222"/>
      <c r="S299" s="222"/>
      <c r="T299" s="222"/>
      <c r="U299" s="222"/>
      <c r="V299" s="254"/>
      <c r="W299" s="222"/>
      <c r="X299" s="222"/>
      <c r="Y299" s="222"/>
      <c r="Z299" s="222"/>
      <c r="AA299" s="208">
        <v>247500</v>
      </c>
      <c r="AB299" s="222"/>
      <c r="AC299" s="208">
        <v>247500</v>
      </c>
    </row>
    <row r="300" spans="1:29">
      <c r="A300" s="213" t="s">
        <v>49</v>
      </c>
      <c r="B300" s="216">
        <v>12</v>
      </c>
      <c r="C300" s="216" t="s">
        <v>21</v>
      </c>
      <c r="D300" s="216">
        <v>3223</v>
      </c>
      <c r="E300" s="217" t="s">
        <v>77</v>
      </c>
      <c r="F300" s="218" t="s">
        <v>689</v>
      </c>
      <c r="G300" s="219"/>
      <c r="H300" s="220"/>
      <c r="I300" s="220"/>
      <c r="J300" s="220"/>
      <c r="K300" s="220"/>
      <c r="L300" s="208">
        <v>0</v>
      </c>
      <c r="M300" s="222"/>
      <c r="N300" s="222"/>
      <c r="O300" s="220"/>
      <c r="P300" s="222"/>
      <c r="Q300" s="222"/>
      <c r="R300" s="222"/>
      <c r="S300" s="222"/>
      <c r="T300" s="222"/>
      <c r="U300" s="222"/>
      <c r="V300" s="254"/>
      <c r="W300" s="222"/>
      <c r="X300" s="222"/>
      <c r="Y300" s="222"/>
      <c r="Z300" s="222"/>
      <c r="AA300" s="208">
        <v>0</v>
      </c>
      <c r="AB300" s="222"/>
      <c r="AC300" s="208">
        <v>0</v>
      </c>
    </row>
    <row r="301" spans="1:29" ht="24">
      <c r="A301" s="213" t="s">
        <v>49</v>
      </c>
      <c r="B301" s="216">
        <v>12</v>
      </c>
      <c r="C301" s="216" t="s">
        <v>21</v>
      </c>
      <c r="D301" s="216">
        <v>3233</v>
      </c>
      <c r="E301" s="217" t="s">
        <v>81</v>
      </c>
      <c r="F301" s="218" t="s">
        <v>689</v>
      </c>
      <c r="G301" s="323">
        <v>14000</v>
      </c>
      <c r="H301" s="220"/>
      <c r="I301" s="220"/>
      <c r="J301" s="220"/>
      <c r="K301" s="220"/>
      <c r="L301" s="208">
        <v>14000</v>
      </c>
      <c r="M301" s="222"/>
      <c r="N301" s="222"/>
      <c r="O301" s="220"/>
      <c r="P301" s="222"/>
      <c r="Q301" s="222"/>
      <c r="R301" s="222"/>
      <c r="S301" s="222"/>
      <c r="T301" s="222"/>
      <c r="U301" s="222"/>
      <c r="V301" s="254"/>
      <c r="W301" s="222"/>
      <c r="X301" s="222"/>
      <c r="Y301" s="222"/>
      <c r="Z301" s="222"/>
      <c r="AA301" s="208">
        <v>14000</v>
      </c>
      <c r="AB301" s="222"/>
      <c r="AC301" s="208">
        <v>14000</v>
      </c>
    </row>
    <row r="302" spans="1:29" ht="24">
      <c r="A302" s="213" t="s">
        <v>49</v>
      </c>
      <c r="B302" s="216">
        <v>12</v>
      </c>
      <c r="C302" s="216" t="s">
        <v>21</v>
      </c>
      <c r="D302" s="216">
        <v>3237</v>
      </c>
      <c r="E302" s="217" t="s">
        <v>62</v>
      </c>
      <c r="F302" s="218" t="s">
        <v>689</v>
      </c>
      <c r="G302" s="323">
        <v>102000</v>
      </c>
      <c r="H302" s="220"/>
      <c r="I302" s="220"/>
      <c r="J302" s="220"/>
      <c r="K302" s="220"/>
      <c r="L302" s="208">
        <v>102000</v>
      </c>
      <c r="M302" s="222"/>
      <c r="N302" s="222"/>
      <c r="O302" s="220"/>
      <c r="P302" s="222"/>
      <c r="Q302" s="222"/>
      <c r="R302" s="222"/>
      <c r="S302" s="222"/>
      <c r="T302" s="222"/>
      <c r="U302" s="222"/>
      <c r="V302" s="254"/>
      <c r="W302" s="222"/>
      <c r="X302" s="222"/>
      <c r="Y302" s="222"/>
      <c r="Z302" s="222"/>
      <c r="AA302" s="208">
        <v>102000</v>
      </c>
      <c r="AB302" s="222"/>
      <c r="AC302" s="208">
        <v>102000</v>
      </c>
    </row>
    <row r="303" spans="1:29">
      <c r="A303" s="213" t="s">
        <v>49</v>
      </c>
      <c r="B303" s="216">
        <v>12</v>
      </c>
      <c r="C303" s="216" t="s">
        <v>21</v>
      </c>
      <c r="D303" s="216">
        <v>3238</v>
      </c>
      <c r="E303" s="217" t="s">
        <v>82</v>
      </c>
      <c r="F303" s="218" t="s">
        <v>689</v>
      </c>
      <c r="G303" s="323">
        <v>2000</v>
      </c>
      <c r="H303" s="220"/>
      <c r="I303" s="220"/>
      <c r="J303" s="220"/>
      <c r="K303" s="220"/>
      <c r="L303" s="208">
        <v>2000</v>
      </c>
      <c r="M303" s="222"/>
      <c r="N303" s="222"/>
      <c r="O303" s="222"/>
      <c r="P303" s="222"/>
      <c r="Q303" s="222"/>
      <c r="R303" s="222"/>
      <c r="S303" s="222"/>
      <c r="T303" s="222"/>
      <c r="U303" s="222"/>
      <c r="V303" s="254"/>
      <c r="W303" s="222"/>
      <c r="X303" s="222"/>
      <c r="Y303" s="222"/>
      <c r="Z303" s="222"/>
      <c r="AA303" s="208">
        <v>2000</v>
      </c>
      <c r="AB303" s="222"/>
      <c r="AC303" s="208">
        <v>2000</v>
      </c>
    </row>
    <row r="304" spans="1:29">
      <c r="A304" s="213" t="s">
        <v>49</v>
      </c>
      <c r="B304" s="216">
        <v>12</v>
      </c>
      <c r="C304" s="216" t="s">
        <v>21</v>
      </c>
      <c r="D304" s="216">
        <v>3239</v>
      </c>
      <c r="E304" s="217" t="s">
        <v>66</v>
      </c>
      <c r="F304" s="218" t="s">
        <v>689</v>
      </c>
      <c r="G304" s="323"/>
      <c r="H304" s="220"/>
      <c r="I304" s="220"/>
      <c r="J304" s="220"/>
      <c r="K304" s="220"/>
      <c r="L304" s="208">
        <v>0</v>
      </c>
      <c r="M304" s="222"/>
      <c r="N304" s="222"/>
      <c r="O304" s="222"/>
      <c r="P304" s="222"/>
      <c r="Q304" s="222"/>
      <c r="R304" s="222"/>
      <c r="S304" s="222"/>
      <c r="T304" s="314">
        <v>36262</v>
      </c>
      <c r="U304" s="222"/>
      <c r="V304" s="254"/>
      <c r="W304" s="222"/>
      <c r="X304" s="222"/>
      <c r="Y304" s="222"/>
      <c r="Z304" s="222"/>
      <c r="AA304" s="208">
        <v>36262</v>
      </c>
      <c r="AB304" s="222"/>
      <c r="AC304" s="208">
        <v>36262</v>
      </c>
    </row>
    <row r="305" spans="1:29">
      <c r="A305" s="213" t="s">
        <v>49</v>
      </c>
      <c r="B305" s="216">
        <v>12</v>
      </c>
      <c r="C305" s="216" t="s">
        <v>21</v>
      </c>
      <c r="D305" s="216">
        <v>3293</v>
      </c>
      <c r="E305" s="217" t="s">
        <v>68</v>
      </c>
      <c r="F305" s="218" t="s">
        <v>689</v>
      </c>
      <c r="G305" s="219"/>
      <c r="H305" s="220"/>
      <c r="I305" s="220"/>
      <c r="J305" s="220"/>
      <c r="K305" s="220"/>
      <c r="L305" s="208">
        <v>0</v>
      </c>
      <c r="M305" s="222"/>
      <c r="N305" s="222"/>
      <c r="O305" s="220"/>
      <c r="P305" s="222"/>
      <c r="Q305" s="222"/>
      <c r="R305" s="222"/>
      <c r="S305" s="222"/>
      <c r="T305" s="222"/>
      <c r="U305" s="222"/>
      <c r="V305" s="254"/>
      <c r="W305" s="222"/>
      <c r="X305" s="222"/>
      <c r="Y305" s="222"/>
      <c r="Z305" s="222"/>
      <c r="AA305" s="208">
        <v>0</v>
      </c>
      <c r="AB305" s="222"/>
      <c r="AC305" s="208">
        <v>0</v>
      </c>
    </row>
    <row r="306" spans="1:29" ht="24">
      <c r="A306" s="213" t="s">
        <v>49</v>
      </c>
      <c r="B306" s="216">
        <v>12</v>
      </c>
      <c r="C306" s="216" t="s">
        <v>21</v>
      </c>
      <c r="D306" s="216">
        <v>3299</v>
      </c>
      <c r="E306" s="217" t="s">
        <v>57</v>
      </c>
      <c r="F306" s="218" t="s">
        <v>689</v>
      </c>
      <c r="G306" s="323">
        <v>1299100</v>
      </c>
      <c r="H306" s="220"/>
      <c r="I306" s="220"/>
      <c r="J306" s="220"/>
      <c r="K306" s="220"/>
      <c r="L306" s="208">
        <v>1299100</v>
      </c>
      <c r="M306" s="222"/>
      <c r="N306" s="222"/>
      <c r="O306" s="220"/>
      <c r="P306" s="222"/>
      <c r="Q306" s="222"/>
      <c r="R306" s="222"/>
      <c r="S306" s="222"/>
      <c r="T306" s="222"/>
      <c r="U306" s="222"/>
      <c r="V306" s="254"/>
      <c r="W306" s="222"/>
      <c r="X306" s="222"/>
      <c r="Y306" s="222"/>
      <c r="Z306" s="222"/>
      <c r="AA306" s="208">
        <v>1299100</v>
      </c>
      <c r="AB306" s="222"/>
      <c r="AC306" s="208">
        <v>1299100</v>
      </c>
    </row>
    <row r="307" spans="1:29" ht="36">
      <c r="A307" s="213" t="s">
        <v>49</v>
      </c>
      <c r="B307" s="216">
        <v>12</v>
      </c>
      <c r="C307" s="216" t="s">
        <v>21</v>
      </c>
      <c r="D307" s="216">
        <v>3693</v>
      </c>
      <c r="E307" s="217" t="s">
        <v>83</v>
      </c>
      <c r="F307" s="218" t="s">
        <v>689</v>
      </c>
      <c r="G307" s="219"/>
      <c r="H307" s="220"/>
      <c r="I307" s="220"/>
      <c r="J307" s="220"/>
      <c r="K307" s="220"/>
      <c r="L307" s="208">
        <v>0</v>
      </c>
      <c r="M307" s="222"/>
      <c r="N307" s="222"/>
      <c r="O307" s="222"/>
      <c r="P307" s="222"/>
      <c r="Q307" s="222"/>
      <c r="R307" s="222"/>
      <c r="S307" s="222"/>
      <c r="T307" s="222"/>
      <c r="U307" s="222"/>
      <c r="V307" s="254"/>
      <c r="W307" s="222"/>
      <c r="X307" s="222"/>
      <c r="Y307" s="222"/>
      <c r="Z307" s="222"/>
      <c r="AA307" s="208">
        <v>0</v>
      </c>
      <c r="AB307" s="222"/>
      <c r="AC307" s="208">
        <v>0</v>
      </c>
    </row>
    <row r="308" spans="1:29">
      <c r="A308" s="213" t="s">
        <v>49</v>
      </c>
      <c r="B308" s="216">
        <v>12</v>
      </c>
      <c r="C308" s="216" t="s">
        <v>21</v>
      </c>
      <c r="D308" s="216">
        <v>4212</v>
      </c>
      <c r="E308" s="217" t="s">
        <v>58</v>
      </c>
      <c r="F308" s="218" t="s">
        <v>689</v>
      </c>
      <c r="G308" s="323"/>
      <c r="H308" s="220"/>
      <c r="I308" s="220"/>
      <c r="J308" s="220"/>
      <c r="K308" s="220"/>
      <c r="L308" s="208">
        <v>0</v>
      </c>
      <c r="M308" s="222"/>
      <c r="N308" s="222"/>
      <c r="O308" s="222"/>
      <c r="P308" s="222"/>
      <c r="Q308" s="222"/>
      <c r="R308" s="222"/>
      <c r="S308" s="222"/>
      <c r="T308" s="222"/>
      <c r="U308" s="222"/>
      <c r="V308" s="254"/>
      <c r="W308" s="222"/>
      <c r="X308" s="222"/>
      <c r="Y308" s="222"/>
      <c r="Z308" s="222"/>
      <c r="AA308" s="208">
        <v>0</v>
      </c>
      <c r="AB308" s="222"/>
      <c r="AC308" s="208">
        <v>0</v>
      </c>
    </row>
    <row r="309" spans="1:29">
      <c r="A309" s="213" t="s">
        <v>49</v>
      </c>
      <c r="B309" s="216">
        <v>12</v>
      </c>
      <c r="C309" s="216" t="s">
        <v>21</v>
      </c>
      <c r="D309" s="226">
        <v>4221</v>
      </c>
      <c r="E309" s="227" t="s">
        <v>63</v>
      </c>
      <c r="F309" s="218" t="s">
        <v>689</v>
      </c>
      <c r="G309" s="323">
        <v>1856250</v>
      </c>
      <c r="H309" s="220"/>
      <c r="I309" s="220"/>
      <c r="J309" s="220"/>
      <c r="K309" s="220"/>
      <c r="L309" s="208">
        <v>1856250</v>
      </c>
      <c r="M309" s="222"/>
      <c r="N309" s="222"/>
      <c r="O309" s="222"/>
      <c r="P309" s="222"/>
      <c r="Q309" s="222"/>
      <c r="R309" s="222"/>
      <c r="S309" s="222"/>
      <c r="T309" s="222"/>
      <c r="U309" s="222"/>
      <c r="V309" s="254"/>
      <c r="W309" s="222"/>
      <c r="X309" s="222"/>
      <c r="Y309" s="222"/>
      <c r="Z309" s="222"/>
      <c r="AA309" s="208">
        <v>1856250</v>
      </c>
      <c r="AB309" s="222"/>
      <c r="AC309" s="208">
        <v>1856250</v>
      </c>
    </row>
    <row r="310" spans="1:29" ht="24">
      <c r="A310" s="213" t="s">
        <v>49</v>
      </c>
      <c r="B310" s="216">
        <v>12</v>
      </c>
      <c r="C310" s="216" t="s">
        <v>21</v>
      </c>
      <c r="D310" s="216">
        <v>4224</v>
      </c>
      <c r="E310" s="217" t="s">
        <v>73</v>
      </c>
      <c r="F310" s="228"/>
      <c r="G310" s="298"/>
      <c r="H310" s="230"/>
      <c r="I310" s="230"/>
      <c r="J310" s="230"/>
      <c r="K310" s="230"/>
      <c r="L310" s="208"/>
      <c r="M310" s="232"/>
      <c r="N310" s="232"/>
      <c r="O310" s="232"/>
      <c r="P310" s="232"/>
      <c r="Q310" s="232"/>
      <c r="R310" s="232"/>
      <c r="S310" s="232"/>
      <c r="T310" s="232"/>
      <c r="U310" s="232"/>
      <c r="V310" s="268"/>
      <c r="W310" s="232"/>
      <c r="X310" s="232"/>
      <c r="Y310" s="232"/>
      <c r="Z310" s="232"/>
      <c r="AA310" s="208">
        <v>0</v>
      </c>
      <c r="AB310" s="232"/>
      <c r="AC310" s="208"/>
    </row>
    <row r="311" spans="1:29" ht="24">
      <c r="A311" s="213" t="s">
        <v>49</v>
      </c>
      <c r="B311" s="216">
        <v>12</v>
      </c>
      <c r="C311" s="216" t="s">
        <v>21</v>
      </c>
      <c r="D311" s="216">
        <v>4224</v>
      </c>
      <c r="E311" s="217" t="s">
        <v>73</v>
      </c>
      <c r="F311" s="218" t="s">
        <v>689</v>
      </c>
      <c r="G311" s="323">
        <v>62200</v>
      </c>
      <c r="H311" s="230"/>
      <c r="I311" s="230"/>
      <c r="J311" s="230"/>
      <c r="K311" s="230"/>
      <c r="L311" s="208">
        <v>62200</v>
      </c>
      <c r="M311" s="232"/>
      <c r="N311" s="232"/>
      <c r="O311" s="232"/>
      <c r="P311" s="232"/>
      <c r="Q311" s="232"/>
      <c r="R311" s="232"/>
      <c r="S311" s="232"/>
      <c r="T311" s="314">
        <v>106283</v>
      </c>
      <c r="U311" s="232"/>
      <c r="V311" s="268"/>
      <c r="W311" s="232"/>
      <c r="X311" s="232"/>
      <c r="Y311" s="232"/>
      <c r="Z311" s="232"/>
      <c r="AA311" s="208">
        <v>168483</v>
      </c>
      <c r="AB311" s="232"/>
      <c r="AC311" s="208">
        <v>168483</v>
      </c>
    </row>
    <row r="312" spans="1:29" ht="24">
      <c r="A312" s="213" t="s">
        <v>49</v>
      </c>
      <c r="B312" s="216">
        <v>12</v>
      </c>
      <c r="C312" s="216" t="s">
        <v>21</v>
      </c>
      <c r="D312" s="216">
        <v>4225</v>
      </c>
      <c r="E312" s="217" t="s">
        <v>85</v>
      </c>
      <c r="F312" s="218" t="s">
        <v>689</v>
      </c>
      <c r="G312" s="323"/>
      <c r="H312" s="230"/>
      <c r="I312" s="230"/>
      <c r="J312" s="230"/>
      <c r="K312" s="230"/>
      <c r="L312" s="208">
        <v>0</v>
      </c>
      <c r="M312" s="232"/>
      <c r="N312" s="232"/>
      <c r="O312" s="232"/>
      <c r="P312" s="232"/>
      <c r="Q312" s="232"/>
      <c r="R312" s="232"/>
      <c r="S312" s="232"/>
      <c r="T312" s="314">
        <v>109814</v>
      </c>
      <c r="U312" s="232"/>
      <c r="V312" s="268"/>
      <c r="W312" s="232"/>
      <c r="X312" s="232"/>
      <c r="Y312" s="232"/>
      <c r="Z312" s="232"/>
      <c r="AA312" s="208">
        <v>109814</v>
      </c>
      <c r="AB312" s="232"/>
      <c r="AC312" s="208">
        <v>109814</v>
      </c>
    </row>
    <row r="313" spans="1:29" ht="24">
      <c r="A313" s="213" t="s">
        <v>49</v>
      </c>
      <c r="B313" s="216">
        <v>12</v>
      </c>
      <c r="C313" s="216" t="s">
        <v>21</v>
      </c>
      <c r="D313" s="226">
        <v>4262</v>
      </c>
      <c r="E313" s="227" t="s">
        <v>86</v>
      </c>
      <c r="F313" s="218" t="s">
        <v>689</v>
      </c>
      <c r="G313" s="323"/>
      <c r="H313" s="230"/>
      <c r="I313" s="230"/>
      <c r="J313" s="230"/>
      <c r="K313" s="230"/>
      <c r="L313" s="208">
        <v>0</v>
      </c>
      <c r="M313" s="232"/>
      <c r="N313" s="232"/>
      <c r="O313" s="232"/>
      <c r="P313" s="232"/>
      <c r="Q313" s="232"/>
      <c r="R313" s="232"/>
      <c r="S313" s="232"/>
      <c r="T313" s="314">
        <v>6407</v>
      </c>
      <c r="U313" s="232"/>
      <c r="V313" s="268"/>
      <c r="W313" s="232"/>
      <c r="X313" s="232"/>
      <c r="Y313" s="232"/>
      <c r="Z313" s="232"/>
      <c r="AA313" s="208">
        <v>6407</v>
      </c>
      <c r="AB313" s="232"/>
      <c r="AC313" s="208">
        <v>6407</v>
      </c>
    </row>
    <row r="314" spans="1:29" ht="24.75" thickBot="1">
      <c r="A314" s="223" t="s">
        <v>49</v>
      </c>
      <c r="B314" s="226">
        <v>12</v>
      </c>
      <c r="C314" s="226" t="s">
        <v>21</v>
      </c>
      <c r="D314" s="214">
        <v>4227</v>
      </c>
      <c r="E314" s="259" t="s">
        <v>93</v>
      </c>
      <c r="F314" s="228" t="s">
        <v>689</v>
      </c>
      <c r="G314" s="323">
        <v>485625</v>
      </c>
      <c r="H314" s="230"/>
      <c r="I314" s="230"/>
      <c r="J314" s="230"/>
      <c r="K314" s="230"/>
      <c r="L314" s="208">
        <v>485625</v>
      </c>
      <c r="M314" s="232"/>
      <c r="N314" s="232"/>
      <c r="O314" s="232"/>
      <c r="P314" s="232"/>
      <c r="Q314" s="232"/>
      <c r="R314" s="232"/>
      <c r="S314" s="232"/>
      <c r="T314" s="314">
        <v>27398</v>
      </c>
      <c r="U314" s="232"/>
      <c r="V314" s="268"/>
      <c r="W314" s="232"/>
      <c r="X314" s="232"/>
      <c r="Y314" s="232"/>
      <c r="Z314" s="232"/>
      <c r="AA314" s="208">
        <v>513023</v>
      </c>
      <c r="AB314" s="232"/>
      <c r="AC314" s="208">
        <v>513023</v>
      </c>
    </row>
    <row r="315" spans="1:29" ht="12.75" thickBot="1">
      <c r="A315" s="233" t="s">
        <v>49</v>
      </c>
      <c r="B315" s="236">
        <v>12</v>
      </c>
      <c r="C315" s="235"/>
      <c r="D315" s="236"/>
      <c r="E315" s="237" t="s">
        <v>161</v>
      </c>
      <c r="F315" s="328" t="s">
        <v>689</v>
      </c>
      <c r="G315" s="272">
        <v>4295675</v>
      </c>
      <c r="H315" s="274">
        <v>0</v>
      </c>
      <c r="I315" s="274">
        <v>0</v>
      </c>
      <c r="J315" s="274">
        <v>0</v>
      </c>
      <c r="K315" s="274">
        <v>0</v>
      </c>
      <c r="L315" s="274">
        <v>4295675</v>
      </c>
      <c r="M315" s="274">
        <v>0</v>
      </c>
      <c r="N315" s="274">
        <v>0</v>
      </c>
      <c r="O315" s="274">
        <v>0</v>
      </c>
      <c r="P315" s="274">
        <v>0</v>
      </c>
      <c r="Q315" s="274">
        <v>0</v>
      </c>
      <c r="R315" s="274">
        <v>0</v>
      </c>
      <c r="S315" s="274">
        <v>0</v>
      </c>
      <c r="T315" s="274">
        <v>300380</v>
      </c>
      <c r="U315" s="274">
        <v>0</v>
      </c>
      <c r="V315" s="274">
        <v>0</v>
      </c>
      <c r="W315" s="274">
        <v>0</v>
      </c>
      <c r="X315" s="274">
        <v>0</v>
      </c>
      <c r="Y315" s="274">
        <v>0</v>
      </c>
      <c r="Z315" s="274">
        <v>0</v>
      </c>
      <c r="AA315" s="274">
        <v>4596055</v>
      </c>
      <c r="AB315" s="274">
        <v>0</v>
      </c>
      <c r="AC315" s="274">
        <v>4596055</v>
      </c>
    </row>
    <row r="316" spans="1:29" ht="24">
      <c r="A316" s="199" t="s">
        <v>49</v>
      </c>
      <c r="B316" s="202">
        <v>12</v>
      </c>
      <c r="C316" s="202" t="s">
        <v>21</v>
      </c>
      <c r="D316" s="216">
        <v>3233</v>
      </c>
      <c r="E316" s="217" t="s">
        <v>81</v>
      </c>
      <c r="F316" s="329" t="s">
        <v>815</v>
      </c>
      <c r="G316" s="323"/>
      <c r="H316" s="210"/>
      <c r="I316" s="210"/>
      <c r="J316" s="210"/>
      <c r="K316" s="210"/>
      <c r="L316" s="208">
        <v>0</v>
      </c>
      <c r="M316" s="210"/>
      <c r="N316" s="210"/>
      <c r="O316" s="206"/>
      <c r="P316" s="210"/>
      <c r="Q316" s="206"/>
      <c r="R316" s="210"/>
      <c r="S316" s="210"/>
      <c r="T316" s="206"/>
      <c r="U316" s="210"/>
      <c r="V316" s="247"/>
      <c r="W316" s="210"/>
      <c r="X316" s="210"/>
      <c r="Y316" s="210"/>
      <c r="Z316" s="210"/>
      <c r="AA316" s="208">
        <v>0</v>
      </c>
      <c r="AB316" s="210"/>
      <c r="AC316" s="208">
        <v>0</v>
      </c>
    </row>
    <row r="317" spans="1:29" ht="24">
      <c r="A317" s="199" t="s">
        <v>49</v>
      </c>
      <c r="B317" s="202">
        <v>12</v>
      </c>
      <c r="C317" s="202" t="s">
        <v>21</v>
      </c>
      <c r="D317" s="216">
        <v>3237</v>
      </c>
      <c r="E317" s="217" t="s">
        <v>62</v>
      </c>
      <c r="F317" s="329" t="s">
        <v>815</v>
      </c>
      <c r="G317" s="323">
        <v>101400</v>
      </c>
      <c r="H317" s="210"/>
      <c r="I317" s="210"/>
      <c r="J317" s="210"/>
      <c r="K317" s="210"/>
      <c r="L317" s="208">
        <v>101400</v>
      </c>
      <c r="M317" s="210"/>
      <c r="N317" s="210"/>
      <c r="O317" s="206"/>
      <c r="P317" s="210"/>
      <c r="Q317" s="206"/>
      <c r="R317" s="210"/>
      <c r="S317" s="210"/>
      <c r="T317" s="206"/>
      <c r="U317" s="210"/>
      <c r="V317" s="247"/>
      <c r="W317" s="210"/>
      <c r="X317" s="210"/>
      <c r="Y317" s="210"/>
      <c r="Z317" s="210"/>
      <c r="AA317" s="208">
        <v>101400</v>
      </c>
      <c r="AB317" s="210"/>
      <c r="AC317" s="208">
        <v>101400</v>
      </c>
    </row>
    <row r="318" spans="1:29">
      <c r="A318" s="199" t="s">
        <v>49</v>
      </c>
      <c r="B318" s="202">
        <v>12</v>
      </c>
      <c r="C318" s="202" t="s">
        <v>21</v>
      </c>
      <c r="D318" s="216">
        <v>3239</v>
      </c>
      <c r="E318" s="217" t="s">
        <v>66</v>
      </c>
      <c r="F318" s="329" t="s">
        <v>815</v>
      </c>
      <c r="G318" s="323"/>
      <c r="H318" s="210"/>
      <c r="I318" s="210"/>
      <c r="J318" s="210"/>
      <c r="K318" s="210"/>
      <c r="L318" s="208">
        <v>0</v>
      </c>
      <c r="M318" s="210"/>
      <c r="N318" s="210"/>
      <c r="O318" s="206"/>
      <c r="P318" s="210"/>
      <c r="Q318" s="206"/>
      <c r="R318" s="210"/>
      <c r="S318" s="210"/>
      <c r="T318" s="206"/>
      <c r="U318" s="210"/>
      <c r="V318" s="247"/>
      <c r="W318" s="210"/>
      <c r="X318" s="210"/>
      <c r="Y318" s="210"/>
      <c r="Z318" s="210"/>
      <c r="AA318" s="208">
        <v>0</v>
      </c>
      <c r="AB318" s="210"/>
      <c r="AC318" s="208">
        <v>0</v>
      </c>
    </row>
    <row r="319" spans="1:29">
      <c r="A319" s="199" t="s">
        <v>49</v>
      </c>
      <c r="B319" s="202">
        <v>12</v>
      </c>
      <c r="C319" s="202" t="s">
        <v>21</v>
      </c>
      <c r="D319" s="216">
        <v>3293</v>
      </c>
      <c r="E319" s="217" t="s">
        <v>68</v>
      </c>
      <c r="F319" s="329" t="s">
        <v>815</v>
      </c>
      <c r="G319" s="323"/>
      <c r="H319" s="210"/>
      <c r="I319" s="210"/>
      <c r="J319" s="210"/>
      <c r="K319" s="210"/>
      <c r="L319" s="208">
        <v>0</v>
      </c>
      <c r="M319" s="210"/>
      <c r="N319" s="210"/>
      <c r="O319" s="206"/>
      <c r="P319" s="210"/>
      <c r="Q319" s="206"/>
      <c r="R319" s="210"/>
      <c r="S319" s="210"/>
      <c r="T319" s="206"/>
      <c r="U319" s="210"/>
      <c r="V319" s="247"/>
      <c r="W319" s="210"/>
      <c r="X319" s="210"/>
      <c r="Y319" s="210"/>
      <c r="Z319" s="210"/>
      <c r="AA319" s="208">
        <v>0</v>
      </c>
      <c r="AB319" s="210"/>
      <c r="AC319" s="208">
        <v>0</v>
      </c>
    </row>
    <row r="320" spans="1:29" ht="12.75" thickBot="1">
      <c r="A320" s="330" t="s">
        <v>49</v>
      </c>
      <c r="B320" s="331">
        <v>12</v>
      </c>
      <c r="C320" s="331" t="s">
        <v>21</v>
      </c>
      <c r="D320" s="226">
        <v>4212</v>
      </c>
      <c r="E320" s="227" t="s">
        <v>58</v>
      </c>
      <c r="F320" s="332" t="s">
        <v>815</v>
      </c>
      <c r="G320" s="333">
        <v>580500</v>
      </c>
      <c r="H320" s="308"/>
      <c r="I320" s="308"/>
      <c r="J320" s="308"/>
      <c r="K320" s="308"/>
      <c r="L320" s="334">
        <v>580500</v>
      </c>
      <c r="M320" s="308"/>
      <c r="N320" s="308"/>
      <c r="O320" s="311"/>
      <c r="P320" s="308"/>
      <c r="Q320" s="311"/>
      <c r="R320" s="308"/>
      <c r="S320" s="308"/>
      <c r="T320" s="311"/>
      <c r="U320" s="308"/>
      <c r="V320" s="312"/>
      <c r="W320" s="308"/>
      <c r="X320" s="308"/>
      <c r="Y320" s="308"/>
      <c r="Z320" s="308"/>
      <c r="AA320" s="334">
        <v>580500</v>
      </c>
      <c r="AB320" s="308"/>
      <c r="AC320" s="334">
        <v>580500</v>
      </c>
    </row>
    <row r="321" spans="1:29" ht="12.75" thickBot="1">
      <c r="A321" s="233" t="s">
        <v>49</v>
      </c>
      <c r="B321" s="236">
        <v>12</v>
      </c>
      <c r="C321" s="235"/>
      <c r="D321" s="236"/>
      <c r="E321" s="237" t="s">
        <v>161</v>
      </c>
      <c r="F321" s="335" t="s">
        <v>815</v>
      </c>
      <c r="G321" s="272">
        <v>681900</v>
      </c>
      <c r="H321" s="272">
        <v>0</v>
      </c>
      <c r="I321" s="272">
        <v>0</v>
      </c>
      <c r="J321" s="272">
        <v>0</v>
      </c>
      <c r="K321" s="272">
        <v>0</v>
      </c>
      <c r="L321" s="272">
        <v>681900</v>
      </c>
      <c r="M321" s="272">
        <v>0</v>
      </c>
      <c r="N321" s="272">
        <v>0</v>
      </c>
      <c r="O321" s="272">
        <v>0</v>
      </c>
      <c r="P321" s="272">
        <v>0</v>
      </c>
      <c r="Q321" s="272">
        <v>0</v>
      </c>
      <c r="R321" s="272">
        <v>0</v>
      </c>
      <c r="S321" s="272">
        <v>0</v>
      </c>
      <c r="T321" s="272">
        <v>0</v>
      </c>
      <c r="U321" s="272">
        <v>0</v>
      </c>
      <c r="V321" s="272">
        <v>0</v>
      </c>
      <c r="W321" s="272">
        <v>0</v>
      </c>
      <c r="X321" s="272">
        <v>0</v>
      </c>
      <c r="Y321" s="272">
        <v>0</v>
      </c>
      <c r="Z321" s="272">
        <v>0</v>
      </c>
      <c r="AA321" s="272">
        <v>681900</v>
      </c>
      <c r="AB321" s="272">
        <v>0</v>
      </c>
      <c r="AC321" s="272">
        <v>681900</v>
      </c>
    </row>
    <row r="322" spans="1:29">
      <c r="A322" s="199" t="s">
        <v>49</v>
      </c>
      <c r="B322" s="202">
        <v>12</v>
      </c>
      <c r="C322" s="202" t="s">
        <v>21</v>
      </c>
      <c r="D322" s="202">
        <v>3111</v>
      </c>
      <c r="E322" s="203" t="s">
        <v>50</v>
      </c>
      <c r="F322" s="204" t="s">
        <v>690</v>
      </c>
      <c r="G322" s="336"/>
      <c r="H322" s="210"/>
      <c r="I322" s="210"/>
      <c r="J322" s="210"/>
      <c r="K322" s="210"/>
      <c r="L322" s="208">
        <v>0</v>
      </c>
      <c r="M322" s="210"/>
      <c r="N322" s="210"/>
      <c r="O322" s="337">
        <v>63681</v>
      </c>
      <c r="P322" s="210"/>
      <c r="Q322" s="206"/>
      <c r="R322" s="210"/>
      <c r="S322" s="210"/>
      <c r="T322" s="337">
        <v>102320</v>
      </c>
      <c r="U322" s="210"/>
      <c r="V322" s="247"/>
      <c r="W322" s="210"/>
      <c r="X322" s="210"/>
      <c r="Y322" s="210"/>
      <c r="Z322" s="210"/>
      <c r="AA322" s="208">
        <v>166001</v>
      </c>
      <c r="AB322" s="210"/>
      <c r="AC322" s="208">
        <v>166001</v>
      </c>
    </row>
    <row r="323" spans="1:29" ht="24">
      <c r="A323" s="199" t="s">
        <v>49</v>
      </c>
      <c r="B323" s="202">
        <v>12</v>
      </c>
      <c r="C323" s="202" t="s">
        <v>21</v>
      </c>
      <c r="D323" s="216">
        <v>3132</v>
      </c>
      <c r="E323" s="217" t="s">
        <v>52</v>
      </c>
      <c r="F323" s="204" t="s">
        <v>690</v>
      </c>
      <c r="G323" s="323"/>
      <c r="H323" s="210"/>
      <c r="I323" s="210"/>
      <c r="J323" s="210"/>
      <c r="K323" s="210"/>
      <c r="L323" s="208">
        <v>0</v>
      </c>
      <c r="M323" s="210"/>
      <c r="N323" s="210"/>
      <c r="O323" s="314">
        <v>6894</v>
      </c>
      <c r="P323" s="210"/>
      <c r="Q323" s="206"/>
      <c r="R323" s="210"/>
      <c r="S323" s="210"/>
      <c r="T323" s="206">
        <v>59371</v>
      </c>
      <c r="U323" s="210"/>
      <c r="V323" s="247"/>
      <c r="W323" s="210"/>
      <c r="X323" s="210"/>
      <c r="Y323" s="210"/>
      <c r="Z323" s="210"/>
      <c r="AA323" s="208">
        <v>66265</v>
      </c>
      <c r="AB323" s="210"/>
      <c r="AC323" s="208">
        <v>66265</v>
      </c>
    </row>
    <row r="324" spans="1:29">
      <c r="A324" s="213" t="s">
        <v>49</v>
      </c>
      <c r="B324" s="216">
        <v>12</v>
      </c>
      <c r="C324" s="216" t="s">
        <v>21</v>
      </c>
      <c r="D324" s="216">
        <v>3211</v>
      </c>
      <c r="E324" s="217" t="s">
        <v>60</v>
      </c>
      <c r="F324" s="218" t="s">
        <v>690</v>
      </c>
      <c r="G324" s="323"/>
      <c r="H324" s="222"/>
      <c r="I324" s="222"/>
      <c r="J324" s="222"/>
      <c r="K324" s="222"/>
      <c r="L324" s="208">
        <v>0</v>
      </c>
      <c r="M324" s="222"/>
      <c r="N324" s="222"/>
      <c r="O324" s="314">
        <v>30394</v>
      </c>
      <c r="P324" s="222"/>
      <c r="Q324" s="314">
        <v>300</v>
      </c>
      <c r="R324" s="222"/>
      <c r="S324" s="222"/>
      <c r="T324" s="222">
        <v>21814</v>
      </c>
      <c r="U324" s="222"/>
      <c r="V324" s="254"/>
      <c r="W324" s="222"/>
      <c r="X324" s="222"/>
      <c r="Y324" s="222"/>
      <c r="Z324" s="222"/>
      <c r="AA324" s="208">
        <v>52508</v>
      </c>
      <c r="AB324" s="222"/>
      <c r="AC324" s="208">
        <v>52508</v>
      </c>
    </row>
    <row r="325" spans="1:29" ht="24">
      <c r="A325" s="213" t="s">
        <v>49</v>
      </c>
      <c r="B325" s="216">
        <v>12</v>
      </c>
      <c r="C325" s="216" t="s">
        <v>21</v>
      </c>
      <c r="D325" s="216">
        <v>3213</v>
      </c>
      <c r="E325" s="217" t="s">
        <v>64</v>
      </c>
      <c r="F325" s="218" t="s">
        <v>690</v>
      </c>
      <c r="G325" s="221"/>
      <c r="H325" s="222"/>
      <c r="I325" s="222"/>
      <c r="J325" s="222"/>
      <c r="K325" s="222"/>
      <c r="L325" s="208">
        <v>0</v>
      </c>
      <c r="M325" s="222"/>
      <c r="N325" s="222"/>
      <c r="O325" s="222"/>
      <c r="P325" s="222"/>
      <c r="Q325" s="220"/>
      <c r="R325" s="222"/>
      <c r="S325" s="222"/>
      <c r="T325" s="314">
        <v>506</v>
      </c>
      <c r="U325" s="222"/>
      <c r="V325" s="254"/>
      <c r="W325" s="222"/>
      <c r="X325" s="222"/>
      <c r="Y325" s="222"/>
      <c r="Z325" s="222"/>
      <c r="AA325" s="208">
        <v>506</v>
      </c>
      <c r="AB325" s="222"/>
      <c r="AC325" s="208">
        <v>506</v>
      </c>
    </row>
    <row r="326" spans="1:29" ht="24">
      <c r="A326" s="213" t="s">
        <v>49</v>
      </c>
      <c r="B326" s="216">
        <v>12</v>
      </c>
      <c r="C326" s="216" t="s">
        <v>21</v>
      </c>
      <c r="D326" s="216">
        <v>3221</v>
      </c>
      <c r="E326" s="217" t="s">
        <v>65</v>
      </c>
      <c r="F326" s="218" t="s">
        <v>690</v>
      </c>
      <c r="G326" s="221"/>
      <c r="H326" s="222"/>
      <c r="I326" s="222"/>
      <c r="J326" s="222"/>
      <c r="K326" s="222"/>
      <c r="L326" s="208">
        <v>0</v>
      </c>
      <c r="M326" s="222"/>
      <c r="N326" s="222"/>
      <c r="O326" s="314">
        <v>6000</v>
      </c>
      <c r="P326" s="222"/>
      <c r="Q326" s="314">
        <v>9100</v>
      </c>
      <c r="R326" s="222"/>
      <c r="S326" s="222"/>
      <c r="T326" s="314">
        <v>953</v>
      </c>
      <c r="U326" s="222"/>
      <c r="V326" s="254"/>
      <c r="W326" s="222"/>
      <c r="X326" s="222"/>
      <c r="Y326" s="222"/>
      <c r="Z326" s="222"/>
      <c r="AA326" s="208">
        <v>16053</v>
      </c>
      <c r="AB326" s="222"/>
      <c r="AC326" s="208">
        <v>16053</v>
      </c>
    </row>
    <row r="327" spans="1:29">
      <c r="A327" s="213" t="s">
        <v>49</v>
      </c>
      <c r="B327" s="216">
        <v>12</v>
      </c>
      <c r="C327" s="216" t="s">
        <v>21</v>
      </c>
      <c r="D327" s="216">
        <v>3223</v>
      </c>
      <c r="E327" s="217" t="s">
        <v>77</v>
      </c>
      <c r="F327" s="218" t="s">
        <v>690</v>
      </c>
      <c r="G327" s="221"/>
      <c r="H327" s="222"/>
      <c r="I327" s="222"/>
      <c r="J327" s="222"/>
      <c r="K327" s="222"/>
      <c r="L327" s="208">
        <v>0</v>
      </c>
      <c r="M327" s="222"/>
      <c r="N327" s="222"/>
      <c r="O327" s="220"/>
      <c r="P327" s="222"/>
      <c r="Q327" s="222"/>
      <c r="R327" s="222"/>
      <c r="S327" s="222"/>
      <c r="T327" s="222"/>
      <c r="U327" s="222"/>
      <c r="V327" s="254"/>
      <c r="W327" s="222"/>
      <c r="X327" s="222"/>
      <c r="Y327" s="222"/>
      <c r="Z327" s="222"/>
      <c r="AA327" s="208">
        <v>0</v>
      </c>
      <c r="AB327" s="222"/>
      <c r="AC327" s="208">
        <v>0</v>
      </c>
    </row>
    <row r="328" spans="1:29" ht="24">
      <c r="A328" s="213" t="s">
        <v>49</v>
      </c>
      <c r="B328" s="216">
        <v>12</v>
      </c>
      <c r="C328" s="216" t="s">
        <v>21</v>
      </c>
      <c r="D328" s="216">
        <v>3233</v>
      </c>
      <c r="E328" s="217" t="s">
        <v>81</v>
      </c>
      <c r="F328" s="218" t="s">
        <v>690</v>
      </c>
      <c r="G328" s="221"/>
      <c r="H328" s="222"/>
      <c r="I328" s="222"/>
      <c r="J328" s="222"/>
      <c r="K328" s="222"/>
      <c r="L328" s="208">
        <v>0</v>
      </c>
      <c r="M328" s="222"/>
      <c r="N328" s="222"/>
      <c r="O328" s="314">
        <v>8001</v>
      </c>
      <c r="P328" s="222"/>
      <c r="Q328" s="222"/>
      <c r="R328" s="222"/>
      <c r="S328" s="222"/>
      <c r="T328" s="222"/>
      <c r="U328" s="222"/>
      <c r="V328" s="254"/>
      <c r="W328" s="222"/>
      <c r="X328" s="222"/>
      <c r="Y328" s="222"/>
      <c r="Z328" s="222"/>
      <c r="AA328" s="208">
        <v>8001</v>
      </c>
      <c r="AB328" s="222"/>
      <c r="AC328" s="208">
        <v>8001</v>
      </c>
    </row>
    <row r="329" spans="1:29" ht="24">
      <c r="A329" s="213" t="s">
        <v>49</v>
      </c>
      <c r="B329" s="216">
        <v>12</v>
      </c>
      <c r="C329" s="216" t="s">
        <v>21</v>
      </c>
      <c r="D329" s="216">
        <v>3237</v>
      </c>
      <c r="E329" s="217" t="s">
        <v>62</v>
      </c>
      <c r="F329" s="218" t="s">
        <v>690</v>
      </c>
      <c r="G329" s="221"/>
      <c r="H329" s="222"/>
      <c r="I329" s="222"/>
      <c r="J329" s="222"/>
      <c r="K329" s="222"/>
      <c r="L329" s="208">
        <v>0</v>
      </c>
      <c r="M329" s="222"/>
      <c r="N329" s="222"/>
      <c r="O329" s="314">
        <v>8340</v>
      </c>
      <c r="P329" s="222"/>
      <c r="Q329" s="314">
        <v>56044</v>
      </c>
      <c r="R329" s="222"/>
      <c r="S329" s="222"/>
      <c r="T329" s="220">
        <v>50250</v>
      </c>
      <c r="U329" s="222"/>
      <c r="V329" s="253"/>
      <c r="W329" s="222"/>
      <c r="X329" s="222"/>
      <c r="Y329" s="222"/>
      <c r="Z329" s="222"/>
      <c r="AA329" s="208">
        <v>114634</v>
      </c>
      <c r="AB329" s="222"/>
      <c r="AC329" s="208">
        <v>114634</v>
      </c>
    </row>
    <row r="330" spans="1:29">
      <c r="A330" s="213" t="s">
        <v>49</v>
      </c>
      <c r="B330" s="216">
        <v>12</v>
      </c>
      <c r="C330" s="216" t="s">
        <v>21</v>
      </c>
      <c r="D330" s="216">
        <v>3239</v>
      </c>
      <c r="E330" s="217" t="s">
        <v>66</v>
      </c>
      <c r="F330" s="218" t="s">
        <v>690</v>
      </c>
      <c r="G330" s="221"/>
      <c r="H330" s="222"/>
      <c r="I330" s="222"/>
      <c r="J330" s="222"/>
      <c r="K330" s="222"/>
      <c r="L330" s="208">
        <v>0</v>
      </c>
      <c r="M330" s="222"/>
      <c r="N330" s="222"/>
      <c r="O330" s="314"/>
      <c r="P330" s="222"/>
      <c r="Q330" s="314"/>
      <c r="R330" s="222"/>
      <c r="S330" s="222"/>
      <c r="T330" s="220">
        <v>3750</v>
      </c>
      <c r="U330" s="222"/>
      <c r="V330" s="253"/>
      <c r="W330" s="222"/>
      <c r="X330" s="222"/>
      <c r="Y330" s="222"/>
      <c r="Z330" s="222"/>
      <c r="AA330" s="208">
        <v>3750</v>
      </c>
      <c r="AB330" s="222"/>
      <c r="AC330" s="208">
        <v>3750</v>
      </c>
    </row>
    <row r="331" spans="1:29">
      <c r="A331" s="213" t="s">
        <v>49</v>
      </c>
      <c r="B331" s="216">
        <v>12</v>
      </c>
      <c r="C331" s="216" t="s">
        <v>21</v>
      </c>
      <c r="D331" s="216">
        <v>3293</v>
      </c>
      <c r="E331" s="217" t="s">
        <v>68</v>
      </c>
      <c r="F331" s="218" t="s">
        <v>690</v>
      </c>
      <c r="G331" s="221"/>
      <c r="H331" s="222"/>
      <c r="I331" s="222"/>
      <c r="J331" s="222"/>
      <c r="K331" s="222"/>
      <c r="L331" s="208">
        <v>0</v>
      </c>
      <c r="M331" s="222"/>
      <c r="N331" s="222"/>
      <c r="O331" s="314">
        <v>6727</v>
      </c>
      <c r="P331" s="222"/>
      <c r="Q331" s="314">
        <v>1980</v>
      </c>
      <c r="R331" s="222"/>
      <c r="S331" s="222"/>
      <c r="T331" s="222"/>
      <c r="U331" s="222"/>
      <c r="V331" s="253"/>
      <c r="W331" s="222"/>
      <c r="X331" s="222"/>
      <c r="Y331" s="222"/>
      <c r="Z331" s="222"/>
      <c r="AA331" s="208">
        <v>8707</v>
      </c>
      <c r="AB331" s="222"/>
      <c r="AC331" s="208">
        <v>8707</v>
      </c>
    </row>
    <row r="332" spans="1:29" ht="24">
      <c r="A332" s="213" t="s">
        <v>49</v>
      </c>
      <c r="B332" s="216">
        <v>12</v>
      </c>
      <c r="C332" s="216" t="s">
        <v>21</v>
      </c>
      <c r="D332" s="216">
        <v>3299</v>
      </c>
      <c r="E332" s="217" t="s">
        <v>57</v>
      </c>
      <c r="F332" s="218" t="s">
        <v>690</v>
      </c>
      <c r="G332" s="221"/>
      <c r="H332" s="222"/>
      <c r="I332" s="222"/>
      <c r="J332" s="222"/>
      <c r="K332" s="222"/>
      <c r="L332" s="208">
        <v>0</v>
      </c>
      <c r="M332" s="222"/>
      <c r="N332" s="222"/>
      <c r="O332" s="222"/>
      <c r="P332" s="222"/>
      <c r="Q332" s="222"/>
      <c r="R332" s="222"/>
      <c r="S332" s="222"/>
      <c r="T332" s="220"/>
      <c r="U332" s="222"/>
      <c r="V332" s="253"/>
      <c r="W332" s="222"/>
      <c r="X332" s="222"/>
      <c r="Y332" s="222"/>
      <c r="Z332" s="222"/>
      <c r="AA332" s="208">
        <v>0</v>
      </c>
      <c r="AB332" s="222"/>
      <c r="AC332" s="208">
        <v>0</v>
      </c>
    </row>
    <row r="333" spans="1:29" ht="36">
      <c r="A333" s="213" t="s">
        <v>49</v>
      </c>
      <c r="B333" s="216">
        <v>12</v>
      </c>
      <c r="C333" s="216" t="s">
        <v>21</v>
      </c>
      <c r="D333" s="216">
        <v>3691</v>
      </c>
      <c r="E333" s="217" t="s">
        <v>83</v>
      </c>
      <c r="F333" s="218" t="s">
        <v>690</v>
      </c>
      <c r="G333" s="221"/>
      <c r="H333" s="222"/>
      <c r="I333" s="222"/>
      <c r="J333" s="222"/>
      <c r="K333" s="222"/>
      <c r="L333" s="208">
        <v>0</v>
      </c>
      <c r="M333" s="222"/>
      <c r="N333" s="222"/>
      <c r="O333" s="222"/>
      <c r="P333" s="222"/>
      <c r="Q333" s="314">
        <v>144995</v>
      </c>
      <c r="R333" s="222"/>
      <c r="S333" s="222"/>
      <c r="T333" s="222"/>
      <c r="U333" s="222"/>
      <c r="V333" s="220"/>
      <c r="W333" s="222"/>
      <c r="X333" s="222"/>
      <c r="Y333" s="222"/>
      <c r="Z333" s="222"/>
      <c r="AA333" s="208">
        <v>144995</v>
      </c>
      <c r="AB333" s="222"/>
      <c r="AC333" s="208">
        <v>144995</v>
      </c>
    </row>
    <row r="334" spans="1:29" ht="36">
      <c r="A334" s="213" t="s">
        <v>49</v>
      </c>
      <c r="B334" s="216">
        <v>12</v>
      </c>
      <c r="C334" s="216" t="s">
        <v>21</v>
      </c>
      <c r="D334" s="216">
        <v>3693</v>
      </c>
      <c r="E334" s="217" t="s">
        <v>83</v>
      </c>
      <c r="F334" s="218" t="s">
        <v>690</v>
      </c>
      <c r="G334" s="221"/>
      <c r="H334" s="222"/>
      <c r="I334" s="222"/>
      <c r="J334" s="222"/>
      <c r="K334" s="222"/>
      <c r="L334" s="208">
        <v>0</v>
      </c>
      <c r="M334" s="222"/>
      <c r="N334" s="222"/>
      <c r="O334" s="314">
        <v>36575</v>
      </c>
      <c r="P334" s="222"/>
      <c r="Q334" s="220"/>
      <c r="R334" s="222"/>
      <c r="S334" s="222"/>
      <c r="T334" s="222"/>
      <c r="U334" s="222"/>
      <c r="V334" s="253"/>
      <c r="W334" s="222"/>
      <c r="X334" s="222"/>
      <c r="Y334" s="222"/>
      <c r="Z334" s="222"/>
      <c r="AA334" s="208">
        <v>36575</v>
      </c>
      <c r="AB334" s="222"/>
      <c r="AC334" s="208">
        <v>36575</v>
      </c>
    </row>
    <row r="335" spans="1:29">
      <c r="A335" s="213" t="s">
        <v>49</v>
      </c>
      <c r="B335" s="216">
        <v>12</v>
      </c>
      <c r="C335" s="216" t="s">
        <v>21</v>
      </c>
      <c r="D335" s="214">
        <v>3811</v>
      </c>
      <c r="E335" s="259" t="s">
        <v>56</v>
      </c>
      <c r="F335" s="218" t="s">
        <v>690</v>
      </c>
      <c r="G335" s="221"/>
      <c r="H335" s="222"/>
      <c r="I335" s="222"/>
      <c r="J335" s="222"/>
      <c r="K335" s="222"/>
      <c r="L335" s="208">
        <v>0</v>
      </c>
      <c r="M335" s="222"/>
      <c r="N335" s="222"/>
      <c r="O335" s="314"/>
      <c r="P335" s="222"/>
      <c r="Q335" s="314">
        <v>12581</v>
      </c>
      <c r="R335" s="222"/>
      <c r="S335" s="222"/>
      <c r="T335" s="222"/>
      <c r="U335" s="222"/>
      <c r="V335" s="253"/>
      <c r="W335" s="222"/>
      <c r="X335" s="222"/>
      <c r="Y335" s="222"/>
      <c r="Z335" s="222"/>
      <c r="AA335" s="208">
        <v>12581</v>
      </c>
      <c r="AB335" s="222"/>
      <c r="AC335" s="208">
        <v>12581</v>
      </c>
    </row>
    <row r="336" spans="1:29">
      <c r="A336" s="213" t="s">
        <v>49</v>
      </c>
      <c r="B336" s="216">
        <v>12</v>
      </c>
      <c r="C336" s="216" t="s">
        <v>21</v>
      </c>
      <c r="D336" s="226">
        <v>4221</v>
      </c>
      <c r="E336" s="227" t="s">
        <v>63</v>
      </c>
      <c r="F336" s="218" t="s">
        <v>690</v>
      </c>
      <c r="G336" s="221"/>
      <c r="H336" s="222"/>
      <c r="I336" s="222"/>
      <c r="J336" s="222"/>
      <c r="K336" s="222"/>
      <c r="L336" s="208">
        <v>0</v>
      </c>
      <c r="M336" s="222"/>
      <c r="N336" s="222"/>
      <c r="O336" s="314"/>
      <c r="P336" s="222"/>
      <c r="Q336" s="314"/>
      <c r="R336" s="222"/>
      <c r="S336" s="222"/>
      <c r="T336" s="314">
        <v>45000</v>
      </c>
      <c r="U336" s="222"/>
      <c r="V336" s="253"/>
      <c r="W336" s="222"/>
      <c r="X336" s="222"/>
      <c r="Y336" s="222"/>
      <c r="Z336" s="222"/>
      <c r="AA336" s="208">
        <v>45000</v>
      </c>
      <c r="AB336" s="222"/>
      <c r="AC336" s="208">
        <v>45000</v>
      </c>
    </row>
    <row r="337" spans="1:29" ht="24">
      <c r="A337" s="213" t="s">
        <v>49</v>
      </c>
      <c r="B337" s="216">
        <v>12</v>
      </c>
      <c r="C337" s="216" t="s">
        <v>21</v>
      </c>
      <c r="D337" s="216">
        <v>4224</v>
      </c>
      <c r="E337" s="217" t="s">
        <v>73</v>
      </c>
      <c r="F337" s="218" t="s">
        <v>690</v>
      </c>
      <c r="G337" s="221"/>
      <c r="H337" s="222"/>
      <c r="I337" s="222"/>
      <c r="J337" s="222"/>
      <c r="K337" s="222"/>
      <c r="L337" s="208">
        <v>0</v>
      </c>
      <c r="M337" s="222"/>
      <c r="N337" s="222"/>
      <c r="O337" s="220"/>
      <c r="P337" s="222"/>
      <c r="Q337" s="222"/>
      <c r="R337" s="222"/>
      <c r="S337" s="222"/>
      <c r="T337" s="222"/>
      <c r="U337" s="222"/>
      <c r="V337" s="253"/>
      <c r="W337" s="222"/>
      <c r="X337" s="222"/>
      <c r="Y337" s="222"/>
      <c r="Z337" s="222"/>
      <c r="AA337" s="208">
        <v>0</v>
      </c>
      <c r="AB337" s="222"/>
      <c r="AC337" s="208">
        <v>0</v>
      </c>
    </row>
    <row r="338" spans="1:29" ht="24">
      <c r="A338" s="213" t="s">
        <v>49</v>
      </c>
      <c r="B338" s="216">
        <v>12</v>
      </c>
      <c r="C338" s="216" t="s">
        <v>21</v>
      </c>
      <c r="D338" s="216">
        <v>4225</v>
      </c>
      <c r="E338" s="217" t="s">
        <v>85</v>
      </c>
      <c r="F338" s="218" t="s">
        <v>690</v>
      </c>
      <c r="G338" s="231"/>
      <c r="H338" s="232"/>
      <c r="I338" s="232"/>
      <c r="J338" s="232"/>
      <c r="K338" s="232"/>
      <c r="L338" s="208">
        <v>0</v>
      </c>
      <c r="M338" s="232"/>
      <c r="N338" s="232"/>
      <c r="O338" s="230"/>
      <c r="P338" s="232"/>
      <c r="Q338" s="232"/>
      <c r="R338" s="232"/>
      <c r="S338" s="232"/>
      <c r="T338" s="314">
        <v>5015</v>
      </c>
      <c r="U338" s="232"/>
      <c r="V338" s="338"/>
      <c r="W338" s="232"/>
      <c r="X338" s="232"/>
      <c r="Y338" s="232"/>
      <c r="Z338" s="232"/>
      <c r="AA338" s="208">
        <v>5015</v>
      </c>
      <c r="AB338" s="232"/>
      <c r="AC338" s="208">
        <v>5015</v>
      </c>
    </row>
    <row r="339" spans="1:29" ht="24">
      <c r="A339" s="213" t="s">
        <v>49</v>
      </c>
      <c r="B339" s="216">
        <v>12</v>
      </c>
      <c r="C339" s="216" t="s">
        <v>21</v>
      </c>
      <c r="D339" s="214">
        <v>4227</v>
      </c>
      <c r="E339" s="259" t="s">
        <v>93</v>
      </c>
      <c r="F339" s="218" t="s">
        <v>690</v>
      </c>
      <c r="G339" s="231"/>
      <c r="H339" s="232"/>
      <c r="I339" s="232"/>
      <c r="J339" s="232"/>
      <c r="K339" s="232"/>
      <c r="L339" s="208">
        <v>0</v>
      </c>
      <c r="M339" s="232"/>
      <c r="N339" s="232"/>
      <c r="O339" s="230"/>
      <c r="P339" s="232"/>
      <c r="Q339" s="232"/>
      <c r="R339" s="232"/>
      <c r="S339" s="232"/>
      <c r="T339" s="314">
        <v>975</v>
      </c>
      <c r="U339" s="232"/>
      <c r="V339" s="338"/>
      <c r="W339" s="232"/>
      <c r="X339" s="232"/>
      <c r="Y339" s="232"/>
      <c r="Z339" s="232"/>
      <c r="AA339" s="208">
        <v>975</v>
      </c>
      <c r="AB339" s="232"/>
      <c r="AC339" s="208">
        <v>975</v>
      </c>
    </row>
    <row r="340" spans="1:29" ht="24.75" thickBot="1">
      <c r="A340" s="223" t="s">
        <v>49</v>
      </c>
      <c r="B340" s="226">
        <v>12</v>
      </c>
      <c r="C340" s="226" t="s">
        <v>21</v>
      </c>
      <c r="D340" s="226">
        <v>4262</v>
      </c>
      <c r="E340" s="227" t="s">
        <v>86</v>
      </c>
      <c r="F340" s="228" t="s">
        <v>690</v>
      </c>
      <c r="G340" s="231"/>
      <c r="H340" s="232"/>
      <c r="I340" s="232"/>
      <c r="J340" s="232"/>
      <c r="K340" s="232"/>
      <c r="L340" s="208">
        <v>0</v>
      </c>
      <c r="M340" s="232"/>
      <c r="N340" s="232"/>
      <c r="O340" s="232"/>
      <c r="P340" s="232"/>
      <c r="Q340" s="232"/>
      <c r="R340" s="232"/>
      <c r="S340" s="232"/>
      <c r="T340" s="230"/>
      <c r="U340" s="232"/>
      <c r="V340" s="338"/>
      <c r="W340" s="232"/>
      <c r="X340" s="232"/>
      <c r="Y340" s="232"/>
      <c r="Z340" s="232"/>
      <c r="AA340" s="208">
        <v>0</v>
      </c>
      <c r="AB340" s="232"/>
      <c r="AC340" s="208">
        <v>0</v>
      </c>
    </row>
    <row r="341" spans="1:29" ht="12.75" thickBot="1">
      <c r="A341" s="233" t="s">
        <v>49</v>
      </c>
      <c r="B341" s="236">
        <v>12</v>
      </c>
      <c r="C341" s="235"/>
      <c r="D341" s="236"/>
      <c r="E341" s="237" t="s">
        <v>161</v>
      </c>
      <c r="F341" s="238" t="s">
        <v>690</v>
      </c>
      <c r="G341" s="272">
        <v>0</v>
      </c>
      <c r="H341" s="272">
        <v>0</v>
      </c>
      <c r="I341" s="272">
        <v>0</v>
      </c>
      <c r="J341" s="272">
        <v>0</v>
      </c>
      <c r="K341" s="272">
        <v>0</v>
      </c>
      <c r="L341" s="272">
        <v>0</v>
      </c>
      <c r="M341" s="272">
        <v>0</v>
      </c>
      <c r="N341" s="272">
        <v>0</v>
      </c>
      <c r="O341" s="272">
        <v>166612</v>
      </c>
      <c r="P341" s="272">
        <v>0</v>
      </c>
      <c r="Q341" s="272">
        <v>225000</v>
      </c>
      <c r="R341" s="272">
        <v>0</v>
      </c>
      <c r="S341" s="272">
        <v>0</v>
      </c>
      <c r="T341" s="272">
        <v>289954</v>
      </c>
      <c r="U341" s="272">
        <v>0</v>
      </c>
      <c r="V341" s="272">
        <v>0</v>
      </c>
      <c r="W341" s="272">
        <v>0</v>
      </c>
      <c r="X341" s="272">
        <v>0</v>
      </c>
      <c r="Y341" s="272">
        <v>0</v>
      </c>
      <c r="Z341" s="272">
        <v>0</v>
      </c>
      <c r="AA341" s="272">
        <v>681566</v>
      </c>
      <c r="AB341" s="272">
        <v>0</v>
      </c>
      <c r="AC341" s="272">
        <v>681566</v>
      </c>
    </row>
    <row r="342" spans="1:29" ht="12.75" thickBot="1">
      <c r="A342" s="276" t="s">
        <v>49</v>
      </c>
      <c r="B342" s="279">
        <v>12</v>
      </c>
      <c r="C342" s="278"/>
      <c r="D342" s="279"/>
      <c r="E342" s="280" t="s">
        <v>816</v>
      </c>
      <c r="F342" s="281"/>
      <c r="G342" s="284">
        <v>4977575</v>
      </c>
      <c r="H342" s="284">
        <v>0</v>
      </c>
      <c r="I342" s="284">
        <v>0</v>
      </c>
      <c r="J342" s="284">
        <v>0</v>
      </c>
      <c r="K342" s="284">
        <v>0</v>
      </c>
      <c r="L342" s="284">
        <v>4977575</v>
      </c>
      <c r="M342" s="284">
        <v>0</v>
      </c>
      <c r="N342" s="284">
        <v>0</v>
      </c>
      <c r="O342" s="284">
        <v>166612</v>
      </c>
      <c r="P342" s="284">
        <v>0</v>
      </c>
      <c r="Q342" s="284">
        <v>225000</v>
      </c>
      <c r="R342" s="284">
        <v>0</v>
      </c>
      <c r="S342" s="284">
        <v>0</v>
      </c>
      <c r="T342" s="284">
        <v>590334</v>
      </c>
      <c r="U342" s="284">
        <v>0</v>
      </c>
      <c r="V342" s="284">
        <v>0</v>
      </c>
      <c r="W342" s="284">
        <v>0</v>
      </c>
      <c r="X342" s="284">
        <v>0</v>
      </c>
      <c r="Y342" s="284">
        <v>0</v>
      </c>
      <c r="Z342" s="284">
        <v>0</v>
      </c>
      <c r="AA342" s="284">
        <v>5959521</v>
      </c>
      <c r="AB342" s="284">
        <v>0</v>
      </c>
      <c r="AC342" s="284">
        <v>5959521</v>
      </c>
    </row>
    <row r="343" spans="1:29">
      <c r="A343" s="199" t="s">
        <v>49</v>
      </c>
      <c r="B343" s="202">
        <v>561</v>
      </c>
      <c r="C343" s="202" t="s">
        <v>38</v>
      </c>
      <c r="D343" s="202">
        <v>3111</v>
      </c>
      <c r="E343" s="203" t="s">
        <v>50</v>
      </c>
      <c r="F343" s="204" t="s">
        <v>690</v>
      </c>
      <c r="G343" s="339"/>
      <c r="H343" s="244"/>
      <c r="I343" s="244"/>
      <c r="J343" s="244"/>
      <c r="K343" s="244"/>
      <c r="L343" s="208">
        <v>0</v>
      </c>
      <c r="M343" s="340"/>
      <c r="N343" s="244"/>
      <c r="O343" s="314">
        <v>360862</v>
      </c>
      <c r="P343" s="210"/>
      <c r="Q343" s="206"/>
      <c r="R343" s="210"/>
      <c r="S343" s="210"/>
      <c r="T343" s="206">
        <v>837328</v>
      </c>
      <c r="U343" s="210"/>
      <c r="V343" s="246"/>
      <c r="W343" s="210"/>
      <c r="X343" s="210"/>
      <c r="Y343" s="210"/>
      <c r="Z343" s="210"/>
      <c r="AA343" s="208">
        <v>1198190</v>
      </c>
      <c r="AB343" s="210"/>
      <c r="AC343" s="208">
        <v>1198190</v>
      </c>
    </row>
    <row r="344" spans="1:29" ht="24">
      <c r="A344" s="199" t="s">
        <v>49</v>
      </c>
      <c r="B344" s="202">
        <v>561</v>
      </c>
      <c r="C344" s="202" t="s">
        <v>38</v>
      </c>
      <c r="D344" s="216">
        <v>3132</v>
      </c>
      <c r="E344" s="217" t="s">
        <v>52</v>
      </c>
      <c r="F344" s="204" t="s">
        <v>690</v>
      </c>
      <c r="G344" s="209"/>
      <c r="H344" s="210"/>
      <c r="I344" s="210"/>
      <c r="J344" s="210"/>
      <c r="K344" s="210"/>
      <c r="L344" s="208">
        <v>0</v>
      </c>
      <c r="M344" s="210"/>
      <c r="N344" s="210"/>
      <c r="O344" s="314">
        <v>39070</v>
      </c>
      <c r="P344" s="210"/>
      <c r="Q344" s="206"/>
      <c r="R344" s="210"/>
      <c r="S344" s="210"/>
      <c r="T344" s="314">
        <v>95670</v>
      </c>
      <c r="U344" s="210"/>
      <c r="V344" s="246"/>
      <c r="W344" s="210"/>
      <c r="X344" s="210"/>
      <c r="Y344" s="210"/>
      <c r="Z344" s="210"/>
      <c r="AA344" s="208">
        <v>134740</v>
      </c>
      <c r="AB344" s="210"/>
      <c r="AC344" s="208">
        <v>134740</v>
      </c>
    </row>
    <row r="345" spans="1:29">
      <c r="A345" s="213" t="s">
        <v>49</v>
      </c>
      <c r="B345" s="216">
        <v>561</v>
      </c>
      <c r="C345" s="216" t="s">
        <v>38</v>
      </c>
      <c r="D345" s="216">
        <v>3211</v>
      </c>
      <c r="E345" s="217" t="s">
        <v>60</v>
      </c>
      <c r="F345" s="218" t="s">
        <v>690</v>
      </c>
      <c r="G345" s="221"/>
      <c r="H345" s="222"/>
      <c r="I345" s="222"/>
      <c r="J345" s="222"/>
      <c r="K345" s="222"/>
      <c r="L345" s="208">
        <v>0</v>
      </c>
      <c r="M345" s="222"/>
      <c r="N345" s="222"/>
      <c r="O345" s="314">
        <v>172238</v>
      </c>
      <c r="P345" s="222"/>
      <c r="Q345" s="314">
        <v>1700</v>
      </c>
      <c r="R345" s="222"/>
      <c r="S345" s="222"/>
      <c r="T345" s="222">
        <v>123611</v>
      </c>
      <c r="U345" s="222"/>
      <c r="V345" s="220"/>
      <c r="W345" s="222"/>
      <c r="X345" s="220"/>
      <c r="Y345" s="222"/>
      <c r="Z345" s="222"/>
      <c r="AA345" s="208">
        <v>297549</v>
      </c>
      <c r="AB345" s="222"/>
      <c r="AC345" s="208">
        <v>297549</v>
      </c>
    </row>
    <row r="346" spans="1:29" ht="24">
      <c r="A346" s="213" t="s">
        <v>49</v>
      </c>
      <c r="B346" s="216">
        <v>561</v>
      </c>
      <c r="C346" s="216" t="s">
        <v>38</v>
      </c>
      <c r="D346" s="216">
        <v>3213</v>
      </c>
      <c r="E346" s="217" t="s">
        <v>64</v>
      </c>
      <c r="F346" s="218" t="s">
        <v>690</v>
      </c>
      <c r="G346" s="221"/>
      <c r="H346" s="222"/>
      <c r="I346" s="222"/>
      <c r="J346" s="222"/>
      <c r="K346" s="222"/>
      <c r="L346" s="208">
        <v>0</v>
      </c>
      <c r="M346" s="222"/>
      <c r="N346" s="222"/>
      <c r="O346" s="222"/>
      <c r="P346" s="222"/>
      <c r="Q346" s="220"/>
      <c r="R346" s="222"/>
      <c r="S346" s="222"/>
      <c r="T346" s="314">
        <v>2869</v>
      </c>
      <c r="U346" s="222"/>
      <c r="V346" s="253"/>
      <c r="W346" s="222"/>
      <c r="X346" s="222"/>
      <c r="Y346" s="222"/>
      <c r="Z346" s="222"/>
      <c r="AA346" s="208">
        <v>2869</v>
      </c>
      <c r="AB346" s="222"/>
      <c r="AC346" s="208">
        <v>2869</v>
      </c>
    </row>
    <row r="347" spans="1:29" ht="24">
      <c r="A347" s="213" t="s">
        <v>49</v>
      </c>
      <c r="B347" s="216">
        <v>561</v>
      </c>
      <c r="C347" s="216" t="s">
        <v>38</v>
      </c>
      <c r="D347" s="216">
        <v>3221</v>
      </c>
      <c r="E347" s="217" t="s">
        <v>65</v>
      </c>
      <c r="F347" s="218" t="s">
        <v>690</v>
      </c>
      <c r="G347" s="221"/>
      <c r="H347" s="222"/>
      <c r="I347" s="222"/>
      <c r="J347" s="222"/>
      <c r="K347" s="222"/>
      <c r="L347" s="208">
        <v>0</v>
      </c>
      <c r="M347" s="222"/>
      <c r="N347" s="222"/>
      <c r="O347" s="314">
        <v>34000</v>
      </c>
      <c r="P347" s="222"/>
      <c r="Q347" s="314">
        <v>45900</v>
      </c>
      <c r="R347" s="222"/>
      <c r="S347" s="222"/>
      <c r="T347" s="314">
        <v>5398</v>
      </c>
      <c r="U347" s="222"/>
      <c r="V347" s="253"/>
      <c r="W347" s="222"/>
      <c r="X347" s="222"/>
      <c r="Y347" s="222"/>
      <c r="Z347" s="222"/>
      <c r="AA347" s="208">
        <v>85298</v>
      </c>
      <c r="AB347" s="222"/>
      <c r="AC347" s="208">
        <v>85298</v>
      </c>
    </row>
    <row r="348" spans="1:29">
      <c r="A348" s="213" t="s">
        <v>49</v>
      </c>
      <c r="B348" s="216">
        <v>561</v>
      </c>
      <c r="C348" s="216" t="s">
        <v>38</v>
      </c>
      <c r="D348" s="214">
        <v>3222</v>
      </c>
      <c r="E348" s="259" t="s">
        <v>76</v>
      </c>
      <c r="F348" s="218" t="s">
        <v>690</v>
      </c>
      <c r="G348" s="221"/>
      <c r="H348" s="222"/>
      <c r="I348" s="222"/>
      <c r="J348" s="222"/>
      <c r="K348" s="222"/>
      <c r="L348" s="208">
        <v>0</v>
      </c>
      <c r="M348" s="222"/>
      <c r="N348" s="222"/>
      <c r="O348" s="222"/>
      <c r="P348" s="222"/>
      <c r="Q348" s="222"/>
      <c r="R348" s="222"/>
      <c r="S348" s="222"/>
      <c r="T348" s="222"/>
      <c r="U348" s="222"/>
      <c r="V348" s="253"/>
      <c r="W348" s="222"/>
      <c r="X348" s="220"/>
      <c r="Y348" s="222"/>
      <c r="Z348" s="222"/>
      <c r="AA348" s="208">
        <v>0</v>
      </c>
      <c r="AB348" s="222"/>
      <c r="AC348" s="208">
        <v>0</v>
      </c>
    </row>
    <row r="349" spans="1:29">
      <c r="A349" s="213" t="s">
        <v>49</v>
      </c>
      <c r="B349" s="216">
        <v>561</v>
      </c>
      <c r="C349" s="216" t="s">
        <v>38</v>
      </c>
      <c r="D349" s="216">
        <v>3223</v>
      </c>
      <c r="E349" s="217" t="s">
        <v>77</v>
      </c>
      <c r="F349" s="218" t="s">
        <v>690</v>
      </c>
      <c r="G349" s="221"/>
      <c r="H349" s="222"/>
      <c r="I349" s="222"/>
      <c r="J349" s="222"/>
      <c r="K349" s="222"/>
      <c r="L349" s="208">
        <v>0</v>
      </c>
      <c r="M349" s="222"/>
      <c r="N349" s="222"/>
      <c r="O349" s="220"/>
      <c r="P349" s="222"/>
      <c r="Q349" s="222"/>
      <c r="R349" s="222"/>
      <c r="S349" s="222"/>
      <c r="T349" s="222"/>
      <c r="U349" s="222"/>
      <c r="V349" s="253"/>
      <c r="W349" s="222"/>
      <c r="X349" s="222"/>
      <c r="Y349" s="222"/>
      <c r="Z349" s="222"/>
      <c r="AA349" s="208">
        <v>0</v>
      </c>
      <c r="AB349" s="222"/>
      <c r="AC349" s="208">
        <v>0</v>
      </c>
    </row>
    <row r="350" spans="1:29" ht="24">
      <c r="A350" s="213" t="s">
        <v>49</v>
      </c>
      <c r="B350" s="216">
        <v>561</v>
      </c>
      <c r="C350" s="216" t="s">
        <v>38</v>
      </c>
      <c r="D350" s="214">
        <v>3231</v>
      </c>
      <c r="E350" s="259" t="s">
        <v>79</v>
      </c>
      <c r="F350" s="218" t="s">
        <v>690</v>
      </c>
      <c r="G350" s="221"/>
      <c r="H350" s="222"/>
      <c r="I350" s="222"/>
      <c r="J350" s="222"/>
      <c r="K350" s="222"/>
      <c r="L350" s="208">
        <v>0</v>
      </c>
      <c r="M350" s="222"/>
      <c r="N350" s="222"/>
      <c r="O350" s="222"/>
      <c r="P350" s="222"/>
      <c r="Q350" s="222"/>
      <c r="R350" s="222"/>
      <c r="S350" s="222"/>
      <c r="T350" s="222"/>
      <c r="U350" s="222"/>
      <c r="V350" s="253"/>
      <c r="W350" s="222"/>
      <c r="X350" s="220"/>
      <c r="Y350" s="222"/>
      <c r="Z350" s="222"/>
      <c r="AA350" s="208">
        <v>0</v>
      </c>
      <c r="AB350" s="222"/>
      <c r="AC350" s="208">
        <v>0</v>
      </c>
    </row>
    <row r="351" spans="1:29" ht="24">
      <c r="A351" s="213" t="s">
        <v>49</v>
      </c>
      <c r="B351" s="216">
        <v>561</v>
      </c>
      <c r="C351" s="216" t="s">
        <v>38</v>
      </c>
      <c r="D351" s="216">
        <v>3233</v>
      </c>
      <c r="E351" s="217" t="s">
        <v>81</v>
      </c>
      <c r="F351" s="218" t="s">
        <v>690</v>
      </c>
      <c r="G351" s="221"/>
      <c r="H351" s="222"/>
      <c r="I351" s="222"/>
      <c r="J351" s="222"/>
      <c r="K351" s="222"/>
      <c r="L351" s="208">
        <v>0</v>
      </c>
      <c r="M351" s="222"/>
      <c r="N351" s="222"/>
      <c r="O351" s="314">
        <v>45339</v>
      </c>
      <c r="P351" s="222"/>
      <c r="Q351" s="222"/>
      <c r="R351" s="222"/>
      <c r="S351" s="222"/>
      <c r="T351" s="222"/>
      <c r="U351" s="222"/>
      <c r="V351" s="253"/>
      <c r="W351" s="222"/>
      <c r="X351" s="220"/>
      <c r="Y351" s="222"/>
      <c r="Z351" s="222"/>
      <c r="AA351" s="208">
        <v>45339</v>
      </c>
      <c r="AB351" s="222"/>
      <c r="AC351" s="208">
        <v>45339</v>
      </c>
    </row>
    <row r="352" spans="1:29" ht="24">
      <c r="A352" s="213" t="s">
        <v>49</v>
      </c>
      <c r="B352" s="216">
        <v>561</v>
      </c>
      <c r="C352" s="216" t="s">
        <v>38</v>
      </c>
      <c r="D352" s="216">
        <v>3237</v>
      </c>
      <c r="E352" s="217" t="s">
        <v>62</v>
      </c>
      <c r="F352" s="218" t="s">
        <v>690</v>
      </c>
      <c r="G352" s="221"/>
      <c r="H352" s="222"/>
      <c r="I352" s="222"/>
      <c r="J352" s="222"/>
      <c r="K352" s="222"/>
      <c r="L352" s="208">
        <v>0</v>
      </c>
      <c r="M352" s="222"/>
      <c r="N352" s="222"/>
      <c r="O352" s="314">
        <v>47260</v>
      </c>
      <c r="P352" s="222"/>
      <c r="Q352" s="314">
        <v>318750</v>
      </c>
      <c r="R352" s="222"/>
      <c r="S352" s="222"/>
      <c r="T352" s="220">
        <v>284750</v>
      </c>
      <c r="U352" s="222"/>
      <c r="V352" s="220"/>
      <c r="W352" s="222"/>
      <c r="X352" s="220"/>
      <c r="Y352" s="222"/>
      <c r="Z352" s="222"/>
      <c r="AA352" s="208">
        <v>650760</v>
      </c>
      <c r="AB352" s="222"/>
      <c r="AC352" s="208">
        <v>650760</v>
      </c>
    </row>
    <row r="353" spans="1:29">
      <c r="A353" s="213" t="s">
        <v>49</v>
      </c>
      <c r="B353" s="216">
        <v>561</v>
      </c>
      <c r="C353" s="216" t="s">
        <v>38</v>
      </c>
      <c r="D353" s="216">
        <v>3239</v>
      </c>
      <c r="E353" s="217" t="s">
        <v>66</v>
      </c>
      <c r="F353" s="218" t="s">
        <v>690</v>
      </c>
      <c r="G353" s="221"/>
      <c r="H353" s="222"/>
      <c r="I353" s="222"/>
      <c r="J353" s="222"/>
      <c r="K353" s="222"/>
      <c r="L353" s="208">
        <v>0</v>
      </c>
      <c r="M353" s="222"/>
      <c r="N353" s="222"/>
      <c r="O353" s="314"/>
      <c r="P353" s="222"/>
      <c r="Q353" s="314"/>
      <c r="R353" s="222"/>
      <c r="S353" s="222"/>
      <c r="T353" s="314">
        <v>21250</v>
      </c>
      <c r="U353" s="222"/>
      <c r="V353" s="220"/>
      <c r="W353" s="222"/>
      <c r="X353" s="220"/>
      <c r="Y353" s="222"/>
      <c r="Z353" s="222"/>
      <c r="AA353" s="208">
        <v>21250</v>
      </c>
      <c r="AB353" s="222"/>
      <c r="AC353" s="208">
        <v>21250</v>
      </c>
    </row>
    <row r="354" spans="1:29" ht="24">
      <c r="A354" s="213" t="s">
        <v>49</v>
      </c>
      <c r="B354" s="216">
        <v>561</v>
      </c>
      <c r="C354" s="216" t="s">
        <v>38</v>
      </c>
      <c r="D354" s="214">
        <v>3241</v>
      </c>
      <c r="E354" s="259" t="s">
        <v>67</v>
      </c>
      <c r="F354" s="218" t="s">
        <v>690</v>
      </c>
      <c r="G354" s="221"/>
      <c r="H354" s="222"/>
      <c r="I354" s="222"/>
      <c r="J354" s="222"/>
      <c r="K354" s="222"/>
      <c r="L354" s="208">
        <v>0</v>
      </c>
      <c r="M354" s="222"/>
      <c r="N354" s="222"/>
      <c r="O354" s="220"/>
      <c r="P354" s="222"/>
      <c r="Q354" s="220"/>
      <c r="R354" s="222"/>
      <c r="S354" s="222"/>
      <c r="T354" s="222"/>
      <c r="U354" s="222"/>
      <c r="V354" s="253"/>
      <c r="W354" s="222"/>
      <c r="X354" s="220"/>
      <c r="Y354" s="222"/>
      <c r="Z354" s="222"/>
      <c r="AA354" s="208">
        <v>0</v>
      </c>
      <c r="AB354" s="222"/>
      <c r="AC354" s="208">
        <v>0</v>
      </c>
    </row>
    <row r="355" spans="1:29">
      <c r="A355" s="213" t="s">
        <v>49</v>
      </c>
      <c r="B355" s="216">
        <v>561</v>
      </c>
      <c r="C355" s="216" t="s">
        <v>38</v>
      </c>
      <c r="D355" s="216">
        <v>3293</v>
      </c>
      <c r="E355" s="217" t="s">
        <v>68</v>
      </c>
      <c r="F355" s="218" t="s">
        <v>690</v>
      </c>
      <c r="G355" s="221"/>
      <c r="H355" s="222"/>
      <c r="I355" s="222"/>
      <c r="J355" s="222"/>
      <c r="K355" s="222"/>
      <c r="L355" s="208">
        <v>0</v>
      </c>
      <c r="M355" s="222"/>
      <c r="N355" s="222"/>
      <c r="O355" s="314">
        <v>38122</v>
      </c>
      <c r="P355" s="222"/>
      <c r="Q355" s="314">
        <v>11220</v>
      </c>
      <c r="R355" s="222"/>
      <c r="S355" s="222"/>
      <c r="T355" s="222"/>
      <c r="U355" s="222"/>
      <c r="V355" s="253"/>
      <c r="W355" s="222"/>
      <c r="X355" s="220"/>
      <c r="Y355" s="222"/>
      <c r="Z355" s="222"/>
      <c r="AA355" s="208">
        <v>49342</v>
      </c>
      <c r="AB355" s="222"/>
      <c r="AC355" s="208">
        <v>49342</v>
      </c>
    </row>
    <row r="356" spans="1:29" ht="24">
      <c r="A356" s="213" t="s">
        <v>49</v>
      </c>
      <c r="B356" s="216">
        <v>561</v>
      </c>
      <c r="C356" s="216" t="s">
        <v>38</v>
      </c>
      <c r="D356" s="216">
        <v>3299</v>
      </c>
      <c r="E356" s="217" t="s">
        <v>57</v>
      </c>
      <c r="F356" s="218" t="s">
        <v>690</v>
      </c>
      <c r="G356" s="221"/>
      <c r="H356" s="222"/>
      <c r="I356" s="222"/>
      <c r="J356" s="222"/>
      <c r="K356" s="222"/>
      <c r="L356" s="208">
        <v>0</v>
      </c>
      <c r="M356" s="222"/>
      <c r="N356" s="222"/>
      <c r="O356" s="222"/>
      <c r="P356" s="222"/>
      <c r="Q356" s="222"/>
      <c r="R356" s="222"/>
      <c r="S356" s="222"/>
      <c r="T356" s="220"/>
      <c r="U356" s="222"/>
      <c r="V356" s="253"/>
      <c r="W356" s="222"/>
      <c r="X356" s="222"/>
      <c r="Y356" s="222"/>
      <c r="Z356" s="222"/>
      <c r="AA356" s="208">
        <v>0</v>
      </c>
      <c r="AB356" s="222"/>
      <c r="AC356" s="208">
        <v>0</v>
      </c>
    </row>
    <row r="357" spans="1:29" ht="36">
      <c r="A357" s="213" t="s">
        <v>49</v>
      </c>
      <c r="B357" s="216">
        <v>561</v>
      </c>
      <c r="C357" s="216" t="s">
        <v>38</v>
      </c>
      <c r="D357" s="216">
        <v>3691</v>
      </c>
      <c r="E357" s="217" t="s">
        <v>83</v>
      </c>
      <c r="F357" s="218" t="s">
        <v>690</v>
      </c>
      <c r="G357" s="221"/>
      <c r="H357" s="222"/>
      <c r="I357" s="222"/>
      <c r="J357" s="222"/>
      <c r="K357" s="222"/>
      <c r="L357" s="208">
        <v>0</v>
      </c>
      <c r="M357" s="222"/>
      <c r="N357" s="222"/>
      <c r="O357" s="222"/>
      <c r="P357" s="222"/>
      <c r="Q357" s="314">
        <v>821644</v>
      </c>
      <c r="R357" s="222"/>
      <c r="S357" s="222"/>
      <c r="T357" s="222"/>
      <c r="U357" s="222"/>
      <c r="V357" s="220"/>
      <c r="W357" s="222"/>
      <c r="X357" s="222"/>
      <c r="Y357" s="222"/>
      <c r="Z357" s="222"/>
      <c r="AA357" s="208">
        <v>821644</v>
      </c>
      <c r="AB357" s="222"/>
      <c r="AC357" s="208">
        <v>821644</v>
      </c>
    </row>
    <row r="358" spans="1:29" ht="36">
      <c r="A358" s="213" t="s">
        <v>49</v>
      </c>
      <c r="B358" s="216">
        <v>561</v>
      </c>
      <c r="C358" s="216" t="s">
        <v>38</v>
      </c>
      <c r="D358" s="216">
        <v>3693</v>
      </c>
      <c r="E358" s="217" t="s">
        <v>83</v>
      </c>
      <c r="F358" s="218" t="s">
        <v>690</v>
      </c>
      <c r="G358" s="341"/>
      <c r="H358" s="342"/>
      <c r="I358" s="343"/>
      <c r="J358" s="342"/>
      <c r="K358" s="343"/>
      <c r="L358" s="208">
        <v>0</v>
      </c>
      <c r="M358" s="343"/>
      <c r="N358" s="342"/>
      <c r="O358" s="314">
        <v>207258</v>
      </c>
      <c r="P358" s="342"/>
      <c r="Q358" s="220"/>
      <c r="R358" s="222"/>
      <c r="S358" s="222"/>
      <c r="T358" s="222"/>
      <c r="U358" s="222"/>
      <c r="V358" s="253"/>
      <c r="W358" s="222"/>
      <c r="X358" s="220"/>
      <c r="Y358" s="222"/>
      <c r="Z358" s="222"/>
      <c r="AA358" s="208">
        <v>207258</v>
      </c>
      <c r="AB358" s="222"/>
      <c r="AC358" s="208">
        <v>207258</v>
      </c>
    </row>
    <row r="359" spans="1:29">
      <c r="A359" s="213" t="s">
        <v>49</v>
      </c>
      <c r="B359" s="216">
        <v>561</v>
      </c>
      <c r="C359" s="216" t="s">
        <v>38</v>
      </c>
      <c r="D359" s="214">
        <v>3811</v>
      </c>
      <c r="E359" s="259" t="s">
        <v>56</v>
      </c>
      <c r="F359" s="218" t="s">
        <v>690</v>
      </c>
      <c r="G359" s="221"/>
      <c r="H359" s="222"/>
      <c r="I359" s="222"/>
      <c r="J359" s="222"/>
      <c r="K359" s="222"/>
      <c r="L359" s="208">
        <v>0</v>
      </c>
      <c r="M359" s="222"/>
      <c r="N359" s="222"/>
      <c r="O359" s="314"/>
      <c r="P359" s="222"/>
      <c r="Q359" s="314">
        <v>71288</v>
      </c>
      <c r="R359" s="222"/>
      <c r="S359" s="222"/>
      <c r="T359" s="222"/>
      <c r="U359" s="222"/>
      <c r="V359" s="253"/>
      <c r="W359" s="222"/>
      <c r="X359" s="220"/>
      <c r="Y359" s="222"/>
      <c r="Z359" s="222"/>
      <c r="AA359" s="208">
        <v>71288</v>
      </c>
      <c r="AB359" s="222"/>
      <c r="AC359" s="208">
        <v>71288</v>
      </c>
    </row>
    <row r="360" spans="1:29">
      <c r="A360" s="213" t="s">
        <v>49</v>
      </c>
      <c r="B360" s="216">
        <v>561</v>
      </c>
      <c r="C360" s="216" t="s">
        <v>38</v>
      </c>
      <c r="D360" s="226">
        <v>4221</v>
      </c>
      <c r="E360" s="227" t="s">
        <v>63</v>
      </c>
      <c r="F360" s="218" t="s">
        <v>690</v>
      </c>
      <c r="G360" s="221"/>
      <c r="H360" s="222"/>
      <c r="I360" s="222"/>
      <c r="J360" s="222"/>
      <c r="K360" s="222"/>
      <c r="L360" s="208">
        <v>0</v>
      </c>
      <c r="M360" s="222"/>
      <c r="N360" s="222"/>
      <c r="O360" s="314"/>
      <c r="P360" s="222"/>
      <c r="Q360" s="314"/>
      <c r="R360" s="222"/>
      <c r="S360" s="222"/>
      <c r="T360" s="314">
        <v>255000</v>
      </c>
      <c r="U360" s="222"/>
      <c r="V360" s="253"/>
      <c r="W360" s="222"/>
      <c r="X360" s="220"/>
      <c r="Y360" s="222"/>
      <c r="Z360" s="222"/>
      <c r="AA360" s="208">
        <v>255000</v>
      </c>
      <c r="AB360" s="222"/>
      <c r="AC360" s="208">
        <v>255000</v>
      </c>
    </row>
    <row r="361" spans="1:29" ht="24">
      <c r="A361" s="213" t="s">
        <v>49</v>
      </c>
      <c r="B361" s="216">
        <v>561</v>
      </c>
      <c r="C361" s="216" t="s">
        <v>38</v>
      </c>
      <c r="D361" s="216">
        <v>4224</v>
      </c>
      <c r="E361" s="217" t="s">
        <v>73</v>
      </c>
      <c r="F361" s="218" t="s">
        <v>690</v>
      </c>
      <c r="G361" s="221"/>
      <c r="H361" s="222"/>
      <c r="I361" s="222"/>
      <c r="J361" s="222"/>
      <c r="K361" s="222"/>
      <c r="L361" s="208">
        <v>0</v>
      </c>
      <c r="M361" s="222"/>
      <c r="N361" s="222"/>
      <c r="O361" s="220"/>
      <c r="P361" s="222"/>
      <c r="Q361" s="222"/>
      <c r="R361" s="222"/>
      <c r="S361" s="222"/>
      <c r="T361" s="222"/>
      <c r="U361" s="222"/>
      <c r="V361" s="253"/>
      <c r="W361" s="222"/>
      <c r="X361" s="222"/>
      <c r="Y361" s="222"/>
      <c r="Z361" s="222"/>
      <c r="AA361" s="208">
        <v>0</v>
      </c>
      <c r="AB361" s="222"/>
      <c r="AC361" s="208">
        <v>0</v>
      </c>
    </row>
    <row r="362" spans="1:29" ht="24">
      <c r="A362" s="213" t="s">
        <v>49</v>
      </c>
      <c r="B362" s="216">
        <v>561</v>
      </c>
      <c r="C362" s="216" t="s">
        <v>38</v>
      </c>
      <c r="D362" s="216">
        <v>4225</v>
      </c>
      <c r="E362" s="217" t="s">
        <v>85</v>
      </c>
      <c r="F362" s="218" t="s">
        <v>690</v>
      </c>
      <c r="G362" s="231"/>
      <c r="H362" s="232"/>
      <c r="I362" s="232"/>
      <c r="J362" s="232"/>
      <c r="K362" s="232"/>
      <c r="L362" s="208">
        <v>0</v>
      </c>
      <c r="M362" s="232"/>
      <c r="N362" s="232"/>
      <c r="O362" s="230"/>
      <c r="P362" s="232"/>
      <c r="Q362" s="232"/>
      <c r="R362" s="232"/>
      <c r="S362" s="232"/>
      <c r="T362" s="314">
        <v>28420</v>
      </c>
      <c r="U362" s="232"/>
      <c r="V362" s="338"/>
      <c r="W362" s="232"/>
      <c r="X362" s="232"/>
      <c r="Y362" s="232"/>
      <c r="Z362" s="232"/>
      <c r="AA362" s="208">
        <v>28420</v>
      </c>
      <c r="AB362" s="232"/>
      <c r="AC362" s="208">
        <v>28420</v>
      </c>
    </row>
    <row r="363" spans="1:29" ht="24">
      <c r="A363" s="213" t="s">
        <v>49</v>
      </c>
      <c r="B363" s="216">
        <v>561</v>
      </c>
      <c r="C363" s="216" t="s">
        <v>38</v>
      </c>
      <c r="D363" s="214">
        <v>4227</v>
      </c>
      <c r="E363" s="259" t="s">
        <v>93</v>
      </c>
      <c r="F363" s="218" t="s">
        <v>690</v>
      </c>
      <c r="G363" s="231"/>
      <c r="H363" s="232"/>
      <c r="I363" s="232"/>
      <c r="J363" s="232"/>
      <c r="K363" s="232"/>
      <c r="L363" s="208">
        <v>0</v>
      </c>
      <c r="M363" s="232"/>
      <c r="N363" s="232"/>
      <c r="O363" s="230"/>
      <c r="P363" s="232"/>
      <c r="Q363" s="232"/>
      <c r="R363" s="232"/>
      <c r="S363" s="232"/>
      <c r="T363" s="314">
        <v>5525</v>
      </c>
      <c r="U363" s="232"/>
      <c r="V363" s="338"/>
      <c r="W363" s="232"/>
      <c r="X363" s="232"/>
      <c r="Y363" s="232"/>
      <c r="Z363" s="232"/>
      <c r="AA363" s="208">
        <v>5525</v>
      </c>
      <c r="AB363" s="232"/>
      <c r="AC363" s="208">
        <v>5525</v>
      </c>
    </row>
    <row r="364" spans="1:29" ht="24.75" thickBot="1">
      <c r="A364" s="223" t="s">
        <v>49</v>
      </c>
      <c r="B364" s="226">
        <v>561</v>
      </c>
      <c r="C364" s="226" t="s">
        <v>38</v>
      </c>
      <c r="D364" s="226">
        <v>4262</v>
      </c>
      <c r="E364" s="227" t="s">
        <v>86</v>
      </c>
      <c r="F364" s="228" t="s">
        <v>690</v>
      </c>
      <c r="G364" s="231"/>
      <c r="H364" s="232"/>
      <c r="I364" s="232"/>
      <c r="J364" s="232"/>
      <c r="K364" s="232"/>
      <c r="L364" s="208">
        <v>0</v>
      </c>
      <c r="M364" s="232"/>
      <c r="N364" s="232"/>
      <c r="O364" s="232"/>
      <c r="P364" s="232"/>
      <c r="Q364" s="232"/>
      <c r="R364" s="232"/>
      <c r="S364" s="232"/>
      <c r="T364" s="230"/>
      <c r="U364" s="232"/>
      <c r="V364" s="338"/>
      <c r="W364" s="232"/>
      <c r="X364" s="232"/>
      <c r="Y364" s="232"/>
      <c r="Z364" s="232"/>
      <c r="AA364" s="208">
        <v>0</v>
      </c>
      <c r="AB364" s="232"/>
      <c r="AC364" s="208">
        <v>0</v>
      </c>
    </row>
    <row r="365" spans="1:29" ht="12.75" thickBot="1">
      <c r="A365" s="276" t="s">
        <v>49</v>
      </c>
      <c r="B365" s="279">
        <v>561</v>
      </c>
      <c r="C365" s="278"/>
      <c r="D365" s="279"/>
      <c r="E365" s="280" t="s">
        <v>161</v>
      </c>
      <c r="F365" s="281" t="s">
        <v>690</v>
      </c>
      <c r="G365" s="284">
        <v>0</v>
      </c>
      <c r="H365" s="287">
        <v>0</v>
      </c>
      <c r="I365" s="287">
        <v>0</v>
      </c>
      <c r="J365" s="287">
        <v>0</v>
      </c>
      <c r="K365" s="287">
        <v>0</v>
      </c>
      <c r="L365" s="287">
        <v>0</v>
      </c>
      <c r="M365" s="287">
        <v>0</v>
      </c>
      <c r="N365" s="287">
        <v>0</v>
      </c>
      <c r="O365" s="287">
        <v>944149</v>
      </c>
      <c r="P365" s="287">
        <v>0</v>
      </c>
      <c r="Q365" s="287">
        <v>1270502</v>
      </c>
      <c r="R365" s="287">
        <v>0</v>
      </c>
      <c r="S365" s="287">
        <v>0</v>
      </c>
      <c r="T365" s="287">
        <v>1659821</v>
      </c>
      <c r="U365" s="287">
        <v>0</v>
      </c>
      <c r="V365" s="287">
        <v>0</v>
      </c>
      <c r="W365" s="287">
        <v>0</v>
      </c>
      <c r="X365" s="287">
        <v>0</v>
      </c>
      <c r="Y365" s="287">
        <v>0</v>
      </c>
      <c r="Z365" s="287">
        <v>0</v>
      </c>
      <c r="AA365" s="287">
        <v>3874472</v>
      </c>
      <c r="AB365" s="287">
        <v>0</v>
      </c>
      <c r="AC365" s="287">
        <v>3874472</v>
      </c>
    </row>
    <row r="366" spans="1:29" ht="24">
      <c r="A366" s="199" t="s">
        <v>49</v>
      </c>
      <c r="B366" s="202">
        <v>563</v>
      </c>
      <c r="C366" s="202" t="s">
        <v>39</v>
      </c>
      <c r="D366" s="216">
        <v>3233</v>
      </c>
      <c r="E366" s="217" t="s">
        <v>81</v>
      </c>
      <c r="F366" s="329" t="s">
        <v>815</v>
      </c>
      <c r="G366" s="323"/>
      <c r="H366" s="206"/>
      <c r="I366" s="206"/>
      <c r="J366" s="206"/>
      <c r="K366" s="206"/>
      <c r="L366" s="208">
        <v>0</v>
      </c>
      <c r="M366" s="210"/>
      <c r="N366" s="210"/>
      <c r="O366" s="206"/>
      <c r="P366" s="210"/>
      <c r="Q366" s="210"/>
      <c r="R366" s="210"/>
      <c r="S366" s="210"/>
      <c r="T366" s="210"/>
      <c r="U366" s="210"/>
      <c r="V366" s="247"/>
      <c r="W366" s="210"/>
      <c r="X366" s="210"/>
      <c r="Y366" s="210"/>
      <c r="Z366" s="210"/>
      <c r="AA366" s="208">
        <v>0</v>
      </c>
      <c r="AB366" s="210"/>
      <c r="AC366" s="208">
        <v>0</v>
      </c>
    </row>
    <row r="367" spans="1:29" ht="24">
      <c r="A367" s="199" t="s">
        <v>49</v>
      </c>
      <c r="B367" s="202">
        <v>563</v>
      </c>
      <c r="C367" s="202" t="s">
        <v>39</v>
      </c>
      <c r="D367" s="216">
        <v>3237</v>
      </c>
      <c r="E367" s="217" t="s">
        <v>62</v>
      </c>
      <c r="F367" s="329" t="s">
        <v>815</v>
      </c>
      <c r="G367" s="323">
        <v>572630</v>
      </c>
      <c r="H367" s="206"/>
      <c r="I367" s="206"/>
      <c r="J367" s="206"/>
      <c r="K367" s="206"/>
      <c r="L367" s="208">
        <v>572630</v>
      </c>
      <c r="M367" s="210"/>
      <c r="N367" s="210"/>
      <c r="O367" s="206"/>
      <c r="P367" s="210"/>
      <c r="Q367" s="210"/>
      <c r="R367" s="210"/>
      <c r="S367" s="210"/>
      <c r="T367" s="210"/>
      <c r="U367" s="210"/>
      <c r="V367" s="247"/>
      <c r="W367" s="210"/>
      <c r="X367" s="210"/>
      <c r="Y367" s="210"/>
      <c r="Z367" s="210"/>
      <c r="AA367" s="208">
        <v>572630</v>
      </c>
      <c r="AB367" s="210"/>
      <c r="AC367" s="208">
        <v>572630</v>
      </c>
    </row>
    <row r="368" spans="1:29">
      <c r="A368" s="199" t="s">
        <v>49</v>
      </c>
      <c r="B368" s="202">
        <v>563</v>
      </c>
      <c r="C368" s="202" t="s">
        <v>39</v>
      </c>
      <c r="D368" s="216">
        <v>3239</v>
      </c>
      <c r="E368" s="217" t="s">
        <v>66</v>
      </c>
      <c r="F368" s="329" t="s">
        <v>815</v>
      </c>
      <c r="G368" s="323"/>
      <c r="H368" s="206"/>
      <c r="I368" s="206"/>
      <c r="J368" s="206"/>
      <c r="K368" s="206"/>
      <c r="L368" s="208">
        <v>0</v>
      </c>
      <c r="M368" s="210"/>
      <c r="N368" s="210"/>
      <c r="O368" s="206"/>
      <c r="P368" s="210"/>
      <c r="Q368" s="210"/>
      <c r="R368" s="210"/>
      <c r="S368" s="210"/>
      <c r="T368" s="210"/>
      <c r="U368" s="210"/>
      <c r="V368" s="247"/>
      <c r="W368" s="210"/>
      <c r="X368" s="210"/>
      <c r="Y368" s="210"/>
      <c r="Z368" s="210"/>
      <c r="AA368" s="208">
        <v>0</v>
      </c>
      <c r="AB368" s="210"/>
      <c r="AC368" s="208">
        <v>0</v>
      </c>
    </row>
    <row r="369" spans="1:29">
      <c r="A369" s="199" t="s">
        <v>49</v>
      </c>
      <c r="B369" s="202">
        <v>563</v>
      </c>
      <c r="C369" s="202" t="s">
        <v>39</v>
      </c>
      <c r="D369" s="216">
        <v>3293</v>
      </c>
      <c r="E369" s="217" t="s">
        <v>68</v>
      </c>
      <c r="F369" s="329" t="s">
        <v>815</v>
      </c>
      <c r="G369" s="323"/>
      <c r="H369" s="206"/>
      <c r="I369" s="206"/>
      <c r="J369" s="206"/>
      <c r="K369" s="206"/>
      <c r="L369" s="208">
        <v>0</v>
      </c>
      <c r="M369" s="210"/>
      <c r="N369" s="210"/>
      <c r="O369" s="206"/>
      <c r="P369" s="210"/>
      <c r="Q369" s="210"/>
      <c r="R369" s="210"/>
      <c r="S369" s="210"/>
      <c r="T369" s="210"/>
      <c r="U369" s="210"/>
      <c r="V369" s="247"/>
      <c r="W369" s="210"/>
      <c r="X369" s="210"/>
      <c r="Y369" s="210"/>
      <c r="Z369" s="210"/>
      <c r="AA369" s="208">
        <v>0</v>
      </c>
      <c r="AB369" s="210"/>
      <c r="AC369" s="208">
        <v>0</v>
      </c>
    </row>
    <row r="370" spans="1:29" ht="12.75" thickBot="1">
      <c r="A370" s="330" t="s">
        <v>49</v>
      </c>
      <c r="B370" s="331">
        <v>563</v>
      </c>
      <c r="C370" s="331" t="s">
        <v>39</v>
      </c>
      <c r="D370" s="226">
        <v>4212</v>
      </c>
      <c r="E370" s="227" t="s">
        <v>58</v>
      </c>
      <c r="F370" s="332" t="s">
        <v>815</v>
      </c>
      <c r="G370" s="333">
        <v>3289500</v>
      </c>
      <c r="H370" s="311"/>
      <c r="I370" s="311"/>
      <c r="J370" s="311"/>
      <c r="K370" s="311"/>
      <c r="L370" s="334">
        <v>3289500</v>
      </c>
      <c r="M370" s="308"/>
      <c r="N370" s="308"/>
      <c r="O370" s="311"/>
      <c r="P370" s="308"/>
      <c r="Q370" s="308"/>
      <c r="R370" s="308"/>
      <c r="S370" s="308"/>
      <c r="T370" s="308"/>
      <c r="U370" s="308"/>
      <c r="V370" s="312"/>
      <c r="W370" s="308"/>
      <c r="X370" s="308"/>
      <c r="Y370" s="308"/>
      <c r="Z370" s="308"/>
      <c r="AA370" s="334">
        <v>3289500</v>
      </c>
      <c r="AB370" s="308"/>
      <c r="AC370" s="334">
        <v>3289500</v>
      </c>
    </row>
    <row r="371" spans="1:29" ht="12.75" thickBot="1">
      <c r="A371" s="233" t="s">
        <v>49</v>
      </c>
      <c r="B371" s="236">
        <v>563</v>
      </c>
      <c r="C371" s="344"/>
      <c r="D371" s="345"/>
      <c r="E371" s="237" t="s">
        <v>161</v>
      </c>
      <c r="F371" s="335" t="s">
        <v>815</v>
      </c>
      <c r="G371" s="346">
        <v>3862130</v>
      </c>
      <c r="H371" s="346">
        <v>0</v>
      </c>
      <c r="I371" s="346">
        <v>0</v>
      </c>
      <c r="J371" s="346">
        <v>0</v>
      </c>
      <c r="K371" s="346">
        <v>0</v>
      </c>
      <c r="L371" s="346">
        <v>3862130</v>
      </c>
      <c r="M371" s="346">
        <v>0</v>
      </c>
      <c r="N371" s="346">
        <v>0</v>
      </c>
      <c r="O371" s="346">
        <v>0</v>
      </c>
      <c r="P371" s="346">
        <v>0</v>
      </c>
      <c r="Q371" s="346">
        <v>0</v>
      </c>
      <c r="R371" s="346">
        <v>0</v>
      </c>
      <c r="S371" s="346">
        <v>0</v>
      </c>
      <c r="T371" s="346">
        <v>0</v>
      </c>
      <c r="U371" s="346">
        <v>0</v>
      </c>
      <c r="V371" s="346">
        <v>0</v>
      </c>
      <c r="W371" s="346">
        <v>0</v>
      </c>
      <c r="X371" s="346">
        <v>0</v>
      </c>
      <c r="Y371" s="346">
        <v>0</v>
      </c>
      <c r="Z371" s="346">
        <v>0</v>
      </c>
      <c r="AA371" s="346">
        <v>3862130</v>
      </c>
      <c r="AB371" s="346">
        <v>0</v>
      </c>
      <c r="AC371" s="346">
        <v>3862130</v>
      </c>
    </row>
    <row r="372" spans="1:29">
      <c r="A372" s="199" t="s">
        <v>49</v>
      </c>
      <c r="B372" s="202">
        <v>563</v>
      </c>
      <c r="C372" s="202" t="s">
        <v>39</v>
      </c>
      <c r="D372" s="202">
        <v>3111</v>
      </c>
      <c r="E372" s="203" t="s">
        <v>50</v>
      </c>
      <c r="F372" s="204" t="s">
        <v>689</v>
      </c>
      <c r="G372" s="336">
        <v>505000</v>
      </c>
      <c r="H372" s="206"/>
      <c r="I372" s="206"/>
      <c r="J372" s="206"/>
      <c r="K372" s="206"/>
      <c r="L372" s="208">
        <v>505000</v>
      </c>
      <c r="M372" s="210"/>
      <c r="N372" s="210"/>
      <c r="O372" s="337">
        <v>236740</v>
      </c>
      <c r="P372" s="210"/>
      <c r="Q372" s="337">
        <v>172000</v>
      </c>
      <c r="R372" s="210"/>
      <c r="S372" s="210"/>
      <c r="T372" s="210">
        <v>84760</v>
      </c>
      <c r="U372" s="210"/>
      <c r="V372" s="247"/>
      <c r="W372" s="210"/>
      <c r="X372" s="210"/>
      <c r="Y372" s="210"/>
      <c r="Z372" s="210"/>
      <c r="AA372" s="208">
        <v>998500</v>
      </c>
      <c r="AB372" s="210"/>
      <c r="AC372" s="208">
        <v>998500</v>
      </c>
    </row>
    <row r="373" spans="1:29" ht="24">
      <c r="A373" s="213" t="s">
        <v>49</v>
      </c>
      <c r="B373" s="202">
        <v>563</v>
      </c>
      <c r="C373" s="216" t="s">
        <v>39</v>
      </c>
      <c r="D373" s="216">
        <v>3132</v>
      </c>
      <c r="E373" s="217" t="s">
        <v>52</v>
      </c>
      <c r="F373" s="218" t="s">
        <v>689</v>
      </c>
      <c r="G373" s="323">
        <v>83000</v>
      </c>
      <c r="H373" s="220"/>
      <c r="I373" s="220"/>
      <c r="J373" s="220"/>
      <c r="K373" s="220"/>
      <c r="L373" s="208">
        <v>83000</v>
      </c>
      <c r="M373" s="220"/>
      <c r="N373" s="220"/>
      <c r="O373" s="220"/>
      <c r="P373" s="220"/>
      <c r="Q373" s="220"/>
      <c r="R373" s="220"/>
      <c r="S373" s="220"/>
      <c r="T373" s="314">
        <v>11887</v>
      </c>
      <c r="U373" s="220"/>
      <c r="V373" s="220"/>
      <c r="W373" s="220"/>
      <c r="X373" s="220"/>
      <c r="Y373" s="220"/>
      <c r="Z373" s="220"/>
      <c r="AA373" s="208">
        <v>94887</v>
      </c>
      <c r="AB373" s="220"/>
      <c r="AC373" s="208">
        <v>94887</v>
      </c>
    </row>
    <row r="374" spans="1:29">
      <c r="A374" s="213" t="s">
        <v>49</v>
      </c>
      <c r="B374" s="202">
        <v>563</v>
      </c>
      <c r="C374" s="216" t="s">
        <v>39</v>
      </c>
      <c r="D374" s="216">
        <v>3211</v>
      </c>
      <c r="E374" s="217" t="s">
        <v>60</v>
      </c>
      <c r="F374" s="218" t="s">
        <v>689</v>
      </c>
      <c r="G374" s="219"/>
      <c r="H374" s="220"/>
      <c r="I374" s="220"/>
      <c r="J374" s="220"/>
      <c r="K374" s="220"/>
      <c r="L374" s="208">
        <v>0</v>
      </c>
      <c r="M374" s="220"/>
      <c r="N374" s="220"/>
      <c r="O374" s="314">
        <v>51711</v>
      </c>
      <c r="P374" s="220"/>
      <c r="Q374" s="314">
        <v>7000</v>
      </c>
      <c r="R374" s="220"/>
      <c r="S374" s="220"/>
      <c r="T374" s="314">
        <v>50582</v>
      </c>
      <c r="U374" s="220"/>
      <c r="V374" s="220"/>
      <c r="W374" s="220"/>
      <c r="X374" s="220"/>
      <c r="Y374" s="220"/>
      <c r="Z374" s="220"/>
      <c r="AA374" s="208">
        <v>109293</v>
      </c>
      <c r="AB374" s="220"/>
      <c r="AC374" s="208">
        <v>109293</v>
      </c>
    </row>
    <row r="375" spans="1:29" ht="24">
      <c r="A375" s="213" t="s">
        <v>49</v>
      </c>
      <c r="B375" s="202">
        <v>563</v>
      </c>
      <c r="C375" s="216" t="s">
        <v>39</v>
      </c>
      <c r="D375" s="216">
        <v>3213</v>
      </c>
      <c r="E375" s="217" t="s">
        <v>64</v>
      </c>
      <c r="F375" s="218" t="s">
        <v>689</v>
      </c>
      <c r="G375" s="323">
        <v>701000</v>
      </c>
      <c r="H375" s="220"/>
      <c r="I375" s="220"/>
      <c r="J375" s="220"/>
      <c r="K375" s="220"/>
      <c r="L375" s="208">
        <v>701000</v>
      </c>
      <c r="M375" s="220"/>
      <c r="N375" s="220"/>
      <c r="O375" s="220"/>
      <c r="P375" s="220"/>
      <c r="Q375" s="314">
        <v>37500</v>
      </c>
      <c r="R375" s="220"/>
      <c r="S375" s="220"/>
      <c r="T375" s="314">
        <v>18088</v>
      </c>
      <c r="U375" s="220"/>
      <c r="V375" s="220"/>
      <c r="W375" s="220"/>
      <c r="X375" s="220"/>
      <c r="Y375" s="220"/>
      <c r="Z375" s="220"/>
      <c r="AA375" s="208">
        <v>756588</v>
      </c>
      <c r="AB375" s="220"/>
      <c r="AC375" s="208">
        <v>756588</v>
      </c>
    </row>
    <row r="376" spans="1:29" ht="24">
      <c r="A376" s="213" t="s">
        <v>49</v>
      </c>
      <c r="B376" s="202">
        <v>563</v>
      </c>
      <c r="C376" s="216" t="s">
        <v>39</v>
      </c>
      <c r="D376" s="216">
        <v>3221</v>
      </c>
      <c r="E376" s="217" t="s">
        <v>65</v>
      </c>
      <c r="F376" s="218" t="s">
        <v>689</v>
      </c>
      <c r="G376" s="323">
        <v>1400000</v>
      </c>
      <c r="H376" s="220"/>
      <c r="I376" s="220"/>
      <c r="J376" s="220"/>
      <c r="K376" s="220"/>
      <c r="L376" s="208">
        <v>1400000</v>
      </c>
      <c r="M376" s="220"/>
      <c r="N376" s="220"/>
      <c r="O376" s="220"/>
      <c r="P376" s="220"/>
      <c r="Q376" s="314">
        <v>72000</v>
      </c>
      <c r="R376" s="220"/>
      <c r="S376" s="220"/>
      <c r="T376" s="220"/>
      <c r="U376" s="220"/>
      <c r="V376" s="220"/>
      <c r="W376" s="220"/>
      <c r="X376" s="220"/>
      <c r="Y376" s="220"/>
      <c r="Z376" s="220"/>
      <c r="AA376" s="208">
        <v>1472000</v>
      </c>
      <c r="AB376" s="220"/>
      <c r="AC376" s="208">
        <v>1472000</v>
      </c>
    </row>
    <row r="377" spans="1:29">
      <c r="A377" s="213" t="s">
        <v>49</v>
      </c>
      <c r="B377" s="202">
        <v>563</v>
      </c>
      <c r="C377" s="216" t="s">
        <v>39</v>
      </c>
      <c r="D377" s="214">
        <v>3222</v>
      </c>
      <c r="E377" s="259" t="s">
        <v>76</v>
      </c>
      <c r="F377" s="218" t="s">
        <v>689</v>
      </c>
      <c r="G377" s="323"/>
      <c r="H377" s="220"/>
      <c r="I377" s="220"/>
      <c r="J377" s="220"/>
      <c r="K377" s="220"/>
      <c r="L377" s="208">
        <v>0</v>
      </c>
      <c r="M377" s="220"/>
      <c r="N377" s="220"/>
      <c r="O377" s="314">
        <v>272025</v>
      </c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08">
        <v>272025</v>
      </c>
      <c r="AB377" s="220"/>
      <c r="AC377" s="208">
        <v>272025</v>
      </c>
    </row>
    <row r="378" spans="1:29">
      <c r="A378" s="213" t="s">
        <v>49</v>
      </c>
      <c r="B378" s="202">
        <v>563</v>
      </c>
      <c r="C378" s="216" t="s">
        <v>39</v>
      </c>
      <c r="D378" s="216">
        <v>3223</v>
      </c>
      <c r="E378" s="217" t="s">
        <v>77</v>
      </c>
      <c r="F378" s="218" t="s">
        <v>689</v>
      </c>
      <c r="G378" s="219"/>
      <c r="H378" s="220"/>
      <c r="I378" s="220"/>
      <c r="J378" s="220"/>
      <c r="K378" s="220"/>
      <c r="L378" s="208">
        <v>0</v>
      </c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08">
        <v>0</v>
      </c>
      <c r="AB378" s="220"/>
      <c r="AC378" s="208">
        <v>0</v>
      </c>
    </row>
    <row r="379" spans="1:29" ht="24">
      <c r="A379" s="213" t="s">
        <v>49</v>
      </c>
      <c r="B379" s="202">
        <v>563</v>
      </c>
      <c r="C379" s="216" t="s">
        <v>39</v>
      </c>
      <c r="D379" s="216">
        <v>3233</v>
      </c>
      <c r="E379" s="217" t="s">
        <v>81</v>
      </c>
      <c r="F379" s="218" t="s">
        <v>689</v>
      </c>
      <c r="G379" s="323">
        <v>81300</v>
      </c>
      <c r="H379" s="220"/>
      <c r="I379" s="220"/>
      <c r="J379" s="220"/>
      <c r="K379" s="220"/>
      <c r="L379" s="208">
        <v>81300</v>
      </c>
      <c r="M379" s="220"/>
      <c r="N379" s="220"/>
      <c r="O379" s="314">
        <v>25000</v>
      </c>
      <c r="P379" s="220"/>
      <c r="Q379" s="314">
        <v>20000</v>
      </c>
      <c r="R379" s="220"/>
      <c r="S379" s="220"/>
      <c r="T379" s="220"/>
      <c r="U379" s="220"/>
      <c r="V379" s="220"/>
      <c r="W379" s="220"/>
      <c r="X379" s="220"/>
      <c r="Y379" s="220"/>
      <c r="Z379" s="220"/>
      <c r="AA379" s="208">
        <v>126300</v>
      </c>
      <c r="AB379" s="220"/>
      <c r="AC379" s="208">
        <v>126300</v>
      </c>
    </row>
    <row r="380" spans="1:29" ht="24">
      <c r="A380" s="213" t="s">
        <v>49</v>
      </c>
      <c r="B380" s="202">
        <v>563</v>
      </c>
      <c r="C380" s="216" t="s">
        <v>39</v>
      </c>
      <c r="D380" s="216">
        <v>3237</v>
      </c>
      <c r="E380" s="217" t="s">
        <v>62</v>
      </c>
      <c r="F380" s="218" t="s">
        <v>689</v>
      </c>
      <c r="G380" s="323">
        <v>576000</v>
      </c>
      <c r="H380" s="220"/>
      <c r="I380" s="220"/>
      <c r="J380" s="220"/>
      <c r="K380" s="220"/>
      <c r="L380" s="208">
        <v>576000</v>
      </c>
      <c r="M380" s="220"/>
      <c r="N380" s="220"/>
      <c r="O380" s="314">
        <v>446499</v>
      </c>
      <c r="P380" s="220"/>
      <c r="Q380" s="220">
        <v>125600</v>
      </c>
      <c r="R380" s="220"/>
      <c r="S380" s="220"/>
      <c r="T380" s="220"/>
      <c r="U380" s="220"/>
      <c r="V380" s="220"/>
      <c r="W380" s="220"/>
      <c r="X380" s="220"/>
      <c r="Y380" s="220"/>
      <c r="Z380" s="220"/>
      <c r="AA380" s="208">
        <v>1148099</v>
      </c>
      <c r="AB380" s="220"/>
      <c r="AC380" s="208">
        <v>1148099</v>
      </c>
    </row>
    <row r="381" spans="1:29">
      <c r="A381" s="213" t="s">
        <v>49</v>
      </c>
      <c r="B381" s="202">
        <v>563</v>
      </c>
      <c r="C381" s="216" t="s">
        <v>39</v>
      </c>
      <c r="D381" s="216">
        <v>3238</v>
      </c>
      <c r="E381" s="217" t="s">
        <v>82</v>
      </c>
      <c r="F381" s="218" t="s">
        <v>689</v>
      </c>
      <c r="G381" s="323">
        <v>15000</v>
      </c>
      <c r="H381" s="220"/>
      <c r="I381" s="220"/>
      <c r="J381" s="220"/>
      <c r="K381" s="220"/>
      <c r="L381" s="208">
        <v>15000</v>
      </c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08">
        <v>15000</v>
      </c>
      <c r="AB381" s="220"/>
      <c r="AC381" s="208">
        <v>15000</v>
      </c>
    </row>
    <row r="382" spans="1:29">
      <c r="A382" s="213" t="s">
        <v>49</v>
      </c>
      <c r="B382" s="202">
        <v>563</v>
      </c>
      <c r="C382" s="216" t="s">
        <v>39</v>
      </c>
      <c r="D382" s="216">
        <v>3239</v>
      </c>
      <c r="E382" s="217" t="s">
        <v>66</v>
      </c>
      <c r="F382" s="218" t="s">
        <v>689</v>
      </c>
      <c r="G382" s="323"/>
      <c r="H382" s="220"/>
      <c r="I382" s="220"/>
      <c r="J382" s="220"/>
      <c r="K382" s="220"/>
      <c r="L382" s="208">
        <v>0</v>
      </c>
      <c r="M382" s="220"/>
      <c r="N382" s="220"/>
      <c r="O382" s="220"/>
      <c r="P382" s="220"/>
      <c r="Q382" s="314">
        <v>25000</v>
      </c>
      <c r="R382" s="220"/>
      <c r="S382" s="220"/>
      <c r="T382" s="314">
        <v>205486</v>
      </c>
      <c r="U382" s="220"/>
      <c r="V382" s="220"/>
      <c r="W382" s="220"/>
      <c r="X382" s="220"/>
      <c r="Y382" s="220"/>
      <c r="Z382" s="220"/>
      <c r="AA382" s="208">
        <v>230486</v>
      </c>
      <c r="AB382" s="220"/>
      <c r="AC382" s="208">
        <v>230486</v>
      </c>
    </row>
    <row r="383" spans="1:29">
      <c r="A383" s="213" t="s">
        <v>49</v>
      </c>
      <c r="B383" s="202">
        <v>563</v>
      </c>
      <c r="C383" s="216" t="s">
        <v>39</v>
      </c>
      <c r="D383" s="216">
        <v>3293</v>
      </c>
      <c r="E383" s="217" t="s">
        <v>68</v>
      </c>
      <c r="F383" s="218" t="s">
        <v>689</v>
      </c>
      <c r="G383" s="221"/>
      <c r="H383" s="222"/>
      <c r="I383" s="222"/>
      <c r="J383" s="222"/>
      <c r="K383" s="222"/>
      <c r="L383" s="208">
        <v>0</v>
      </c>
      <c r="M383" s="220"/>
      <c r="N383" s="220"/>
      <c r="O383" s="220"/>
      <c r="P383" s="220"/>
      <c r="Q383" s="314">
        <v>4500</v>
      </c>
      <c r="R383" s="220"/>
      <c r="S383" s="220"/>
      <c r="T383" s="220"/>
      <c r="U383" s="220"/>
      <c r="V383" s="220"/>
      <c r="W383" s="220"/>
      <c r="X383" s="220"/>
      <c r="Y383" s="220"/>
      <c r="Z383" s="220"/>
      <c r="AA383" s="208">
        <v>4500</v>
      </c>
      <c r="AB383" s="220"/>
      <c r="AC383" s="208">
        <v>4500</v>
      </c>
    </row>
    <row r="384" spans="1:29" ht="24">
      <c r="A384" s="213" t="s">
        <v>49</v>
      </c>
      <c r="B384" s="202">
        <v>563</v>
      </c>
      <c r="C384" s="216" t="s">
        <v>39</v>
      </c>
      <c r="D384" s="216">
        <v>3299</v>
      </c>
      <c r="E384" s="217" t="s">
        <v>57</v>
      </c>
      <c r="F384" s="218" t="s">
        <v>689</v>
      </c>
      <c r="G384" s="323">
        <v>7371800</v>
      </c>
      <c r="H384" s="222"/>
      <c r="I384" s="222"/>
      <c r="J384" s="222"/>
      <c r="K384" s="222"/>
      <c r="L384" s="208">
        <v>7371800</v>
      </c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08">
        <v>7371800</v>
      </c>
      <c r="AB384" s="220"/>
      <c r="AC384" s="208">
        <v>7371800</v>
      </c>
    </row>
    <row r="385" spans="1:29" ht="36">
      <c r="A385" s="213" t="s">
        <v>49</v>
      </c>
      <c r="B385" s="202">
        <v>563</v>
      </c>
      <c r="C385" s="216" t="s">
        <v>39</v>
      </c>
      <c r="D385" s="216">
        <v>3691</v>
      </c>
      <c r="E385" s="217" t="s">
        <v>83</v>
      </c>
      <c r="F385" s="218" t="s">
        <v>689</v>
      </c>
      <c r="G385" s="347"/>
      <c r="H385" s="222"/>
      <c r="I385" s="222"/>
      <c r="J385" s="222"/>
      <c r="K385" s="222"/>
      <c r="L385" s="208">
        <v>0</v>
      </c>
      <c r="M385" s="220"/>
      <c r="N385" s="220"/>
      <c r="O385" s="220"/>
      <c r="P385" s="220"/>
      <c r="Q385" s="314">
        <v>199750</v>
      </c>
      <c r="R385" s="220"/>
      <c r="S385" s="220"/>
      <c r="T385" s="220"/>
      <c r="U385" s="220"/>
      <c r="V385" s="220"/>
      <c r="W385" s="220"/>
      <c r="X385" s="220"/>
      <c r="Y385" s="220"/>
      <c r="Z385" s="220"/>
      <c r="AA385" s="208">
        <v>199750</v>
      </c>
      <c r="AB385" s="220"/>
      <c r="AC385" s="208">
        <v>199750</v>
      </c>
    </row>
    <row r="386" spans="1:29" ht="36">
      <c r="A386" s="213" t="s">
        <v>49</v>
      </c>
      <c r="B386" s="202">
        <v>563</v>
      </c>
      <c r="C386" s="216" t="s">
        <v>39</v>
      </c>
      <c r="D386" s="216">
        <v>3693</v>
      </c>
      <c r="E386" s="217" t="s">
        <v>83</v>
      </c>
      <c r="F386" s="218" t="s">
        <v>689</v>
      </c>
      <c r="G386" s="219"/>
      <c r="H386" s="220"/>
      <c r="I386" s="220"/>
      <c r="J386" s="220"/>
      <c r="K386" s="220"/>
      <c r="L386" s="208">
        <v>0</v>
      </c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08">
        <v>0</v>
      </c>
      <c r="AB386" s="220"/>
      <c r="AC386" s="208">
        <v>0</v>
      </c>
    </row>
    <row r="387" spans="1:29">
      <c r="A387" s="213" t="s">
        <v>49</v>
      </c>
      <c r="B387" s="202">
        <v>563</v>
      </c>
      <c r="C387" s="216" t="s">
        <v>39</v>
      </c>
      <c r="D387" s="216">
        <v>4212</v>
      </c>
      <c r="E387" s="217" t="s">
        <v>58</v>
      </c>
      <c r="F387" s="218" t="s">
        <v>689</v>
      </c>
      <c r="G387" s="219"/>
      <c r="H387" s="220"/>
      <c r="I387" s="220"/>
      <c r="J387" s="220"/>
      <c r="K387" s="220"/>
      <c r="L387" s="208">
        <v>0</v>
      </c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08">
        <v>0</v>
      </c>
      <c r="AB387" s="220"/>
      <c r="AC387" s="208">
        <v>0</v>
      </c>
    </row>
    <row r="388" spans="1:29">
      <c r="A388" s="213" t="s">
        <v>49</v>
      </c>
      <c r="B388" s="202">
        <v>563</v>
      </c>
      <c r="C388" s="216" t="s">
        <v>39</v>
      </c>
      <c r="D388" s="216">
        <v>4221</v>
      </c>
      <c r="E388" s="217" t="s">
        <v>63</v>
      </c>
      <c r="F388" s="218" t="s">
        <v>689</v>
      </c>
      <c r="G388" s="323">
        <v>10518750</v>
      </c>
      <c r="H388" s="220"/>
      <c r="I388" s="220"/>
      <c r="J388" s="220"/>
      <c r="K388" s="220"/>
      <c r="L388" s="208">
        <v>10518750</v>
      </c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08">
        <v>10518750</v>
      </c>
      <c r="AB388" s="220"/>
      <c r="AC388" s="208">
        <v>10518750</v>
      </c>
    </row>
    <row r="389" spans="1:29" ht="24">
      <c r="A389" s="223" t="s">
        <v>49</v>
      </c>
      <c r="B389" s="202">
        <v>563</v>
      </c>
      <c r="C389" s="226" t="s">
        <v>39</v>
      </c>
      <c r="D389" s="226">
        <v>4224</v>
      </c>
      <c r="E389" s="227" t="s">
        <v>73</v>
      </c>
      <c r="F389" s="218" t="s">
        <v>689</v>
      </c>
      <c r="G389" s="323">
        <v>352500</v>
      </c>
      <c r="H389" s="230"/>
      <c r="I389" s="230"/>
      <c r="J389" s="230"/>
      <c r="K389" s="230"/>
      <c r="L389" s="208">
        <v>352500</v>
      </c>
      <c r="M389" s="230"/>
      <c r="N389" s="230"/>
      <c r="O389" s="314">
        <v>1075607</v>
      </c>
      <c r="P389" s="230"/>
      <c r="Q389" s="230"/>
      <c r="R389" s="230"/>
      <c r="S389" s="230"/>
      <c r="T389" s="314">
        <v>602268</v>
      </c>
      <c r="U389" s="230"/>
      <c r="V389" s="230"/>
      <c r="W389" s="230"/>
      <c r="X389" s="230"/>
      <c r="Y389" s="230"/>
      <c r="Z389" s="230"/>
      <c r="AA389" s="208">
        <v>2030375</v>
      </c>
      <c r="AB389" s="230"/>
      <c r="AC389" s="208">
        <v>2030375</v>
      </c>
    </row>
    <row r="390" spans="1:29" ht="24">
      <c r="A390" s="223" t="s">
        <v>49</v>
      </c>
      <c r="B390" s="202">
        <v>563</v>
      </c>
      <c r="C390" s="226" t="s">
        <v>39</v>
      </c>
      <c r="D390" s="216">
        <v>4225</v>
      </c>
      <c r="E390" s="217" t="s">
        <v>85</v>
      </c>
      <c r="F390" s="218" t="s">
        <v>689</v>
      </c>
      <c r="G390" s="323"/>
      <c r="H390" s="230"/>
      <c r="I390" s="230"/>
      <c r="J390" s="230"/>
      <c r="K390" s="230"/>
      <c r="L390" s="208">
        <v>0</v>
      </c>
      <c r="M390" s="230"/>
      <c r="N390" s="230"/>
      <c r="O390" s="314"/>
      <c r="P390" s="230"/>
      <c r="Q390" s="230"/>
      <c r="R390" s="230"/>
      <c r="S390" s="230"/>
      <c r="T390" s="314">
        <v>622276</v>
      </c>
      <c r="U390" s="230"/>
      <c r="V390" s="230"/>
      <c r="W390" s="230"/>
      <c r="X390" s="230"/>
      <c r="Y390" s="230"/>
      <c r="Z390" s="230"/>
      <c r="AA390" s="208">
        <v>622276</v>
      </c>
      <c r="AB390" s="230"/>
      <c r="AC390" s="208">
        <v>622276</v>
      </c>
    </row>
    <row r="391" spans="1:29" ht="24">
      <c r="A391" s="223" t="s">
        <v>49</v>
      </c>
      <c r="B391" s="202">
        <v>563</v>
      </c>
      <c r="C391" s="226" t="s">
        <v>39</v>
      </c>
      <c r="D391" s="226">
        <v>4262</v>
      </c>
      <c r="E391" s="227" t="s">
        <v>86</v>
      </c>
      <c r="F391" s="218" t="s">
        <v>689</v>
      </c>
      <c r="G391" s="323"/>
      <c r="H391" s="230"/>
      <c r="I391" s="230"/>
      <c r="J391" s="230"/>
      <c r="K391" s="230"/>
      <c r="L391" s="208">
        <v>0</v>
      </c>
      <c r="M391" s="230"/>
      <c r="N391" s="230"/>
      <c r="O391" s="314"/>
      <c r="P391" s="230"/>
      <c r="Q391" s="230"/>
      <c r="R391" s="230"/>
      <c r="S391" s="230"/>
      <c r="T391" s="314">
        <v>36307</v>
      </c>
      <c r="U391" s="230"/>
      <c r="V391" s="230"/>
      <c r="W391" s="230"/>
      <c r="X391" s="230"/>
      <c r="Y391" s="230"/>
      <c r="Z391" s="230"/>
      <c r="AA391" s="208">
        <v>36307</v>
      </c>
      <c r="AB391" s="230"/>
      <c r="AC391" s="208">
        <v>36307</v>
      </c>
    </row>
    <row r="392" spans="1:29" ht="24.75" thickBot="1">
      <c r="A392" s="223" t="s">
        <v>49</v>
      </c>
      <c r="B392" s="202">
        <v>563</v>
      </c>
      <c r="C392" s="226" t="s">
        <v>39</v>
      </c>
      <c r="D392" s="214">
        <v>4227</v>
      </c>
      <c r="E392" s="259" t="s">
        <v>93</v>
      </c>
      <c r="F392" s="228" t="s">
        <v>689</v>
      </c>
      <c r="G392" s="323">
        <v>2751875</v>
      </c>
      <c r="H392" s="230"/>
      <c r="I392" s="230"/>
      <c r="J392" s="230"/>
      <c r="K392" s="230"/>
      <c r="L392" s="208">
        <v>2751875</v>
      </c>
      <c r="M392" s="230"/>
      <c r="N392" s="230"/>
      <c r="O392" s="230"/>
      <c r="P392" s="230"/>
      <c r="Q392" s="230"/>
      <c r="R392" s="230"/>
      <c r="S392" s="230"/>
      <c r="T392" s="314">
        <v>155250</v>
      </c>
      <c r="U392" s="230"/>
      <c r="V392" s="230"/>
      <c r="W392" s="230"/>
      <c r="X392" s="230"/>
      <c r="Y392" s="230"/>
      <c r="Z392" s="230"/>
      <c r="AA392" s="208">
        <v>2907125</v>
      </c>
      <c r="AB392" s="230"/>
      <c r="AC392" s="208">
        <v>2907125</v>
      </c>
    </row>
    <row r="393" spans="1:29" ht="12.75" thickBot="1">
      <c r="A393" s="233" t="s">
        <v>49</v>
      </c>
      <c r="B393" s="236">
        <v>563</v>
      </c>
      <c r="C393" s="344"/>
      <c r="D393" s="345"/>
      <c r="E393" s="237" t="s">
        <v>161</v>
      </c>
      <c r="F393" s="238" t="s">
        <v>689</v>
      </c>
      <c r="G393" s="272">
        <v>24356225</v>
      </c>
      <c r="H393" s="272">
        <v>0</v>
      </c>
      <c r="I393" s="272">
        <v>0</v>
      </c>
      <c r="J393" s="272">
        <v>0</v>
      </c>
      <c r="K393" s="272">
        <v>0</v>
      </c>
      <c r="L393" s="272">
        <v>24356225</v>
      </c>
      <c r="M393" s="272">
        <v>0</v>
      </c>
      <c r="N393" s="272">
        <v>0</v>
      </c>
      <c r="O393" s="272">
        <v>2107582</v>
      </c>
      <c r="P393" s="272">
        <v>0</v>
      </c>
      <c r="Q393" s="272">
        <v>663350</v>
      </c>
      <c r="R393" s="272">
        <v>0</v>
      </c>
      <c r="S393" s="272">
        <v>0</v>
      </c>
      <c r="T393" s="272">
        <v>1786904</v>
      </c>
      <c r="U393" s="272">
        <v>0</v>
      </c>
      <c r="V393" s="272">
        <v>0</v>
      </c>
      <c r="W393" s="272">
        <v>0</v>
      </c>
      <c r="X393" s="272">
        <v>0</v>
      </c>
      <c r="Y393" s="272">
        <v>0</v>
      </c>
      <c r="Z393" s="272">
        <v>0</v>
      </c>
      <c r="AA393" s="272">
        <v>28914061</v>
      </c>
      <c r="AB393" s="272">
        <v>0</v>
      </c>
      <c r="AC393" s="272">
        <v>28914061</v>
      </c>
    </row>
    <row r="394" spans="1:29">
      <c r="A394" s="199" t="s">
        <v>49</v>
      </c>
      <c r="B394" s="202">
        <v>563</v>
      </c>
      <c r="C394" s="202" t="s">
        <v>39</v>
      </c>
      <c r="D394" s="202">
        <v>3111</v>
      </c>
      <c r="E394" s="203" t="s">
        <v>50</v>
      </c>
      <c r="F394" s="348" t="s">
        <v>817</v>
      </c>
      <c r="G394" s="349">
        <v>0</v>
      </c>
      <c r="H394" s="350"/>
      <c r="I394" s="350"/>
      <c r="J394" s="350"/>
      <c r="K394" s="350"/>
      <c r="L394" s="208">
        <v>0</v>
      </c>
      <c r="M394" s="350"/>
      <c r="N394" s="350"/>
      <c r="O394" s="350"/>
      <c r="P394" s="350"/>
      <c r="Q394" s="350"/>
      <c r="R394" s="350"/>
      <c r="S394" s="350"/>
      <c r="T394" s="350"/>
      <c r="U394" s="350"/>
      <c r="V394" s="350"/>
      <c r="W394" s="350"/>
      <c r="X394" s="314">
        <v>320650</v>
      </c>
      <c r="Y394" s="350"/>
      <c r="Z394" s="350"/>
      <c r="AA394" s="208">
        <v>320650</v>
      </c>
      <c r="AB394" s="350"/>
      <c r="AC394" s="208">
        <v>320650</v>
      </c>
    </row>
    <row r="395" spans="1:29" ht="24">
      <c r="A395" s="213" t="s">
        <v>49</v>
      </c>
      <c r="B395" s="202">
        <v>563</v>
      </c>
      <c r="C395" s="216" t="s">
        <v>39</v>
      </c>
      <c r="D395" s="216">
        <v>3132</v>
      </c>
      <c r="E395" s="217" t="s">
        <v>52</v>
      </c>
      <c r="F395" s="228" t="s">
        <v>817</v>
      </c>
      <c r="G395" s="351"/>
      <c r="H395" s="352"/>
      <c r="I395" s="352"/>
      <c r="J395" s="352"/>
      <c r="K395" s="352"/>
      <c r="L395" s="208">
        <v>0</v>
      </c>
      <c r="M395" s="352"/>
      <c r="N395" s="352"/>
      <c r="O395" s="352"/>
      <c r="P395" s="352"/>
      <c r="Q395" s="352"/>
      <c r="R395" s="352"/>
      <c r="S395" s="352"/>
      <c r="T395" s="352"/>
      <c r="U395" s="352"/>
      <c r="V395" s="352"/>
      <c r="W395" s="352"/>
      <c r="X395" s="314">
        <v>52907</v>
      </c>
      <c r="Y395" s="352"/>
      <c r="Z395" s="352"/>
      <c r="AA395" s="208">
        <v>52907</v>
      </c>
      <c r="AB395" s="352"/>
      <c r="AC395" s="208">
        <v>52907</v>
      </c>
    </row>
    <row r="396" spans="1:29">
      <c r="A396" s="213" t="s">
        <v>49</v>
      </c>
      <c r="B396" s="202">
        <v>563</v>
      </c>
      <c r="C396" s="216" t="s">
        <v>39</v>
      </c>
      <c r="D396" s="216">
        <v>3211</v>
      </c>
      <c r="E396" s="217" t="s">
        <v>60</v>
      </c>
      <c r="F396" s="228" t="s">
        <v>817</v>
      </c>
      <c r="G396" s="351"/>
      <c r="H396" s="352"/>
      <c r="I396" s="352"/>
      <c r="J396" s="352"/>
      <c r="K396" s="352"/>
      <c r="L396" s="208">
        <v>0</v>
      </c>
      <c r="M396" s="352"/>
      <c r="N396" s="352"/>
      <c r="O396" s="352"/>
      <c r="P396" s="352"/>
      <c r="Q396" s="352"/>
      <c r="R396" s="352"/>
      <c r="S396" s="352"/>
      <c r="T396" s="352"/>
      <c r="U396" s="352"/>
      <c r="V396" s="352"/>
      <c r="W396" s="352"/>
      <c r="X396" s="314">
        <v>183269</v>
      </c>
      <c r="Y396" s="352"/>
      <c r="Z396" s="352"/>
      <c r="AA396" s="208">
        <v>183269</v>
      </c>
      <c r="AB396" s="352"/>
      <c r="AC396" s="208">
        <v>183269</v>
      </c>
    </row>
    <row r="397" spans="1:29" ht="24">
      <c r="A397" s="213" t="s">
        <v>49</v>
      </c>
      <c r="B397" s="202">
        <v>563</v>
      </c>
      <c r="C397" s="216" t="s">
        <v>39</v>
      </c>
      <c r="D397" s="216">
        <v>3213</v>
      </c>
      <c r="E397" s="217" t="s">
        <v>64</v>
      </c>
      <c r="F397" s="228" t="s">
        <v>817</v>
      </c>
      <c r="G397" s="351"/>
      <c r="H397" s="352"/>
      <c r="I397" s="352"/>
      <c r="J397" s="352"/>
      <c r="K397" s="352"/>
      <c r="L397" s="208">
        <v>0</v>
      </c>
      <c r="M397" s="352"/>
      <c r="N397" s="352"/>
      <c r="O397" s="352"/>
      <c r="P397" s="352"/>
      <c r="Q397" s="352"/>
      <c r="R397" s="352"/>
      <c r="S397" s="352"/>
      <c r="T397" s="352"/>
      <c r="U397" s="352"/>
      <c r="V397" s="352"/>
      <c r="W397" s="352"/>
      <c r="X397" s="314">
        <v>70000</v>
      </c>
      <c r="Y397" s="352"/>
      <c r="Z397" s="352"/>
      <c r="AA397" s="208">
        <v>70000</v>
      </c>
      <c r="AB397" s="352"/>
      <c r="AC397" s="208">
        <v>70000</v>
      </c>
    </row>
    <row r="398" spans="1:29" ht="24">
      <c r="A398" s="213" t="s">
        <v>49</v>
      </c>
      <c r="B398" s="202">
        <v>563</v>
      </c>
      <c r="C398" s="216" t="s">
        <v>39</v>
      </c>
      <c r="D398" s="216">
        <v>3221</v>
      </c>
      <c r="E398" s="217" t="s">
        <v>65</v>
      </c>
      <c r="F398" s="228" t="s">
        <v>817</v>
      </c>
      <c r="G398" s="351"/>
      <c r="H398" s="352"/>
      <c r="I398" s="352"/>
      <c r="J398" s="352"/>
      <c r="K398" s="352"/>
      <c r="L398" s="208">
        <v>0</v>
      </c>
      <c r="M398" s="352"/>
      <c r="N398" s="352"/>
      <c r="O398" s="352"/>
      <c r="P398" s="352"/>
      <c r="Q398" s="352"/>
      <c r="R398" s="352"/>
      <c r="S398" s="352"/>
      <c r="T398" s="352"/>
      <c r="U398" s="352"/>
      <c r="V398" s="352"/>
      <c r="W398" s="352"/>
      <c r="X398" s="314">
        <v>18750</v>
      </c>
      <c r="Y398" s="352"/>
      <c r="Z398" s="352"/>
      <c r="AA398" s="208">
        <v>18750</v>
      </c>
      <c r="AB398" s="352"/>
      <c r="AC398" s="208">
        <v>18750</v>
      </c>
    </row>
    <row r="399" spans="1:29">
      <c r="A399" s="213" t="s">
        <v>49</v>
      </c>
      <c r="B399" s="202">
        <v>563</v>
      </c>
      <c r="C399" s="216" t="s">
        <v>39</v>
      </c>
      <c r="D399" s="214">
        <v>3222</v>
      </c>
      <c r="E399" s="259" t="s">
        <v>76</v>
      </c>
      <c r="F399" s="228" t="s">
        <v>817</v>
      </c>
      <c r="G399" s="351"/>
      <c r="H399" s="352"/>
      <c r="I399" s="352"/>
      <c r="J399" s="352"/>
      <c r="K399" s="352"/>
      <c r="L399" s="208">
        <v>0</v>
      </c>
      <c r="M399" s="352"/>
      <c r="N399" s="352"/>
      <c r="O399" s="352"/>
      <c r="P399" s="352"/>
      <c r="Q399" s="352"/>
      <c r="R399" s="352"/>
      <c r="S399" s="352"/>
      <c r="T399" s="352"/>
      <c r="U399" s="352"/>
      <c r="V399" s="352"/>
      <c r="W399" s="352"/>
      <c r="X399" s="314">
        <v>230000</v>
      </c>
      <c r="Y399" s="352"/>
      <c r="Z399" s="352"/>
      <c r="AA399" s="208">
        <v>230000</v>
      </c>
      <c r="AB399" s="352"/>
      <c r="AC399" s="208">
        <v>230000</v>
      </c>
    </row>
    <row r="400" spans="1:29" ht="24">
      <c r="A400" s="213" t="s">
        <v>49</v>
      </c>
      <c r="B400" s="202">
        <v>563</v>
      </c>
      <c r="C400" s="216" t="s">
        <v>39</v>
      </c>
      <c r="D400" s="214">
        <v>3232</v>
      </c>
      <c r="E400" s="259" t="s">
        <v>80</v>
      </c>
      <c r="F400" s="228" t="s">
        <v>817</v>
      </c>
      <c r="G400" s="351"/>
      <c r="H400" s="352"/>
      <c r="I400" s="352"/>
      <c r="J400" s="352"/>
      <c r="K400" s="352"/>
      <c r="L400" s="208">
        <v>0</v>
      </c>
      <c r="M400" s="352"/>
      <c r="N400" s="352"/>
      <c r="O400" s="352"/>
      <c r="P400" s="352"/>
      <c r="Q400" s="352"/>
      <c r="R400" s="352"/>
      <c r="S400" s="352"/>
      <c r="T400" s="352"/>
      <c r="U400" s="352"/>
      <c r="V400" s="352"/>
      <c r="W400" s="352"/>
      <c r="X400" s="314">
        <v>53330</v>
      </c>
      <c r="Y400" s="352"/>
      <c r="Z400" s="352"/>
      <c r="AA400" s="208">
        <v>53330</v>
      </c>
      <c r="AB400" s="352"/>
      <c r="AC400" s="208">
        <v>53330</v>
      </c>
    </row>
    <row r="401" spans="1:29" ht="24">
      <c r="A401" s="213" t="s">
        <v>49</v>
      </c>
      <c r="B401" s="202">
        <v>563</v>
      </c>
      <c r="C401" s="216" t="s">
        <v>39</v>
      </c>
      <c r="D401" s="216">
        <v>3233</v>
      </c>
      <c r="E401" s="217" t="s">
        <v>81</v>
      </c>
      <c r="F401" s="228" t="s">
        <v>817</v>
      </c>
      <c r="G401" s="351"/>
      <c r="H401" s="352"/>
      <c r="I401" s="352"/>
      <c r="J401" s="352"/>
      <c r="K401" s="352"/>
      <c r="L401" s="208">
        <v>0</v>
      </c>
      <c r="M401" s="352"/>
      <c r="N401" s="352"/>
      <c r="O401" s="352"/>
      <c r="P401" s="352"/>
      <c r="Q401" s="352"/>
      <c r="R401" s="352"/>
      <c r="S401" s="352"/>
      <c r="T401" s="352"/>
      <c r="U401" s="352"/>
      <c r="V401" s="352"/>
      <c r="W401" s="352"/>
      <c r="X401" s="314">
        <v>10000</v>
      </c>
      <c r="Y401" s="352"/>
      <c r="Z401" s="352"/>
      <c r="AA401" s="208">
        <v>10000</v>
      </c>
      <c r="AB401" s="352"/>
      <c r="AC401" s="208">
        <v>10000</v>
      </c>
    </row>
    <row r="402" spans="1:29">
      <c r="A402" s="213" t="s">
        <v>49</v>
      </c>
      <c r="B402" s="202">
        <v>563</v>
      </c>
      <c r="C402" s="216" t="s">
        <v>39</v>
      </c>
      <c r="D402" s="214">
        <v>3235</v>
      </c>
      <c r="E402" s="259" t="s">
        <v>88</v>
      </c>
      <c r="F402" s="228" t="s">
        <v>817</v>
      </c>
      <c r="G402" s="351"/>
      <c r="H402" s="352"/>
      <c r="I402" s="352"/>
      <c r="J402" s="352"/>
      <c r="K402" s="352"/>
      <c r="L402" s="208">
        <v>0</v>
      </c>
      <c r="M402" s="352"/>
      <c r="N402" s="352"/>
      <c r="O402" s="352"/>
      <c r="P402" s="352"/>
      <c r="Q402" s="352"/>
      <c r="R402" s="352"/>
      <c r="S402" s="352"/>
      <c r="T402" s="352"/>
      <c r="U402" s="352"/>
      <c r="V402" s="352"/>
      <c r="W402" s="352"/>
      <c r="X402" s="314">
        <v>6580</v>
      </c>
      <c r="Y402" s="352"/>
      <c r="Z402" s="352"/>
      <c r="AA402" s="208">
        <v>6580</v>
      </c>
      <c r="AB402" s="352"/>
      <c r="AC402" s="208">
        <v>6580</v>
      </c>
    </row>
    <row r="403" spans="1:29" ht="24">
      <c r="A403" s="213" t="s">
        <v>49</v>
      </c>
      <c r="B403" s="202">
        <v>563</v>
      </c>
      <c r="C403" s="216" t="s">
        <v>39</v>
      </c>
      <c r="D403" s="216">
        <v>3237</v>
      </c>
      <c r="E403" s="217" t="s">
        <v>62</v>
      </c>
      <c r="F403" s="228" t="s">
        <v>817</v>
      </c>
      <c r="G403" s="351"/>
      <c r="H403" s="352"/>
      <c r="I403" s="352"/>
      <c r="J403" s="352"/>
      <c r="K403" s="352"/>
      <c r="L403" s="208">
        <v>0</v>
      </c>
      <c r="M403" s="352"/>
      <c r="N403" s="352"/>
      <c r="O403" s="352"/>
      <c r="P403" s="352"/>
      <c r="Q403" s="352"/>
      <c r="R403" s="352"/>
      <c r="S403" s="352"/>
      <c r="T403" s="352"/>
      <c r="U403" s="352"/>
      <c r="V403" s="352"/>
      <c r="W403" s="352"/>
      <c r="X403" s="314">
        <v>118545</v>
      </c>
      <c r="Y403" s="352"/>
      <c r="Z403" s="352"/>
      <c r="AA403" s="208">
        <v>118545</v>
      </c>
      <c r="AB403" s="352"/>
      <c r="AC403" s="208">
        <v>118545</v>
      </c>
    </row>
    <row r="404" spans="1:29">
      <c r="A404" s="213" t="s">
        <v>49</v>
      </c>
      <c r="B404" s="202">
        <v>563</v>
      </c>
      <c r="C404" s="216" t="s">
        <v>39</v>
      </c>
      <c r="D404" s="216">
        <v>3239</v>
      </c>
      <c r="E404" s="217" t="s">
        <v>66</v>
      </c>
      <c r="F404" s="228" t="s">
        <v>817</v>
      </c>
      <c r="G404" s="351"/>
      <c r="H404" s="352"/>
      <c r="I404" s="352"/>
      <c r="J404" s="352"/>
      <c r="K404" s="352"/>
      <c r="L404" s="208">
        <v>0</v>
      </c>
      <c r="M404" s="352"/>
      <c r="N404" s="352"/>
      <c r="O404" s="352"/>
      <c r="P404" s="352"/>
      <c r="Q404" s="352"/>
      <c r="R404" s="352"/>
      <c r="S404" s="352"/>
      <c r="T404" s="352"/>
      <c r="U404" s="352"/>
      <c r="V404" s="352"/>
      <c r="W404" s="352"/>
      <c r="X404" s="314">
        <v>312500</v>
      </c>
      <c r="Y404" s="352"/>
      <c r="Z404" s="352"/>
      <c r="AA404" s="208">
        <v>312500</v>
      </c>
      <c r="AB404" s="352"/>
      <c r="AC404" s="208">
        <v>312500</v>
      </c>
    </row>
    <row r="405" spans="1:29" ht="36">
      <c r="A405" s="213" t="s">
        <v>49</v>
      </c>
      <c r="B405" s="202">
        <v>563</v>
      </c>
      <c r="C405" s="216" t="s">
        <v>39</v>
      </c>
      <c r="D405" s="216">
        <v>3693</v>
      </c>
      <c r="E405" s="217" t="s">
        <v>83</v>
      </c>
      <c r="F405" s="228" t="s">
        <v>817</v>
      </c>
      <c r="G405" s="351"/>
      <c r="H405" s="352"/>
      <c r="I405" s="352"/>
      <c r="J405" s="352"/>
      <c r="K405" s="352"/>
      <c r="L405" s="208">
        <v>0</v>
      </c>
      <c r="M405" s="352"/>
      <c r="N405" s="352"/>
      <c r="O405" s="352"/>
      <c r="P405" s="352"/>
      <c r="Q405" s="352"/>
      <c r="R405" s="352"/>
      <c r="S405" s="352"/>
      <c r="T405" s="352"/>
      <c r="U405" s="352"/>
      <c r="V405" s="352"/>
      <c r="W405" s="352"/>
      <c r="X405" s="314">
        <v>17500</v>
      </c>
      <c r="Y405" s="352"/>
      <c r="Z405" s="352"/>
      <c r="AA405" s="208">
        <v>17500</v>
      </c>
      <c r="AB405" s="352"/>
      <c r="AC405" s="208">
        <v>17500</v>
      </c>
    </row>
    <row r="406" spans="1:29">
      <c r="A406" s="213" t="s">
        <v>49</v>
      </c>
      <c r="B406" s="202">
        <v>563</v>
      </c>
      <c r="C406" s="216" t="s">
        <v>39</v>
      </c>
      <c r="D406" s="216">
        <v>4221</v>
      </c>
      <c r="E406" s="217" t="s">
        <v>63</v>
      </c>
      <c r="F406" s="228" t="s">
        <v>817</v>
      </c>
      <c r="G406" s="351"/>
      <c r="H406" s="352"/>
      <c r="I406" s="352"/>
      <c r="J406" s="352"/>
      <c r="K406" s="352"/>
      <c r="L406" s="208">
        <v>0</v>
      </c>
      <c r="M406" s="352"/>
      <c r="N406" s="352"/>
      <c r="O406" s="352"/>
      <c r="P406" s="352"/>
      <c r="Q406" s="352"/>
      <c r="R406" s="352"/>
      <c r="S406" s="352"/>
      <c r="T406" s="352"/>
      <c r="U406" s="352"/>
      <c r="V406" s="352"/>
      <c r="W406" s="352"/>
      <c r="X406" s="314">
        <v>20000</v>
      </c>
      <c r="Y406" s="352"/>
      <c r="Z406" s="352"/>
      <c r="AA406" s="208">
        <v>20000</v>
      </c>
      <c r="AB406" s="352"/>
      <c r="AC406" s="208">
        <v>20000</v>
      </c>
    </row>
    <row r="407" spans="1:29" ht="24.75" thickBot="1">
      <c r="A407" s="213" t="s">
        <v>49</v>
      </c>
      <c r="B407" s="202">
        <v>563</v>
      </c>
      <c r="C407" s="216" t="s">
        <v>39</v>
      </c>
      <c r="D407" s="226">
        <v>4224</v>
      </c>
      <c r="E407" s="227" t="s">
        <v>73</v>
      </c>
      <c r="F407" s="228" t="s">
        <v>817</v>
      </c>
      <c r="G407" s="353"/>
      <c r="H407" s="352"/>
      <c r="I407" s="352"/>
      <c r="J407" s="352"/>
      <c r="K407" s="352"/>
      <c r="L407" s="208">
        <v>0</v>
      </c>
      <c r="M407" s="352"/>
      <c r="N407" s="352"/>
      <c r="O407" s="352"/>
      <c r="P407" s="352"/>
      <c r="Q407" s="352"/>
      <c r="R407" s="352"/>
      <c r="S407" s="352"/>
      <c r="T407" s="352"/>
      <c r="U407" s="352"/>
      <c r="V407" s="352"/>
      <c r="W407" s="352"/>
      <c r="X407" s="314">
        <v>2329880</v>
      </c>
      <c r="Y407" s="352"/>
      <c r="Z407" s="352"/>
      <c r="AA407" s="208">
        <v>2329880</v>
      </c>
      <c r="AB407" s="352"/>
      <c r="AC407" s="208">
        <v>2329880</v>
      </c>
    </row>
    <row r="408" spans="1:29" ht="12.75" thickBot="1">
      <c r="A408" s="315" t="s">
        <v>49</v>
      </c>
      <c r="B408" s="318">
        <v>563</v>
      </c>
      <c r="C408" s="354"/>
      <c r="D408" s="355"/>
      <c r="E408" s="319" t="s">
        <v>161</v>
      </c>
      <c r="F408" s="238" t="s">
        <v>817</v>
      </c>
      <c r="G408" s="356">
        <v>0</v>
      </c>
      <c r="H408" s="357">
        <v>0</v>
      </c>
      <c r="I408" s="357">
        <v>0</v>
      </c>
      <c r="J408" s="357">
        <v>0</v>
      </c>
      <c r="K408" s="357">
        <v>0</v>
      </c>
      <c r="L408" s="357">
        <v>0</v>
      </c>
      <c r="M408" s="357">
        <v>0</v>
      </c>
      <c r="N408" s="357">
        <v>0</v>
      </c>
      <c r="O408" s="357">
        <v>0</v>
      </c>
      <c r="P408" s="357">
        <v>0</v>
      </c>
      <c r="Q408" s="357">
        <v>0</v>
      </c>
      <c r="R408" s="357">
        <v>0</v>
      </c>
      <c r="S408" s="357">
        <v>0</v>
      </c>
      <c r="T408" s="357">
        <v>0</v>
      </c>
      <c r="U408" s="357">
        <v>0</v>
      </c>
      <c r="V408" s="357">
        <v>0</v>
      </c>
      <c r="W408" s="357">
        <v>0</v>
      </c>
      <c r="X408" s="357">
        <v>3743911</v>
      </c>
      <c r="Y408" s="357">
        <v>0</v>
      </c>
      <c r="Z408" s="357">
        <v>0</v>
      </c>
      <c r="AA408" s="357">
        <v>3743911</v>
      </c>
      <c r="AB408" s="357">
        <v>0</v>
      </c>
      <c r="AC408" s="357">
        <v>3743911</v>
      </c>
    </row>
    <row r="409" spans="1:29" ht="12.75" thickBot="1">
      <c r="A409" s="358" t="s">
        <v>49</v>
      </c>
      <c r="B409" s="279">
        <v>563</v>
      </c>
      <c r="C409" s="359"/>
      <c r="D409" s="360"/>
      <c r="E409" s="280" t="s">
        <v>818</v>
      </c>
      <c r="F409" s="281"/>
      <c r="G409" s="285">
        <v>28218355</v>
      </c>
      <c r="H409" s="285">
        <v>0</v>
      </c>
      <c r="I409" s="285">
        <v>0</v>
      </c>
      <c r="J409" s="285">
        <v>0</v>
      </c>
      <c r="K409" s="285">
        <v>0</v>
      </c>
      <c r="L409" s="285">
        <v>28218355</v>
      </c>
      <c r="M409" s="285">
        <v>0</v>
      </c>
      <c r="N409" s="285">
        <v>0</v>
      </c>
      <c r="O409" s="285">
        <v>2107582</v>
      </c>
      <c r="P409" s="285">
        <v>0</v>
      </c>
      <c r="Q409" s="285">
        <v>663350</v>
      </c>
      <c r="R409" s="285">
        <v>0</v>
      </c>
      <c r="S409" s="285">
        <v>0</v>
      </c>
      <c r="T409" s="285">
        <v>1786904</v>
      </c>
      <c r="U409" s="285">
        <v>0</v>
      </c>
      <c r="V409" s="285">
        <v>0</v>
      </c>
      <c r="W409" s="285">
        <v>0</v>
      </c>
      <c r="X409" s="285">
        <v>3743911</v>
      </c>
      <c r="Y409" s="285">
        <v>0</v>
      </c>
      <c r="Z409" s="285">
        <v>0</v>
      </c>
      <c r="AA409" s="285">
        <v>36520102</v>
      </c>
      <c r="AB409" s="285">
        <v>0</v>
      </c>
      <c r="AC409" s="285">
        <v>36520102</v>
      </c>
    </row>
    <row r="410" spans="1:29" ht="12.75" thickBot="1">
      <c r="A410" s="361" t="s">
        <v>49</v>
      </c>
      <c r="B410" s="362"/>
      <c r="C410" s="363"/>
      <c r="D410" s="362"/>
      <c r="E410" s="364" t="s">
        <v>688</v>
      </c>
      <c r="F410" s="365"/>
      <c r="G410" s="366">
        <v>73459059.646167189</v>
      </c>
      <c r="H410" s="366">
        <v>14201327</v>
      </c>
      <c r="I410" s="366">
        <v>6367176</v>
      </c>
      <c r="J410" s="366">
        <v>8058287</v>
      </c>
      <c r="K410" s="366">
        <v>13329933</v>
      </c>
      <c r="L410" s="366">
        <v>115415782.64616719</v>
      </c>
      <c r="M410" s="366">
        <v>33062631.587864898</v>
      </c>
      <c r="N410" s="366">
        <v>35022258.985114597</v>
      </c>
      <c r="O410" s="366">
        <v>65043604.241049461</v>
      </c>
      <c r="P410" s="366">
        <v>32904237.62978287</v>
      </c>
      <c r="Q410" s="366">
        <v>41382156.79131484</v>
      </c>
      <c r="R410" s="366">
        <v>47664677.354306392</v>
      </c>
      <c r="S410" s="366">
        <v>23424890.723160435</v>
      </c>
      <c r="T410" s="366">
        <v>28646470.386682749</v>
      </c>
      <c r="U410" s="366">
        <v>8315000.4495054279</v>
      </c>
      <c r="V410" s="366">
        <v>28392054.061338961</v>
      </c>
      <c r="W410" s="366">
        <v>30437333.325114597</v>
      </c>
      <c r="X410" s="366">
        <v>37714120.605018094</v>
      </c>
      <c r="Y410" s="366">
        <v>5967799.6869240049</v>
      </c>
      <c r="Z410" s="366">
        <v>8255932.4034981905</v>
      </c>
      <c r="AA410" s="366">
        <v>541648950.87684274</v>
      </c>
      <c r="AB410" s="366">
        <v>39730000</v>
      </c>
      <c r="AC410" s="366">
        <v>581378950.87684274</v>
      </c>
    </row>
    <row r="411" spans="1:29" ht="12.75" thickBot="1">
      <c r="A411" s="367"/>
      <c r="B411" s="368"/>
      <c r="C411" s="369"/>
      <c r="D411" s="368"/>
      <c r="E411" s="370"/>
      <c r="F411" s="371"/>
      <c r="G411" s="372"/>
      <c r="H411" s="372"/>
      <c r="I411" s="372"/>
      <c r="J411" s="372"/>
      <c r="K411" s="372"/>
      <c r="L411" s="334">
        <v>0</v>
      </c>
      <c r="M411" s="372"/>
      <c r="N411" s="372"/>
      <c r="O411" s="372"/>
      <c r="P411" s="372"/>
      <c r="Q411" s="372"/>
      <c r="R411" s="372"/>
      <c r="S411" s="372"/>
      <c r="T411" s="372"/>
      <c r="U411" s="372"/>
      <c r="V411" s="372"/>
      <c r="W411" s="372"/>
      <c r="X411" s="372"/>
      <c r="Y411" s="372"/>
      <c r="Z411" s="372"/>
      <c r="AA411" s="334">
        <v>0</v>
      </c>
      <c r="AB411" s="372"/>
      <c r="AC411" s="334">
        <v>0</v>
      </c>
    </row>
    <row r="412" spans="1:29" ht="48.75" thickBot="1">
      <c r="A412" s="373" t="s">
        <v>16</v>
      </c>
      <c r="B412" s="360">
        <v>11</v>
      </c>
      <c r="C412" s="359" t="s">
        <v>19</v>
      </c>
      <c r="D412" s="360" t="s">
        <v>691</v>
      </c>
      <c r="E412" s="280" t="s">
        <v>20</v>
      </c>
      <c r="F412" s="374"/>
      <c r="G412" s="283">
        <v>21781529.646167181</v>
      </c>
      <c r="H412" s="287">
        <v>12550027</v>
      </c>
      <c r="I412" s="287">
        <v>6067026</v>
      </c>
      <c r="J412" s="287">
        <v>7026136</v>
      </c>
      <c r="K412" s="287">
        <v>11267528</v>
      </c>
      <c r="L412" s="375">
        <v>58692246.646167181</v>
      </c>
      <c r="M412" s="375">
        <v>30706181.587864898</v>
      </c>
      <c r="N412" s="375">
        <v>22783898.985114597</v>
      </c>
      <c r="O412" s="375">
        <v>46814727.241049461</v>
      </c>
      <c r="P412" s="375">
        <v>16593134.629782872</v>
      </c>
      <c r="Q412" s="375">
        <v>29547771.79131484</v>
      </c>
      <c r="R412" s="375">
        <v>41079121.354306392</v>
      </c>
      <c r="S412" s="375">
        <v>19801828.723160435</v>
      </c>
      <c r="T412" s="375">
        <v>19410974.386682749</v>
      </c>
      <c r="U412" s="375">
        <v>7674900.4495054279</v>
      </c>
      <c r="V412" s="375">
        <v>21619114.061338961</v>
      </c>
      <c r="W412" s="375">
        <v>12996963.325114597</v>
      </c>
      <c r="X412" s="375">
        <v>19773933.605018094</v>
      </c>
      <c r="Y412" s="375">
        <v>5665799.6869240049</v>
      </c>
      <c r="Z412" s="375">
        <v>4685632.4034981905</v>
      </c>
      <c r="AA412" s="375">
        <v>357846228.87684274</v>
      </c>
      <c r="AB412" s="375"/>
      <c r="AC412" s="375">
        <v>357846228.87684274</v>
      </c>
    </row>
    <row r="413" spans="1:29" ht="24">
      <c r="A413" s="376" t="s">
        <v>16</v>
      </c>
      <c r="B413" s="377">
        <v>31</v>
      </c>
      <c r="C413" s="378" t="s">
        <v>22</v>
      </c>
      <c r="D413" s="377">
        <v>641310031</v>
      </c>
      <c r="E413" s="203" t="s">
        <v>23</v>
      </c>
      <c r="F413" s="379"/>
      <c r="G413" s="209">
        <v>0</v>
      </c>
      <c r="H413" s="210"/>
      <c r="I413" s="210"/>
      <c r="J413" s="210"/>
      <c r="K413" s="210"/>
      <c r="L413" s="208">
        <v>0</v>
      </c>
      <c r="M413" s="206"/>
      <c r="N413" s="310">
        <v>30000</v>
      </c>
      <c r="O413" s="206"/>
      <c r="P413" s="380"/>
      <c r="Q413" s="206"/>
      <c r="R413" s="206"/>
      <c r="S413" s="206"/>
      <c r="T413" s="380"/>
      <c r="U413" s="206"/>
      <c r="V413" s="380"/>
      <c r="W413" s="206"/>
      <c r="X413" s="206"/>
      <c r="Y413" s="206"/>
      <c r="Z413" s="206"/>
      <c r="AA413" s="208">
        <v>30000</v>
      </c>
      <c r="AB413" s="381"/>
      <c r="AC413" s="208">
        <v>30000</v>
      </c>
    </row>
    <row r="414" spans="1:29" ht="24">
      <c r="A414" s="376" t="s">
        <v>16</v>
      </c>
      <c r="B414" s="377">
        <v>31</v>
      </c>
      <c r="C414" s="378" t="s">
        <v>22</v>
      </c>
      <c r="D414" s="382">
        <v>641510031</v>
      </c>
      <c r="E414" s="383" t="s">
        <v>819</v>
      </c>
      <c r="F414" s="218"/>
      <c r="G414" s="221"/>
      <c r="H414" s="222"/>
      <c r="I414" s="222"/>
      <c r="J414" s="222"/>
      <c r="K414" s="222"/>
      <c r="L414" s="208">
        <v>0</v>
      </c>
      <c r="M414" s="206"/>
      <c r="N414" s="206"/>
      <c r="O414" s="206"/>
      <c r="P414" s="380"/>
      <c r="Q414" s="294">
        <v>500</v>
      </c>
      <c r="R414" s="220"/>
      <c r="S414" s="220"/>
      <c r="T414" s="256"/>
      <c r="U414" s="298"/>
      <c r="V414" s="291">
        <v>800</v>
      </c>
      <c r="W414" s="206"/>
      <c r="X414" s="206"/>
      <c r="Y414" s="298"/>
      <c r="Z414" s="206"/>
      <c r="AA414" s="208">
        <v>1300</v>
      </c>
      <c r="AB414" s="381"/>
      <c r="AC414" s="208">
        <v>1300</v>
      </c>
    </row>
    <row r="415" spans="1:29" ht="24">
      <c r="A415" s="384" t="s">
        <v>16</v>
      </c>
      <c r="B415" s="385">
        <v>31</v>
      </c>
      <c r="C415" s="386" t="s">
        <v>22</v>
      </c>
      <c r="D415" s="385">
        <v>641320031</v>
      </c>
      <c r="E415" s="217" t="s">
        <v>24</v>
      </c>
      <c r="F415" s="218"/>
      <c r="G415" s="387">
        <v>10000</v>
      </c>
      <c r="H415" s="256"/>
      <c r="I415" s="294">
        <v>150</v>
      </c>
      <c r="J415" s="294">
        <v>50</v>
      </c>
      <c r="K415" s="256"/>
      <c r="L415" s="208">
        <v>10200</v>
      </c>
      <c r="M415" s="256"/>
      <c r="N415" s="291">
        <v>2000</v>
      </c>
      <c r="O415" s="220"/>
      <c r="P415" s="291">
        <v>1000</v>
      </c>
      <c r="Q415" s="310">
        <v>1000</v>
      </c>
      <c r="R415" s="310">
        <v>500</v>
      </c>
      <c r="S415" s="310">
        <v>150</v>
      </c>
      <c r="T415" s="380">
        <v>600</v>
      </c>
      <c r="U415" s="291">
        <v>100</v>
      </c>
      <c r="V415" s="291">
        <v>2000</v>
      </c>
      <c r="W415" s="291">
        <v>4000</v>
      </c>
      <c r="X415" s="220"/>
      <c r="Y415" s="291">
        <v>100</v>
      </c>
      <c r="Z415" s="220"/>
      <c r="AA415" s="208">
        <v>21650</v>
      </c>
      <c r="AB415" s="388"/>
      <c r="AC415" s="208">
        <v>21650</v>
      </c>
    </row>
    <row r="416" spans="1:29" ht="24">
      <c r="A416" s="384" t="s">
        <v>16</v>
      </c>
      <c r="B416" s="385">
        <v>31</v>
      </c>
      <c r="C416" s="386" t="s">
        <v>22</v>
      </c>
      <c r="D416" s="385">
        <v>6614</v>
      </c>
      <c r="E416" s="217" t="s">
        <v>25</v>
      </c>
      <c r="F416" s="218"/>
      <c r="G416" s="387"/>
      <c r="H416" s="256"/>
      <c r="I416" s="294"/>
      <c r="J416" s="256"/>
      <c r="K416" s="294">
        <v>2600</v>
      </c>
      <c r="L416" s="208">
        <v>2600</v>
      </c>
      <c r="M416" s="220"/>
      <c r="N416" s="291">
        <v>146500</v>
      </c>
      <c r="O416" s="291">
        <v>25000</v>
      </c>
      <c r="P416" s="291"/>
      <c r="Q416" s="291">
        <v>1500</v>
      </c>
      <c r="R416" s="291">
        <v>10000</v>
      </c>
      <c r="S416" s="291">
        <v>25000</v>
      </c>
      <c r="T416" s="291">
        <v>25000</v>
      </c>
      <c r="U416" s="291">
        <v>15000</v>
      </c>
      <c r="V416" s="220"/>
      <c r="W416" s="291">
        <v>21000</v>
      </c>
      <c r="X416" s="291">
        <v>20000</v>
      </c>
      <c r="Y416" s="256"/>
      <c r="Z416" s="256"/>
      <c r="AA416" s="208">
        <v>291600</v>
      </c>
      <c r="AB416" s="291">
        <v>220000</v>
      </c>
      <c r="AC416" s="208">
        <v>511600</v>
      </c>
    </row>
    <row r="417" spans="1:29">
      <c r="A417" s="389" t="s">
        <v>16</v>
      </c>
      <c r="B417" s="390">
        <v>31</v>
      </c>
      <c r="C417" s="391" t="s">
        <v>22</v>
      </c>
      <c r="D417" s="390">
        <v>6615</v>
      </c>
      <c r="E417" s="227" t="s">
        <v>26</v>
      </c>
      <c r="F417" s="218"/>
      <c r="G417" s="387">
        <v>600000</v>
      </c>
      <c r="H417" s="294">
        <v>1054700</v>
      </c>
      <c r="I417" s="294">
        <v>100000</v>
      </c>
      <c r="J417" s="256"/>
      <c r="K417" s="256"/>
      <c r="L417" s="208">
        <v>1754700</v>
      </c>
      <c r="M417" s="291">
        <v>200000</v>
      </c>
      <c r="N417" s="291">
        <v>2400000</v>
      </c>
      <c r="O417" s="291">
        <v>3053225</v>
      </c>
      <c r="P417" s="291">
        <v>50000</v>
      </c>
      <c r="Q417" s="291">
        <v>1328000</v>
      </c>
      <c r="R417" s="291">
        <v>3800000</v>
      </c>
      <c r="S417" s="291">
        <v>735100</v>
      </c>
      <c r="T417" s="291">
        <v>997150</v>
      </c>
      <c r="U417" s="291">
        <v>50000</v>
      </c>
      <c r="V417" s="291">
        <v>850000</v>
      </c>
      <c r="W417" s="291">
        <v>591000</v>
      </c>
      <c r="X417" s="291">
        <v>572500</v>
      </c>
      <c r="Y417" s="230"/>
      <c r="Z417" s="291">
        <v>80000</v>
      </c>
      <c r="AA417" s="208">
        <v>16461675</v>
      </c>
      <c r="AB417" s="291">
        <v>23710000</v>
      </c>
      <c r="AC417" s="208">
        <v>40171675</v>
      </c>
    </row>
    <row r="418" spans="1:29" ht="12.75" thickBot="1">
      <c r="A418" s="389" t="s">
        <v>16</v>
      </c>
      <c r="B418" s="390">
        <v>31</v>
      </c>
      <c r="C418" s="391" t="s">
        <v>22</v>
      </c>
      <c r="D418" s="392">
        <v>683110031</v>
      </c>
      <c r="E418" s="393" t="s">
        <v>820</v>
      </c>
      <c r="F418" s="394"/>
      <c r="G418" s="395"/>
      <c r="H418" s="396"/>
      <c r="I418" s="396"/>
      <c r="J418" s="396"/>
      <c r="K418" s="396"/>
      <c r="L418" s="208">
        <v>0</v>
      </c>
      <c r="M418" s="396"/>
      <c r="N418" s="396"/>
      <c r="O418" s="396"/>
      <c r="P418" s="396"/>
      <c r="Q418" s="291"/>
      <c r="R418" s="291"/>
      <c r="S418" s="291"/>
      <c r="T418" s="291"/>
      <c r="U418" s="291">
        <v>5000</v>
      </c>
      <c r="V418" s="396"/>
      <c r="W418" s="396"/>
      <c r="X418" s="396"/>
      <c r="Y418" s="311"/>
      <c r="Z418" s="311"/>
      <c r="AA418" s="208">
        <v>5000</v>
      </c>
      <c r="AB418" s="397"/>
      <c r="AC418" s="208">
        <v>5000</v>
      </c>
    </row>
    <row r="419" spans="1:29" ht="12.75" thickBot="1">
      <c r="A419" s="398" t="s">
        <v>16</v>
      </c>
      <c r="B419" s="345">
        <v>31</v>
      </c>
      <c r="C419" s="344" t="s">
        <v>22</v>
      </c>
      <c r="D419" s="345"/>
      <c r="E419" s="237" t="s">
        <v>692</v>
      </c>
      <c r="F419" s="238"/>
      <c r="G419" s="272">
        <v>610000</v>
      </c>
      <c r="H419" s="272">
        <v>1054700</v>
      </c>
      <c r="I419" s="272">
        <v>100150</v>
      </c>
      <c r="J419" s="272">
        <v>50</v>
      </c>
      <c r="K419" s="272">
        <v>2600</v>
      </c>
      <c r="L419" s="272">
        <v>1767500</v>
      </c>
      <c r="M419" s="272">
        <v>200000</v>
      </c>
      <c r="N419" s="272">
        <v>2578500</v>
      </c>
      <c r="O419" s="272">
        <v>3078225</v>
      </c>
      <c r="P419" s="272">
        <v>51000</v>
      </c>
      <c r="Q419" s="272">
        <v>1331000</v>
      </c>
      <c r="R419" s="272">
        <v>3810500</v>
      </c>
      <c r="S419" s="272">
        <v>760250</v>
      </c>
      <c r="T419" s="272">
        <v>1022750</v>
      </c>
      <c r="U419" s="272">
        <v>70100</v>
      </c>
      <c r="V419" s="272">
        <v>852800</v>
      </c>
      <c r="W419" s="272">
        <v>616000</v>
      </c>
      <c r="X419" s="272">
        <v>592500</v>
      </c>
      <c r="Y419" s="272">
        <v>100</v>
      </c>
      <c r="Z419" s="272">
        <v>80000</v>
      </c>
      <c r="AA419" s="272">
        <v>16811225</v>
      </c>
      <c r="AB419" s="272">
        <v>23930000</v>
      </c>
      <c r="AC419" s="272">
        <v>40741225</v>
      </c>
    </row>
    <row r="420" spans="1:29" ht="24">
      <c r="A420" s="376" t="s">
        <v>16</v>
      </c>
      <c r="B420" s="377">
        <v>43</v>
      </c>
      <c r="C420" s="378" t="s">
        <v>27</v>
      </c>
      <c r="D420" s="377">
        <v>65264</v>
      </c>
      <c r="E420" s="203" t="s">
        <v>28</v>
      </c>
      <c r="F420" s="204"/>
      <c r="G420" s="293">
        <v>2000000</v>
      </c>
      <c r="H420" s="399">
        <v>583930</v>
      </c>
      <c r="I420" s="291">
        <v>200000</v>
      </c>
      <c r="J420" s="291">
        <v>390000</v>
      </c>
      <c r="K420" s="291">
        <v>990000</v>
      </c>
      <c r="L420" s="208">
        <v>4163930</v>
      </c>
      <c r="M420" s="291">
        <v>2000000</v>
      </c>
      <c r="N420" s="291">
        <v>8000000</v>
      </c>
      <c r="O420" s="291">
        <v>2707250</v>
      </c>
      <c r="P420" s="291">
        <v>16400000</v>
      </c>
      <c r="Q420" s="291">
        <v>4000000</v>
      </c>
      <c r="R420" s="291">
        <v>2000000</v>
      </c>
      <c r="S420" s="291">
        <v>2866461</v>
      </c>
      <c r="T420" s="291">
        <v>3170000</v>
      </c>
      <c r="U420" s="291">
        <v>200000</v>
      </c>
      <c r="V420" s="291">
        <v>6160000</v>
      </c>
      <c r="W420" s="291">
        <v>11400000</v>
      </c>
      <c r="X420" s="291">
        <v>2049000</v>
      </c>
      <c r="Y420" s="291">
        <v>315000</v>
      </c>
      <c r="Z420" s="291">
        <v>748300</v>
      </c>
      <c r="AA420" s="208">
        <v>66179941</v>
      </c>
      <c r="AB420" s="206"/>
      <c r="AC420" s="208">
        <v>66179941</v>
      </c>
    </row>
    <row r="421" spans="1:29" ht="24">
      <c r="A421" s="384" t="s">
        <v>16</v>
      </c>
      <c r="B421" s="385">
        <v>43</v>
      </c>
      <c r="C421" s="386" t="s">
        <v>27</v>
      </c>
      <c r="D421" s="385">
        <v>65268</v>
      </c>
      <c r="E421" s="217" t="s">
        <v>27</v>
      </c>
      <c r="F421" s="218"/>
      <c r="G421" s="400">
        <v>3900000</v>
      </c>
      <c r="H421" s="291">
        <v>190000</v>
      </c>
      <c r="I421" s="256"/>
      <c r="J421" s="291">
        <v>167500</v>
      </c>
      <c r="K421" s="291">
        <v>400000</v>
      </c>
      <c r="L421" s="208">
        <v>4657500</v>
      </c>
      <c r="M421" s="220"/>
      <c r="N421" s="291">
        <v>300000</v>
      </c>
      <c r="O421" s="291">
        <v>1470000</v>
      </c>
      <c r="P421" s="220"/>
      <c r="Q421" s="291">
        <v>955000</v>
      </c>
      <c r="R421" s="291">
        <v>454350</v>
      </c>
      <c r="S421" s="291">
        <v>41000</v>
      </c>
      <c r="T421" s="291">
        <v>300000</v>
      </c>
      <c r="U421" s="291">
        <v>240000</v>
      </c>
      <c r="V421" s="291">
        <v>320000</v>
      </c>
      <c r="W421" s="291">
        <v>127000</v>
      </c>
      <c r="X421" s="291">
        <v>1696348</v>
      </c>
      <c r="Y421" s="220"/>
      <c r="Z421" s="220"/>
      <c r="AA421" s="208">
        <v>10561198</v>
      </c>
      <c r="AB421" s="291">
        <v>15800000</v>
      </c>
      <c r="AC421" s="208">
        <v>26361198</v>
      </c>
    </row>
    <row r="422" spans="1:29" ht="24.75" thickBot="1">
      <c r="A422" s="389" t="s">
        <v>16</v>
      </c>
      <c r="B422" s="390">
        <v>43</v>
      </c>
      <c r="C422" s="391" t="s">
        <v>27</v>
      </c>
      <c r="D422" s="390">
        <v>683110043</v>
      </c>
      <c r="E422" s="227" t="s">
        <v>29</v>
      </c>
      <c r="F422" s="228"/>
      <c r="G422" s="231"/>
      <c r="H422" s="232"/>
      <c r="I422" s="232"/>
      <c r="J422" s="232"/>
      <c r="K422" s="232"/>
      <c r="L422" s="208">
        <v>0</v>
      </c>
      <c r="M422" s="230"/>
      <c r="N422" s="230"/>
      <c r="O422" s="230"/>
      <c r="P422" s="230"/>
      <c r="Q422" s="230"/>
      <c r="R422" s="230"/>
      <c r="S422" s="230"/>
      <c r="T422" s="230"/>
      <c r="U422" s="291"/>
      <c r="V422" s="230"/>
      <c r="W422" s="230"/>
      <c r="X422" s="230"/>
      <c r="Y422" s="230"/>
      <c r="Z422" s="230"/>
      <c r="AA422" s="208">
        <v>0</v>
      </c>
      <c r="AB422" s="230"/>
      <c r="AC422" s="208">
        <v>0</v>
      </c>
    </row>
    <row r="423" spans="1:29" ht="24.75" thickBot="1">
      <c r="A423" s="398" t="s">
        <v>16</v>
      </c>
      <c r="B423" s="345">
        <v>43</v>
      </c>
      <c r="C423" s="344" t="s">
        <v>27</v>
      </c>
      <c r="D423" s="345"/>
      <c r="E423" s="237" t="s">
        <v>692</v>
      </c>
      <c r="F423" s="238"/>
      <c r="G423" s="272">
        <v>5900000</v>
      </c>
      <c r="H423" s="272">
        <v>773930</v>
      </c>
      <c r="I423" s="272">
        <v>200000</v>
      </c>
      <c r="J423" s="272">
        <v>557500</v>
      </c>
      <c r="K423" s="272">
        <v>1390000</v>
      </c>
      <c r="L423" s="272">
        <v>8821430</v>
      </c>
      <c r="M423" s="272">
        <v>2000000</v>
      </c>
      <c r="N423" s="272">
        <v>8300000</v>
      </c>
      <c r="O423" s="272">
        <v>4177250</v>
      </c>
      <c r="P423" s="272">
        <v>16400000</v>
      </c>
      <c r="Q423" s="272">
        <v>4955000</v>
      </c>
      <c r="R423" s="272">
        <v>2454350</v>
      </c>
      <c r="S423" s="272">
        <v>2907461</v>
      </c>
      <c r="T423" s="272">
        <v>3470000</v>
      </c>
      <c r="U423" s="272">
        <v>440000</v>
      </c>
      <c r="V423" s="272">
        <v>6480000</v>
      </c>
      <c r="W423" s="272">
        <v>11527000</v>
      </c>
      <c r="X423" s="272">
        <v>3745348</v>
      </c>
      <c r="Y423" s="272">
        <v>315000</v>
      </c>
      <c r="Z423" s="272">
        <v>748300</v>
      </c>
      <c r="AA423" s="272">
        <v>76741139</v>
      </c>
      <c r="AB423" s="272">
        <v>15800000</v>
      </c>
      <c r="AC423" s="272">
        <v>92541139</v>
      </c>
    </row>
    <row r="424" spans="1:29" ht="24">
      <c r="A424" s="376" t="s">
        <v>16</v>
      </c>
      <c r="B424" s="377">
        <v>51</v>
      </c>
      <c r="C424" s="378" t="s">
        <v>30</v>
      </c>
      <c r="D424" s="377">
        <v>632311500</v>
      </c>
      <c r="E424" s="203" t="s">
        <v>693</v>
      </c>
      <c r="F424" s="204"/>
      <c r="G424" s="209">
        <v>0</v>
      </c>
      <c r="H424" s="210"/>
      <c r="I424" s="210"/>
      <c r="J424" s="210"/>
      <c r="K424" s="210"/>
      <c r="L424" s="208">
        <v>0</v>
      </c>
      <c r="M424" s="206"/>
      <c r="N424" s="206"/>
      <c r="O424" s="206"/>
      <c r="P424" s="206"/>
      <c r="Q424" s="206"/>
      <c r="R424" s="206"/>
      <c r="S424" s="206"/>
      <c r="T424" s="380"/>
      <c r="U424" s="206"/>
      <c r="V424" s="206"/>
      <c r="W424" s="206"/>
      <c r="X424" s="206"/>
      <c r="Y424" s="380"/>
      <c r="Z424" s="206"/>
      <c r="AA424" s="208">
        <v>0</v>
      </c>
      <c r="AB424" s="206"/>
      <c r="AC424" s="208">
        <v>0</v>
      </c>
    </row>
    <row r="425" spans="1:29" ht="36.75" thickBot="1">
      <c r="A425" s="389" t="s">
        <v>16</v>
      </c>
      <c r="B425" s="390">
        <v>51</v>
      </c>
      <c r="C425" s="391" t="s">
        <v>16</v>
      </c>
      <c r="D425" s="390">
        <v>632311700</v>
      </c>
      <c r="E425" s="227" t="s">
        <v>31</v>
      </c>
      <c r="F425" s="228"/>
      <c r="G425" s="231"/>
      <c r="H425" s="232"/>
      <c r="I425" s="232"/>
      <c r="J425" s="232"/>
      <c r="K425" s="232"/>
      <c r="L425" s="208">
        <v>0</v>
      </c>
      <c r="M425" s="230"/>
      <c r="N425" s="401"/>
      <c r="O425" s="230"/>
      <c r="P425" s="230"/>
      <c r="Q425" s="291">
        <v>2385636</v>
      </c>
      <c r="R425" s="230"/>
      <c r="S425" s="230"/>
      <c r="T425" s="291">
        <v>181187</v>
      </c>
      <c r="U425" s="230"/>
      <c r="V425" s="230"/>
      <c r="W425" s="401">
        <v>142000</v>
      </c>
      <c r="X425" s="230"/>
      <c r="Y425" s="401"/>
      <c r="Z425" s="230"/>
      <c r="AA425" s="208">
        <v>2708823</v>
      </c>
      <c r="AB425" s="230"/>
      <c r="AC425" s="208">
        <v>2708823</v>
      </c>
    </row>
    <row r="426" spans="1:29" ht="12.75" thickBot="1">
      <c r="A426" s="398" t="s">
        <v>16</v>
      </c>
      <c r="B426" s="345">
        <v>51</v>
      </c>
      <c r="C426" s="344" t="s">
        <v>16</v>
      </c>
      <c r="D426" s="345"/>
      <c r="E426" s="237" t="s">
        <v>692</v>
      </c>
      <c r="F426" s="238"/>
      <c r="G426" s="272">
        <v>0</v>
      </c>
      <c r="H426" s="272">
        <v>0</v>
      </c>
      <c r="I426" s="272">
        <v>0</v>
      </c>
      <c r="J426" s="272">
        <v>0</v>
      </c>
      <c r="K426" s="272">
        <v>0</v>
      </c>
      <c r="L426" s="272">
        <v>0</v>
      </c>
      <c r="M426" s="272">
        <v>0</v>
      </c>
      <c r="N426" s="272">
        <v>0</v>
      </c>
      <c r="O426" s="272">
        <v>0</v>
      </c>
      <c r="P426" s="272">
        <v>0</v>
      </c>
      <c r="Q426" s="272">
        <v>2385636</v>
      </c>
      <c r="R426" s="272">
        <v>0</v>
      </c>
      <c r="S426" s="272">
        <v>0</v>
      </c>
      <c r="T426" s="272">
        <v>181187</v>
      </c>
      <c r="U426" s="272">
        <v>0</v>
      </c>
      <c r="V426" s="272">
        <v>0</v>
      </c>
      <c r="W426" s="272">
        <v>142000</v>
      </c>
      <c r="X426" s="272">
        <v>0</v>
      </c>
      <c r="Y426" s="272">
        <v>0</v>
      </c>
      <c r="Z426" s="272">
        <v>0</v>
      </c>
      <c r="AA426" s="272">
        <v>2708823</v>
      </c>
      <c r="AB426" s="272">
        <v>0</v>
      </c>
      <c r="AC426" s="272">
        <v>2708823</v>
      </c>
    </row>
    <row r="427" spans="1:29" ht="24">
      <c r="A427" s="376" t="s">
        <v>16</v>
      </c>
      <c r="B427" s="377">
        <v>52</v>
      </c>
      <c r="C427" s="378" t="s">
        <v>32</v>
      </c>
      <c r="D427" s="377">
        <v>631120000</v>
      </c>
      <c r="E427" s="203" t="s">
        <v>33</v>
      </c>
      <c r="F427" s="204"/>
      <c r="G427" s="209"/>
      <c r="H427" s="210"/>
      <c r="I427" s="210"/>
      <c r="J427" s="210"/>
      <c r="K427" s="210"/>
      <c r="L427" s="208">
        <v>0</v>
      </c>
      <c r="M427" s="206"/>
      <c r="N427" s="206"/>
      <c r="O427" s="206"/>
      <c r="P427" s="206"/>
      <c r="Q427" s="380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8">
        <v>0</v>
      </c>
      <c r="AB427" s="206"/>
      <c r="AC427" s="208">
        <v>0</v>
      </c>
    </row>
    <row r="428" spans="1:29" ht="36">
      <c r="A428" s="384" t="s">
        <v>16</v>
      </c>
      <c r="B428" s="385">
        <v>52</v>
      </c>
      <c r="C428" s="386" t="s">
        <v>32</v>
      </c>
      <c r="D428" s="385">
        <v>6341</v>
      </c>
      <c r="E428" s="217" t="s">
        <v>34</v>
      </c>
      <c r="F428" s="218"/>
      <c r="G428" s="221"/>
      <c r="H428" s="222"/>
      <c r="I428" s="222"/>
      <c r="J428" s="222"/>
      <c r="K428" s="222"/>
      <c r="L428" s="208">
        <v>0</v>
      </c>
      <c r="M428" s="220"/>
      <c r="N428" s="256"/>
      <c r="O428" s="220"/>
      <c r="P428" s="220"/>
      <c r="Q428" s="220"/>
      <c r="R428" s="220"/>
      <c r="S428" s="220"/>
      <c r="T428" s="220"/>
      <c r="U428" s="220"/>
      <c r="V428" s="256"/>
      <c r="W428" s="220"/>
      <c r="X428" s="291">
        <v>24000</v>
      </c>
      <c r="Y428" s="220"/>
      <c r="Z428" s="256"/>
      <c r="AA428" s="208">
        <v>24000</v>
      </c>
      <c r="AB428" s="220"/>
      <c r="AC428" s="208">
        <v>24000</v>
      </c>
    </row>
    <row r="429" spans="1:29" ht="48">
      <c r="A429" s="384" t="s">
        <v>16</v>
      </c>
      <c r="B429" s="385">
        <v>52</v>
      </c>
      <c r="C429" s="386" t="s">
        <v>32</v>
      </c>
      <c r="D429" s="385">
        <v>6394</v>
      </c>
      <c r="E429" s="383" t="s">
        <v>724</v>
      </c>
      <c r="F429" s="218"/>
      <c r="G429" s="402"/>
      <c r="H429" s="256"/>
      <c r="I429" s="256"/>
      <c r="J429" s="256"/>
      <c r="K429" s="256"/>
      <c r="L429" s="208">
        <v>0</v>
      </c>
      <c r="M429" s="220"/>
      <c r="N429" s="220"/>
      <c r="O429" s="256"/>
      <c r="P429" s="220"/>
      <c r="Q429" s="220"/>
      <c r="R429" s="220"/>
      <c r="S429" s="220"/>
      <c r="T429" s="220"/>
      <c r="U429" s="256"/>
      <c r="V429" s="256"/>
      <c r="W429" s="291">
        <v>28000</v>
      </c>
      <c r="X429" s="220"/>
      <c r="Y429" s="220"/>
      <c r="Z429" s="256"/>
      <c r="AA429" s="208">
        <v>28000</v>
      </c>
      <c r="AB429" s="220"/>
      <c r="AC429" s="208">
        <v>28000</v>
      </c>
    </row>
    <row r="430" spans="1:29" ht="48">
      <c r="A430" s="384" t="s">
        <v>16</v>
      </c>
      <c r="B430" s="385">
        <v>52</v>
      </c>
      <c r="C430" s="386" t="s">
        <v>32</v>
      </c>
      <c r="D430" s="385">
        <v>6361</v>
      </c>
      <c r="E430" s="217" t="s">
        <v>35</v>
      </c>
      <c r="F430" s="218"/>
      <c r="G430" s="402"/>
      <c r="H430" s="256"/>
      <c r="I430" s="256"/>
      <c r="J430" s="256"/>
      <c r="K430" s="256"/>
      <c r="L430" s="208">
        <v>0</v>
      </c>
      <c r="M430" s="220"/>
      <c r="N430" s="220"/>
      <c r="O430" s="220"/>
      <c r="P430" s="220"/>
      <c r="Q430" s="220"/>
      <c r="R430" s="220"/>
      <c r="S430" s="220"/>
      <c r="T430" s="220"/>
      <c r="U430" s="291">
        <v>20000</v>
      </c>
      <c r="V430" s="291">
        <v>100000</v>
      </c>
      <c r="W430" s="220"/>
      <c r="X430" s="220"/>
      <c r="Y430" s="220"/>
      <c r="Z430" s="291">
        <v>2670000</v>
      </c>
      <c r="AA430" s="208">
        <v>2790000</v>
      </c>
      <c r="AB430" s="220"/>
      <c r="AC430" s="208">
        <v>2790000</v>
      </c>
    </row>
    <row r="431" spans="1:29" ht="48">
      <c r="A431" s="384" t="s">
        <v>16</v>
      </c>
      <c r="B431" s="385">
        <v>52</v>
      </c>
      <c r="C431" s="386" t="s">
        <v>32</v>
      </c>
      <c r="D431" s="385">
        <v>6362</v>
      </c>
      <c r="E431" s="383" t="s">
        <v>821</v>
      </c>
      <c r="F431" s="218"/>
      <c r="G431" s="402"/>
      <c r="H431" s="256"/>
      <c r="I431" s="256"/>
      <c r="J431" s="256"/>
      <c r="K431" s="256"/>
      <c r="L431" s="208">
        <v>0</v>
      </c>
      <c r="M431" s="220"/>
      <c r="N431" s="220"/>
      <c r="O431" s="220"/>
      <c r="P431" s="220"/>
      <c r="Q431" s="220"/>
      <c r="R431" s="220"/>
      <c r="S431" s="220"/>
      <c r="T431" s="220"/>
      <c r="U431" s="291"/>
      <c r="V431" s="291"/>
      <c r="W431" s="220"/>
      <c r="X431" s="220"/>
      <c r="Y431" s="220"/>
      <c r="Z431" s="291">
        <v>3000</v>
      </c>
      <c r="AA431" s="208">
        <v>3000</v>
      </c>
      <c r="AB431" s="220"/>
      <c r="AC431" s="208">
        <v>3000</v>
      </c>
    </row>
    <row r="432" spans="1:29" ht="24">
      <c r="A432" s="384" t="s">
        <v>16</v>
      </c>
      <c r="B432" s="385">
        <v>52</v>
      </c>
      <c r="C432" s="386" t="s">
        <v>32</v>
      </c>
      <c r="D432" s="385">
        <v>6381</v>
      </c>
      <c r="E432" s="217" t="s">
        <v>694</v>
      </c>
      <c r="F432" s="218"/>
      <c r="G432" s="402"/>
      <c r="H432" s="256"/>
      <c r="I432" s="256"/>
      <c r="J432" s="256"/>
      <c r="K432" s="256"/>
      <c r="L432" s="208">
        <v>0</v>
      </c>
      <c r="M432" s="220"/>
      <c r="N432" s="220"/>
      <c r="O432" s="256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08">
        <v>0</v>
      </c>
      <c r="AB432" s="220"/>
      <c r="AC432" s="208">
        <v>0</v>
      </c>
    </row>
    <row r="433" spans="1:29" ht="36">
      <c r="A433" s="384" t="s">
        <v>16</v>
      </c>
      <c r="B433" s="385">
        <v>52</v>
      </c>
      <c r="C433" s="386" t="s">
        <v>32</v>
      </c>
      <c r="D433" s="385">
        <v>6391</v>
      </c>
      <c r="E433" s="217" t="s">
        <v>36</v>
      </c>
      <c r="F433" s="218"/>
      <c r="G433" s="402"/>
      <c r="H433" s="256"/>
      <c r="I433" s="256"/>
      <c r="J433" s="256"/>
      <c r="K433" s="256"/>
      <c r="L433" s="208">
        <v>0</v>
      </c>
      <c r="M433" s="291">
        <v>243450</v>
      </c>
      <c r="N433" s="399">
        <v>0</v>
      </c>
      <c r="O433" s="291">
        <v>5100000</v>
      </c>
      <c r="P433" s="256"/>
      <c r="Q433" s="403">
        <v>106770</v>
      </c>
      <c r="R433" s="220"/>
      <c r="S433" s="220"/>
      <c r="T433" s="220"/>
      <c r="U433" s="220"/>
      <c r="V433" s="291">
        <v>55000</v>
      </c>
      <c r="W433" s="256"/>
      <c r="X433" s="291">
        <v>2220000</v>
      </c>
      <c r="Y433" s="220"/>
      <c r="Z433" s="256"/>
      <c r="AA433" s="208">
        <v>7725220</v>
      </c>
      <c r="AB433" s="220"/>
      <c r="AC433" s="208">
        <v>7725220</v>
      </c>
    </row>
    <row r="434" spans="1:29" ht="36">
      <c r="A434" s="384" t="s">
        <v>16</v>
      </c>
      <c r="B434" s="385">
        <v>52</v>
      </c>
      <c r="C434" s="386" t="s">
        <v>32</v>
      </c>
      <c r="D434" s="385">
        <v>6392</v>
      </c>
      <c r="E434" s="217" t="s">
        <v>695</v>
      </c>
      <c r="F434" s="218"/>
      <c r="G434" s="221"/>
      <c r="H434" s="222"/>
      <c r="I434" s="222"/>
      <c r="J434" s="222"/>
      <c r="K434" s="222"/>
      <c r="L434" s="208">
        <v>0</v>
      </c>
      <c r="M434" s="256"/>
      <c r="N434" s="220"/>
      <c r="O434" s="256"/>
      <c r="P434" s="220"/>
      <c r="Q434" s="220"/>
      <c r="R434" s="220"/>
      <c r="S434" s="220"/>
      <c r="T434" s="220"/>
      <c r="U434" s="220"/>
      <c r="V434" s="256"/>
      <c r="W434" s="256"/>
      <c r="X434" s="220"/>
      <c r="Y434" s="220"/>
      <c r="Z434" s="256"/>
      <c r="AA434" s="208">
        <v>0</v>
      </c>
      <c r="AB434" s="220"/>
      <c r="AC434" s="208">
        <v>0</v>
      </c>
    </row>
    <row r="435" spans="1:29" ht="48.75" thickBot="1">
      <c r="A435" s="389" t="s">
        <v>16</v>
      </c>
      <c r="B435" s="390">
        <v>52</v>
      </c>
      <c r="C435" s="391" t="s">
        <v>32</v>
      </c>
      <c r="D435" s="390">
        <v>6393</v>
      </c>
      <c r="E435" s="227" t="s">
        <v>37</v>
      </c>
      <c r="F435" s="228"/>
      <c r="G435" s="404"/>
      <c r="H435" s="401"/>
      <c r="I435" s="401"/>
      <c r="J435" s="401"/>
      <c r="K435" s="401"/>
      <c r="L435" s="208">
        <v>0</v>
      </c>
      <c r="M435" s="291">
        <v>50000</v>
      </c>
      <c r="N435" s="399">
        <v>0</v>
      </c>
      <c r="O435" s="291">
        <v>2826878</v>
      </c>
      <c r="P435" s="291">
        <v>100000</v>
      </c>
      <c r="Q435" s="405">
        <v>48406</v>
      </c>
      <c r="R435" s="401"/>
      <c r="S435" s="291">
        <v>50000</v>
      </c>
      <c r="T435" s="291">
        <v>85000</v>
      </c>
      <c r="U435" s="401"/>
      <c r="V435" s="291">
        <v>550000</v>
      </c>
      <c r="W435" s="401"/>
      <c r="X435" s="291">
        <v>180000</v>
      </c>
      <c r="Y435" s="401"/>
      <c r="Z435" s="230"/>
      <c r="AA435" s="208">
        <v>3890284</v>
      </c>
      <c r="AB435" s="230"/>
      <c r="AC435" s="208">
        <v>3890284</v>
      </c>
    </row>
    <row r="436" spans="1:29" ht="12.75" thickBot="1">
      <c r="A436" s="398" t="s">
        <v>16</v>
      </c>
      <c r="B436" s="345">
        <v>52</v>
      </c>
      <c r="C436" s="344" t="s">
        <v>32</v>
      </c>
      <c r="D436" s="345"/>
      <c r="E436" s="237" t="s">
        <v>692</v>
      </c>
      <c r="F436" s="238"/>
      <c r="G436" s="272">
        <v>0</v>
      </c>
      <c r="H436" s="272">
        <v>0</v>
      </c>
      <c r="I436" s="272">
        <v>0</v>
      </c>
      <c r="J436" s="272">
        <v>0</v>
      </c>
      <c r="K436" s="272">
        <v>0</v>
      </c>
      <c r="L436" s="272">
        <v>0</v>
      </c>
      <c r="M436" s="272">
        <v>293450</v>
      </c>
      <c r="N436" s="272">
        <v>0</v>
      </c>
      <c r="O436" s="272">
        <v>7926878</v>
      </c>
      <c r="P436" s="272">
        <v>100000</v>
      </c>
      <c r="Q436" s="272">
        <v>155176</v>
      </c>
      <c r="R436" s="272">
        <v>0</v>
      </c>
      <c r="S436" s="272">
        <v>50000</v>
      </c>
      <c r="T436" s="272">
        <v>85000</v>
      </c>
      <c r="U436" s="272">
        <v>20000</v>
      </c>
      <c r="V436" s="272">
        <v>705000</v>
      </c>
      <c r="W436" s="272">
        <v>28000</v>
      </c>
      <c r="X436" s="272">
        <v>2424000</v>
      </c>
      <c r="Y436" s="272">
        <v>0</v>
      </c>
      <c r="Z436" s="272">
        <v>2673000</v>
      </c>
      <c r="AA436" s="272">
        <v>14460504</v>
      </c>
      <c r="AB436" s="272">
        <v>0</v>
      </c>
      <c r="AC436" s="272">
        <v>14460504</v>
      </c>
    </row>
    <row r="437" spans="1:29" ht="24">
      <c r="A437" s="376" t="s">
        <v>16</v>
      </c>
      <c r="B437" s="377">
        <v>61</v>
      </c>
      <c r="C437" s="378" t="s">
        <v>40</v>
      </c>
      <c r="D437" s="377">
        <v>663110000</v>
      </c>
      <c r="E437" s="203" t="s">
        <v>41</v>
      </c>
      <c r="F437" s="204"/>
      <c r="G437" s="209"/>
      <c r="H437" s="210"/>
      <c r="I437" s="210"/>
      <c r="J437" s="210"/>
      <c r="K437" s="210"/>
      <c r="L437" s="208">
        <v>0</v>
      </c>
      <c r="M437" s="206"/>
      <c r="N437" s="206"/>
      <c r="O437" s="206"/>
      <c r="P437" s="206"/>
      <c r="Q437" s="291">
        <v>10000</v>
      </c>
      <c r="R437" s="206"/>
      <c r="S437" s="206"/>
      <c r="T437" s="206"/>
      <c r="U437" s="206"/>
      <c r="V437" s="206"/>
      <c r="W437" s="206"/>
      <c r="X437" s="206"/>
      <c r="Y437" s="206"/>
      <c r="Z437" s="206"/>
      <c r="AA437" s="208">
        <v>10000</v>
      </c>
      <c r="AB437" s="206"/>
      <c r="AC437" s="208">
        <v>10000</v>
      </c>
    </row>
    <row r="438" spans="1:29" ht="24">
      <c r="A438" s="384" t="s">
        <v>16</v>
      </c>
      <c r="B438" s="385">
        <v>61</v>
      </c>
      <c r="C438" s="386" t="s">
        <v>40</v>
      </c>
      <c r="D438" s="385">
        <v>663120000</v>
      </c>
      <c r="E438" s="217" t="s">
        <v>42</v>
      </c>
      <c r="F438" s="218"/>
      <c r="G438" s="402"/>
      <c r="H438" s="256"/>
      <c r="I438" s="256"/>
      <c r="J438" s="291">
        <v>651781</v>
      </c>
      <c r="K438" s="256"/>
      <c r="L438" s="208">
        <v>651781</v>
      </c>
      <c r="M438" s="220"/>
      <c r="N438" s="220"/>
      <c r="O438" s="291">
        <v>272880</v>
      </c>
      <c r="P438" s="220"/>
      <c r="Q438" s="291">
        <v>150000</v>
      </c>
      <c r="R438" s="220"/>
      <c r="S438" s="291">
        <v>35000</v>
      </c>
      <c r="T438" s="220"/>
      <c r="U438" s="220"/>
      <c r="V438" s="220"/>
      <c r="W438" s="256"/>
      <c r="X438" s="291">
        <v>473742</v>
      </c>
      <c r="Y438" s="220"/>
      <c r="Z438" s="220"/>
      <c r="AA438" s="208">
        <v>1583403</v>
      </c>
      <c r="AB438" s="220"/>
      <c r="AC438" s="208">
        <v>1583403</v>
      </c>
    </row>
    <row r="439" spans="1:29" ht="24">
      <c r="A439" s="384" t="s">
        <v>16</v>
      </c>
      <c r="B439" s="385">
        <v>61</v>
      </c>
      <c r="C439" s="386" t="s">
        <v>40</v>
      </c>
      <c r="D439" s="385">
        <v>663130000</v>
      </c>
      <c r="E439" s="217" t="s">
        <v>43</v>
      </c>
      <c r="F439" s="218"/>
      <c r="G439" s="221"/>
      <c r="H439" s="222"/>
      <c r="I439" s="222"/>
      <c r="J439" s="222"/>
      <c r="K439" s="222"/>
      <c r="L439" s="208">
        <v>0</v>
      </c>
      <c r="M439" s="291">
        <v>20000</v>
      </c>
      <c r="N439" s="291">
        <v>10000</v>
      </c>
      <c r="O439" s="291">
        <v>262960</v>
      </c>
      <c r="P439" s="291">
        <v>395000</v>
      </c>
      <c r="Q439" s="399">
        <v>2167120</v>
      </c>
      <c r="R439" s="220"/>
      <c r="S439" s="220"/>
      <c r="T439" s="220"/>
      <c r="U439" s="220"/>
      <c r="V439" s="291">
        <v>50000</v>
      </c>
      <c r="W439" s="220"/>
      <c r="X439" s="220"/>
      <c r="Y439" s="220"/>
      <c r="Z439" s="220"/>
      <c r="AA439" s="208">
        <v>2905080</v>
      </c>
      <c r="AB439" s="220"/>
      <c r="AC439" s="208">
        <v>2905080</v>
      </c>
    </row>
    <row r="440" spans="1:29" ht="24">
      <c r="A440" s="384" t="s">
        <v>16</v>
      </c>
      <c r="B440" s="385">
        <v>61</v>
      </c>
      <c r="C440" s="386" t="s">
        <v>40</v>
      </c>
      <c r="D440" s="385">
        <v>663140000</v>
      </c>
      <c r="E440" s="217" t="s">
        <v>44</v>
      </c>
      <c r="F440" s="218"/>
      <c r="G440" s="221"/>
      <c r="H440" s="222"/>
      <c r="I440" s="222"/>
      <c r="J440" s="222"/>
      <c r="K440" s="222"/>
      <c r="L440" s="208">
        <v>0</v>
      </c>
      <c r="M440" s="220"/>
      <c r="N440" s="220"/>
      <c r="O440" s="220"/>
      <c r="P440" s="220"/>
      <c r="Q440" s="291">
        <v>50000</v>
      </c>
      <c r="R440" s="220"/>
      <c r="S440" s="220"/>
      <c r="T440" s="220"/>
      <c r="U440" s="220"/>
      <c r="V440" s="220"/>
      <c r="W440" s="291">
        <v>4000</v>
      </c>
      <c r="X440" s="220"/>
      <c r="Y440" s="220"/>
      <c r="Z440" s="220"/>
      <c r="AA440" s="208">
        <v>54000</v>
      </c>
      <c r="AB440" s="220"/>
      <c r="AC440" s="208">
        <v>54000</v>
      </c>
    </row>
    <row r="441" spans="1:29" ht="24">
      <c r="A441" s="384" t="s">
        <v>16</v>
      </c>
      <c r="B441" s="385">
        <v>61</v>
      </c>
      <c r="C441" s="386" t="s">
        <v>40</v>
      </c>
      <c r="D441" s="385">
        <v>663210000</v>
      </c>
      <c r="E441" s="217" t="s">
        <v>45</v>
      </c>
      <c r="F441" s="218"/>
      <c r="G441" s="221"/>
      <c r="H441" s="222"/>
      <c r="I441" s="222"/>
      <c r="J441" s="222"/>
      <c r="K441" s="222"/>
      <c r="L441" s="208">
        <v>0</v>
      </c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91">
        <v>22000</v>
      </c>
      <c r="AA441" s="208">
        <v>22000</v>
      </c>
      <c r="AB441" s="220"/>
      <c r="AC441" s="208">
        <v>22000</v>
      </c>
    </row>
    <row r="442" spans="1:29" ht="24">
      <c r="A442" s="384" t="s">
        <v>16</v>
      </c>
      <c r="B442" s="385">
        <v>61</v>
      </c>
      <c r="C442" s="386" t="s">
        <v>40</v>
      </c>
      <c r="D442" s="385">
        <v>663230000</v>
      </c>
      <c r="E442" s="217" t="s">
        <v>46</v>
      </c>
      <c r="F442" s="218"/>
      <c r="G442" s="221"/>
      <c r="H442" s="222"/>
      <c r="I442" s="222"/>
      <c r="J442" s="222"/>
      <c r="K442" s="222"/>
      <c r="L442" s="208">
        <v>0</v>
      </c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399">
        <v>0</v>
      </c>
      <c r="AA442" s="208">
        <v>0</v>
      </c>
      <c r="AB442" s="220"/>
      <c r="AC442" s="208">
        <v>0</v>
      </c>
    </row>
    <row r="443" spans="1:29" ht="36.75" thickBot="1">
      <c r="A443" s="389" t="s">
        <v>16</v>
      </c>
      <c r="B443" s="390">
        <v>61</v>
      </c>
      <c r="C443" s="391" t="s">
        <v>40</v>
      </c>
      <c r="D443" s="390">
        <v>663240000</v>
      </c>
      <c r="E443" s="227" t="s">
        <v>696</v>
      </c>
      <c r="F443" s="228"/>
      <c r="G443" s="231"/>
      <c r="H443" s="232"/>
      <c r="I443" s="232"/>
      <c r="J443" s="232"/>
      <c r="K443" s="232"/>
      <c r="L443" s="208">
        <v>0</v>
      </c>
      <c r="M443" s="230"/>
      <c r="N443" s="230"/>
      <c r="O443" s="230"/>
      <c r="P443" s="230"/>
      <c r="Q443" s="230"/>
      <c r="R443" s="230"/>
      <c r="S443" s="230"/>
      <c r="T443" s="230"/>
      <c r="U443" s="230"/>
      <c r="V443" s="230"/>
      <c r="W443" s="230"/>
      <c r="X443" s="230"/>
      <c r="Y443" s="230"/>
      <c r="Z443" s="401"/>
      <c r="AA443" s="208">
        <v>0</v>
      </c>
      <c r="AB443" s="230"/>
      <c r="AC443" s="208">
        <v>0</v>
      </c>
    </row>
    <row r="444" spans="1:29" ht="12.75" thickBot="1">
      <c r="A444" s="398" t="s">
        <v>16</v>
      </c>
      <c r="B444" s="345">
        <v>61</v>
      </c>
      <c r="C444" s="344" t="s">
        <v>40</v>
      </c>
      <c r="D444" s="345"/>
      <c r="E444" s="237" t="s">
        <v>692</v>
      </c>
      <c r="F444" s="238"/>
      <c r="G444" s="272">
        <v>0</v>
      </c>
      <c r="H444" s="272">
        <v>0</v>
      </c>
      <c r="I444" s="272">
        <v>0</v>
      </c>
      <c r="J444" s="272">
        <v>651781</v>
      </c>
      <c r="K444" s="272">
        <v>0</v>
      </c>
      <c r="L444" s="272">
        <v>651781</v>
      </c>
      <c r="M444" s="272">
        <v>20000</v>
      </c>
      <c r="N444" s="272">
        <v>10000</v>
      </c>
      <c r="O444" s="272">
        <v>535840</v>
      </c>
      <c r="P444" s="272">
        <v>395000</v>
      </c>
      <c r="Q444" s="272">
        <v>2377120</v>
      </c>
      <c r="R444" s="272">
        <v>0</v>
      </c>
      <c r="S444" s="272">
        <v>35000</v>
      </c>
      <c r="T444" s="272">
        <v>0</v>
      </c>
      <c r="U444" s="272">
        <v>0</v>
      </c>
      <c r="V444" s="272">
        <v>50000</v>
      </c>
      <c r="W444" s="272">
        <v>4000</v>
      </c>
      <c r="X444" s="272">
        <v>473742</v>
      </c>
      <c r="Y444" s="272">
        <v>0</v>
      </c>
      <c r="Z444" s="272">
        <v>22000</v>
      </c>
      <c r="AA444" s="272">
        <v>4574483</v>
      </c>
      <c r="AB444" s="272">
        <v>0</v>
      </c>
      <c r="AC444" s="272">
        <v>4574483</v>
      </c>
    </row>
    <row r="445" spans="1:29" ht="36">
      <c r="A445" s="376" t="s">
        <v>16</v>
      </c>
      <c r="B445" s="377">
        <v>71</v>
      </c>
      <c r="C445" s="378" t="s">
        <v>47</v>
      </c>
      <c r="D445" s="377">
        <v>721110071</v>
      </c>
      <c r="E445" s="203" t="s">
        <v>48</v>
      </c>
      <c r="F445" s="204"/>
      <c r="G445" s="209">
        <v>0</v>
      </c>
      <c r="H445" s="210"/>
      <c r="I445" s="210"/>
      <c r="J445" s="210"/>
      <c r="K445" s="210"/>
      <c r="L445" s="208">
        <v>0</v>
      </c>
      <c r="M445" s="206"/>
      <c r="N445" s="291">
        <v>6500</v>
      </c>
      <c r="O445" s="206"/>
      <c r="P445" s="206"/>
      <c r="Q445" s="206"/>
      <c r="R445" s="291">
        <v>7000</v>
      </c>
      <c r="S445" s="206"/>
      <c r="T445" s="206"/>
      <c r="U445" s="206"/>
      <c r="V445" s="206"/>
      <c r="W445" s="291">
        <v>3000</v>
      </c>
      <c r="X445" s="291">
        <v>3900</v>
      </c>
      <c r="Y445" s="380"/>
      <c r="Z445" s="206"/>
      <c r="AA445" s="208">
        <v>20400</v>
      </c>
      <c r="AB445" s="206"/>
      <c r="AC445" s="208">
        <v>20400</v>
      </c>
    </row>
    <row r="446" spans="1:29" ht="36.75" thickBot="1">
      <c r="A446" s="389" t="s">
        <v>16</v>
      </c>
      <c r="B446" s="390">
        <v>71</v>
      </c>
      <c r="C446" s="391" t="s">
        <v>47</v>
      </c>
      <c r="D446" s="390">
        <v>721190071</v>
      </c>
      <c r="E446" s="227" t="s">
        <v>697</v>
      </c>
      <c r="F446" s="228"/>
      <c r="G446" s="231"/>
      <c r="H446" s="232"/>
      <c r="I446" s="232"/>
      <c r="J446" s="232"/>
      <c r="K446" s="232"/>
      <c r="L446" s="208">
        <v>0</v>
      </c>
      <c r="M446" s="230"/>
      <c r="N446" s="401"/>
      <c r="O446" s="230"/>
      <c r="P446" s="230"/>
      <c r="Q446" s="291">
        <v>2000</v>
      </c>
      <c r="R446" s="230"/>
      <c r="S446" s="230"/>
      <c r="T446" s="230"/>
      <c r="U446" s="230"/>
      <c r="V446" s="230"/>
      <c r="W446" s="401"/>
      <c r="X446" s="230"/>
      <c r="Y446" s="230"/>
      <c r="Z446" s="230"/>
      <c r="AA446" s="208">
        <v>2000</v>
      </c>
      <c r="AB446" s="230"/>
      <c r="AC446" s="208">
        <v>2000</v>
      </c>
    </row>
    <row r="447" spans="1:29" ht="36.75" thickBot="1">
      <c r="A447" s="398" t="s">
        <v>16</v>
      </c>
      <c r="B447" s="345">
        <v>71</v>
      </c>
      <c r="C447" s="344" t="s">
        <v>47</v>
      </c>
      <c r="D447" s="345"/>
      <c r="E447" s="237" t="s">
        <v>692</v>
      </c>
      <c r="F447" s="238"/>
      <c r="G447" s="272">
        <v>0</v>
      </c>
      <c r="H447" s="272">
        <v>0</v>
      </c>
      <c r="I447" s="272">
        <v>0</v>
      </c>
      <c r="J447" s="272">
        <v>0</v>
      </c>
      <c r="K447" s="272">
        <v>0</v>
      </c>
      <c r="L447" s="272">
        <v>0</v>
      </c>
      <c r="M447" s="272">
        <v>0</v>
      </c>
      <c r="N447" s="272">
        <v>6500</v>
      </c>
      <c r="O447" s="272">
        <v>0</v>
      </c>
      <c r="P447" s="272">
        <v>0</v>
      </c>
      <c r="Q447" s="272">
        <v>2000</v>
      </c>
      <c r="R447" s="272">
        <v>7000</v>
      </c>
      <c r="S447" s="272">
        <v>0</v>
      </c>
      <c r="T447" s="272">
        <v>0</v>
      </c>
      <c r="U447" s="272">
        <v>0</v>
      </c>
      <c r="V447" s="272">
        <v>0</v>
      </c>
      <c r="W447" s="272">
        <v>3000</v>
      </c>
      <c r="X447" s="272">
        <v>3900</v>
      </c>
      <c r="Y447" s="272">
        <v>0</v>
      </c>
      <c r="Z447" s="272">
        <v>0</v>
      </c>
      <c r="AA447" s="272">
        <v>22400</v>
      </c>
      <c r="AB447" s="272">
        <v>0</v>
      </c>
      <c r="AC447" s="272">
        <v>22400</v>
      </c>
    </row>
    <row r="448" spans="1:29" ht="12.75" thickBot="1">
      <c r="A448" s="406" t="s">
        <v>16</v>
      </c>
      <c r="B448" s="407">
        <v>12</v>
      </c>
      <c r="C448" s="331" t="s">
        <v>21</v>
      </c>
      <c r="D448" s="408" t="s">
        <v>698</v>
      </c>
      <c r="E448" s="409"/>
      <c r="F448" s="348"/>
      <c r="G448" s="395">
        <v>4977575</v>
      </c>
      <c r="H448" s="396">
        <v>0</v>
      </c>
      <c r="I448" s="396">
        <v>0</v>
      </c>
      <c r="J448" s="396">
        <v>0</v>
      </c>
      <c r="K448" s="396">
        <v>0</v>
      </c>
      <c r="L448" s="208">
        <v>4977575</v>
      </c>
      <c r="M448" s="311">
        <v>0</v>
      </c>
      <c r="N448" s="311">
        <v>0</v>
      </c>
      <c r="O448" s="311">
        <v>166612</v>
      </c>
      <c r="P448" s="311">
        <v>0</v>
      </c>
      <c r="Q448" s="396">
        <v>225000</v>
      </c>
      <c r="R448" s="311">
        <v>0</v>
      </c>
      <c r="S448" s="311">
        <v>0</v>
      </c>
      <c r="T448" s="396">
        <v>590334</v>
      </c>
      <c r="U448" s="311">
        <v>0</v>
      </c>
      <c r="V448" s="396">
        <v>0</v>
      </c>
      <c r="W448" s="311">
        <v>0</v>
      </c>
      <c r="X448" s="311">
        <v>0</v>
      </c>
      <c r="Y448" s="311">
        <v>0</v>
      </c>
      <c r="Z448" s="311">
        <v>0</v>
      </c>
      <c r="AA448" s="208">
        <v>5959521</v>
      </c>
      <c r="AB448" s="311"/>
      <c r="AC448" s="208">
        <v>5959521</v>
      </c>
    </row>
    <row r="449" spans="1:29" ht="12.75" thickBot="1">
      <c r="A449" s="373" t="s">
        <v>16</v>
      </c>
      <c r="B449" s="360">
        <v>12</v>
      </c>
      <c r="C449" s="279" t="s">
        <v>21</v>
      </c>
      <c r="D449" s="277"/>
      <c r="E449" s="280" t="s">
        <v>692</v>
      </c>
      <c r="F449" s="281"/>
      <c r="G449" s="410">
        <v>4977575</v>
      </c>
      <c r="H449" s="410">
        <v>0</v>
      </c>
      <c r="I449" s="410">
        <v>0</v>
      </c>
      <c r="J449" s="410">
        <v>0</v>
      </c>
      <c r="K449" s="410">
        <v>0</v>
      </c>
      <c r="L449" s="410">
        <v>4977575</v>
      </c>
      <c r="M449" s="410">
        <v>0</v>
      </c>
      <c r="N449" s="410">
        <v>0</v>
      </c>
      <c r="O449" s="410">
        <v>166612</v>
      </c>
      <c r="P449" s="410">
        <v>0</v>
      </c>
      <c r="Q449" s="410">
        <v>225000</v>
      </c>
      <c r="R449" s="410">
        <v>0</v>
      </c>
      <c r="S449" s="410">
        <v>0</v>
      </c>
      <c r="T449" s="410">
        <v>590334</v>
      </c>
      <c r="U449" s="410">
        <v>0</v>
      </c>
      <c r="V449" s="410">
        <v>0</v>
      </c>
      <c r="W449" s="410">
        <v>0</v>
      </c>
      <c r="X449" s="410">
        <v>0</v>
      </c>
      <c r="Y449" s="410">
        <v>0</v>
      </c>
      <c r="Z449" s="410">
        <v>0</v>
      </c>
      <c r="AA449" s="410">
        <v>5959521</v>
      </c>
      <c r="AB449" s="410">
        <v>0</v>
      </c>
      <c r="AC449" s="410">
        <v>5959521</v>
      </c>
    </row>
    <row r="450" spans="1:29">
      <c r="A450" s="376" t="s">
        <v>16</v>
      </c>
      <c r="B450" s="377">
        <v>561</v>
      </c>
      <c r="C450" s="202" t="s">
        <v>38</v>
      </c>
      <c r="D450" s="411">
        <v>632310561</v>
      </c>
      <c r="E450" s="203"/>
      <c r="F450" s="204"/>
      <c r="G450" s="209">
        <v>0</v>
      </c>
      <c r="H450" s="210"/>
      <c r="I450" s="210"/>
      <c r="J450" s="210"/>
      <c r="K450" s="210"/>
      <c r="L450" s="208">
        <v>0</v>
      </c>
      <c r="M450" s="206"/>
      <c r="N450" s="206"/>
      <c r="O450" s="291">
        <v>944149</v>
      </c>
      <c r="P450" s="206"/>
      <c r="Q450" s="291">
        <v>1475000</v>
      </c>
      <c r="R450" s="206"/>
      <c r="S450" s="206"/>
      <c r="T450" s="291">
        <v>1659821</v>
      </c>
      <c r="U450" s="206"/>
      <c r="V450" s="380"/>
      <c r="W450" s="206"/>
      <c r="X450" s="380"/>
      <c r="Y450" s="206"/>
      <c r="Z450" s="206"/>
      <c r="AA450" s="208">
        <v>4078970</v>
      </c>
      <c r="AB450" s="206"/>
      <c r="AC450" s="208">
        <v>4078970</v>
      </c>
    </row>
    <row r="451" spans="1:29" ht="12.75" thickBot="1">
      <c r="A451" s="389" t="s">
        <v>16</v>
      </c>
      <c r="B451" s="390">
        <v>561</v>
      </c>
      <c r="C451" s="226" t="s">
        <v>38</v>
      </c>
      <c r="D451" s="412">
        <v>632410561</v>
      </c>
      <c r="E451" s="227"/>
      <c r="F451" s="228"/>
      <c r="G451" s="231"/>
      <c r="H451" s="232"/>
      <c r="I451" s="232"/>
      <c r="J451" s="232"/>
      <c r="K451" s="232"/>
      <c r="L451" s="208">
        <v>0</v>
      </c>
      <c r="M451" s="230"/>
      <c r="N451" s="230"/>
      <c r="O451" s="401"/>
      <c r="P451" s="230"/>
      <c r="Q451" s="401"/>
      <c r="R451" s="230"/>
      <c r="S451" s="230"/>
      <c r="T451" s="230"/>
      <c r="U451" s="230"/>
      <c r="V451" s="230"/>
      <c r="W451" s="230"/>
      <c r="X451" s="230"/>
      <c r="Y451" s="230"/>
      <c r="Z451" s="230"/>
      <c r="AA451" s="208">
        <v>0</v>
      </c>
      <c r="AB451" s="230"/>
      <c r="AC451" s="208">
        <v>0</v>
      </c>
    </row>
    <row r="452" spans="1:29" ht="12.75" thickBot="1">
      <c r="A452" s="398" t="s">
        <v>16</v>
      </c>
      <c r="B452" s="345">
        <v>561</v>
      </c>
      <c r="C452" s="236" t="s">
        <v>38</v>
      </c>
      <c r="D452" s="345"/>
      <c r="E452" s="237" t="s">
        <v>692</v>
      </c>
      <c r="F452" s="238"/>
      <c r="G452" s="272">
        <v>0</v>
      </c>
      <c r="H452" s="272">
        <v>0</v>
      </c>
      <c r="I452" s="272">
        <v>0</v>
      </c>
      <c r="J452" s="272">
        <v>0</v>
      </c>
      <c r="K452" s="272">
        <v>0</v>
      </c>
      <c r="L452" s="272">
        <v>0</v>
      </c>
      <c r="M452" s="272">
        <v>0</v>
      </c>
      <c r="N452" s="272">
        <v>0</v>
      </c>
      <c r="O452" s="272">
        <v>944149</v>
      </c>
      <c r="P452" s="272">
        <v>0</v>
      </c>
      <c r="Q452" s="272">
        <v>1475000</v>
      </c>
      <c r="R452" s="272">
        <v>0</v>
      </c>
      <c r="S452" s="272">
        <v>0</v>
      </c>
      <c r="T452" s="272">
        <v>1659821</v>
      </c>
      <c r="U452" s="272">
        <v>0</v>
      </c>
      <c r="V452" s="272">
        <v>0</v>
      </c>
      <c r="W452" s="272">
        <v>0</v>
      </c>
      <c r="X452" s="272">
        <v>0</v>
      </c>
      <c r="Y452" s="272">
        <v>0</v>
      </c>
      <c r="Z452" s="272">
        <v>0</v>
      </c>
      <c r="AA452" s="272">
        <v>4078970</v>
      </c>
      <c r="AB452" s="272">
        <v>0</v>
      </c>
      <c r="AC452" s="272">
        <v>4078970</v>
      </c>
    </row>
    <row r="453" spans="1:29">
      <c r="A453" s="376" t="s">
        <v>16</v>
      </c>
      <c r="B453" s="377">
        <v>563</v>
      </c>
      <c r="C453" s="202" t="s">
        <v>39</v>
      </c>
      <c r="D453" s="411">
        <v>632310563</v>
      </c>
      <c r="E453" s="203"/>
      <c r="F453" s="204"/>
      <c r="G453" s="293">
        <v>11305730</v>
      </c>
      <c r="H453" s="380"/>
      <c r="I453" s="380"/>
      <c r="J453" s="380"/>
      <c r="K453" s="380"/>
      <c r="L453" s="208">
        <v>11305730</v>
      </c>
      <c r="M453" s="206"/>
      <c r="N453" s="206"/>
      <c r="O453" s="206"/>
      <c r="P453" s="206"/>
      <c r="Q453" s="291">
        <v>663350</v>
      </c>
      <c r="R453" s="206"/>
      <c r="S453" s="206"/>
      <c r="T453" s="206"/>
      <c r="U453" s="206"/>
      <c r="V453" s="380"/>
      <c r="W453" s="206"/>
      <c r="X453" s="291">
        <v>3743911</v>
      </c>
      <c r="Y453" s="206"/>
      <c r="Z453" s="206"/>
      <c r="AA453" s="208">
        <v>15712991</v>
      </c>
      <c r="AB453" s="206"/>
      <c r="AC453" s="208">
        <v>15712991</v>
      </c>
    </row>
    <row r="454" spans="1:29" ht="12.75" thickBot="1">
      <c r="A454" s="389" t="s">
        <v>16</v>
      </c>
      <c r="B454" s="390">
        <v>563</v>
      </c>
      <c r="C454" s="226" t="s">
        <v>39</v>
      </c>
      <c r="D454" s="412">
        <v>632410563</v>
      </c>
      <c r="E454" s="227"/>
      <c r="F454" s="228"/>
      <c r="G454" s="293">
        <v>16912625</v>
      </c>
      <c r="H454" s="401"/>
      <c r="I454" s="401"/>
      <c r="J454" s="401"/>
      <c r="K454" s="401"/>
      <c r="L454" s="208">
        <v>16912625</v>
      </c>
      <c r="M454" s="230"/>
      <c r="N454" s="230"/>
      <c r="O454" s="291">
        <v>2107582</v>
      </c>
      <c r="P454" s="230"/>
      <c r="Q454" s="230"/>
      <c r="R454" s="230"/>
      <c r="S454" s="230"/>
      <c r="T454" s="413">
        <v>1786904</v>
      </c>
      <c r="U454" s="230"/>
      <c r="V454" s="230"/>
      <c r="W454" s="230"/>
      <c r="X454" s="230"/>
      <c r="Y454" s="230"/>
      <c r="Z454" s="230"/>
      <c r="AA454" s="208">
        <v>20807111</v>
      </c>
      <c r="AB454" s="230"/>
      <c r="AC454" s="208">
        <v>20807111</v>
      </c>
    </row>
    <row r="455" spans="1:29" ht="12.75" thickBot="1">
      <c r="A455" s="398" t="s">
        <v>16</v>
      </c>
      <c r="B455" s="345">
        <v>563</v>
      </c>
      <c r="C455" s="236" t="s">
        <v>39</v>
      </c>
      <c r="D455" s="345"/>
      <c r="E455" s="237" t="s">
        <v>692</v>
      </c>
      <c r="F455" s="238"/>
      <c r="G455" s="272">
        <v>28218355</v>
      </c>
      <c r="H455" s="272">
        <v>0</v>
      </c>
      <c r="I455" s="272">
        <v>0</v>
      </c>
      <c r="J455" s="272">
        <v>0</v>
      </c>
      <c r="K455" s="272">
        <v>0</v>
      </c>
      <c r="L455" s="272">
        <v>28218355</v>
      </c>
      <c r="M455" s="272">
        <v>0</v>
      </c>
      <c r="N455" s="272">
        <v>0</v>
      </c>
      <c r="O455" s="272">
        <v>2107582</v>
      </c>
      <c r="P455" s="272">
        <v>0</v>
      </c>
      <c r="Q455" s="272">
        <v>663350</v>
      </c>
      <c r="R455" s="272">
        <v>0</v>
      </c>
      <c r="S455" s="272">
        <v>0</v>
      </c>
      <c r="T455" s="272">
        <v>1786904</v>
      </c>
      <c r="U455" s="272">
        <v>0</v>
      </c>
      <c r="V455" s="272">
        <v>0</v>
      </c>
      <c r="W455" s="272">
        <v>0</v>
      </c>
      <c r="X455" s="272">
        <v>3743911</v>
      </c>
      <c r="Y455" s="272">
        <v>0</v>
      </c>
      <c r="Z455" s="272">
        <v>0</v>
      </c>
      <c r="AA455" s="272">
        <v>36520102</v>
      </c>
      <c r="AB455" s="272">
        <v>0</v>
      </c>
      <c r="AC455" s="272">
        <v>36520102</v>
      </c>
    </row>
    <row r="456" spans="1:29" ht="12.75" thickBot="1">
      <c r="A456" s="414"/>
      <c r="B456" s="415"/>
      <c r="C456" s="416"/>
      <c r="D456" s="415"/>
      <c r="E456" s="417" t="s">
        <v>688</v>
      </c>
      <c r="F456" s="418"/>
      <c r="G456" s="419">
        <v>61487459.646167181</v>
      </c>
      <c r="H456" s="419">
        <v>14378657</v>
      </c>
      <c r="I456" s="419">
        <v>6367176</v>
      </c>
      <c r="J456" s="419">
        <v>8235467</v>
      </c>
      <c r="K456" s="419">
        <v>12660128</v>
      </c>
      <c r="L456" s="419">
        <v>103128887.64616719</v>
      </c>
      <c r="M456" s="419">
        <v>33219631.587864898</v>
      </c>
      <c r="N456" s="419">
        <v>33678898.985114597</v>
      </c>
      <c r="O456" s="419">
        <v>65751263.241049461</v>
      </c>
      <c r="P456" s="419">
        <v>33539134.62978287</v>
      </c>
      <c r="Q456" s="419">
        <v>43117053.79131484</v>
      </c>
      <c r="R456" s="419">
        <v>47350971.354306392</v>
      </c>
      <c r="S456" s="419">
        <v>23554539.723160435</v>
      </c>
      <c r="T456" s="419">
        <v>28206970.386682749</v>
      </c>
      <c r="U456" s="419">
        <v>8205000.4495054279</v>
      </c>
      <c r="V456" s="419">
        <v>29706914.061338961</v>
      </c>
      <c r="W456" s="419">
        <v>25316963.325114597</v>
      </c>
      <c r="X456" s="419">
        <v>30757334.605018094</v>
      </c>
      <c r="Y456" s="419">
        <v>5980899.6869240049</v>
      </c>
      <c r="Z456" s="419">
        <v>8208932.4034981905</v>
      </c>
      <c r="AA456" s="419">
        <v>519723395.87684274</v>
      </c>
      <c r="AB456" s="419">
        <v>39730000</v>
      </c>
      <c r="AC456" s="419">
        <v>559453395.87684274</v>
      </c>
    </row>
    <row r="457" spans="1:29">
      <c r="A457" s="192"/>
      <c r="B457" s="420"/>
      <c r="C457" s="192"/>
      <c r="D457" s="420"/>
      <c r="E457" s="192"/>
      <c r="F457" s="189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185"/>
    </row>
    <row r="458" spans="1:29">
      <c r="A458" s="192" t="s">
        <v>16</v>
      </c>
      <c r="B458" s="420"/>
      <c r="C458" s="192"/>
      <c r="D458" s="420"/>
      <c r="E458" s="192" t="s">
        <v>699</v>
      </c>
      <c r="F458" s="189"/>
      <c r="G458" s="193">
        <v>61487459.646167181</v>
      </c>
      <c r="H458" s="193">
        <v>14378657</v>
      </c>
      <c r="I458" s="193">
        <v>6367176</v>
      </c>
      <c r="J458" s="193">
        <v>8235467</v>
      </c>
      <c r="K458" s="193">
        <v>12660128</v>
      </c>
      <c r="L458" s="193">
        <v>103128887.64616719</v>
      </c>
      <c r="M458" s="193">
        <v>33219631.587864898</v>
      </c>
      <c r="N458" s="193">
        <v>33678898.985114597</v>
      </c>
      <c r="O458" s="193">
        <v>65751263.241049461</v>
      </c>
      <c r="P458" s="193">
        <v>33539134.62978287</v>
      </c>
      <c r="Q458" s="193">
        <v>43117053.79131484</v>
      </c>
      <c r="R458" s="193">
        <v>47350971.354306392</v>
      </c>
      <c r="S458" s="193">
        <v>23554539.723160435</v>
      </c>
      <c r="T458" s="193">
        <v>28206970.386682749</v>
      </c>
      <c r="U458" s="193">
        <v>8205000.4495054279</v>
      </c>
      <c r="V458" s="193">
        <v>29706914.061338961</v>
      </c>
      <c r="W458" s="193">
        <v>25316963.325114597</v>
      </c>
      <c r="X458" s="193">
        <v>30757334.605018094</v>
      </c>
      <c r="Y458" s="193">
        <v>5980899.6869240049</v>
      </c>
      <c r="Z458" s="193">
        <v>8208932.4034981905</v>
      </c>
      <c r="AA458" s="193">
        <v>519723395.87684274</v>
      </c>
      <c r="AB458" s="193">
        <v>39730000</v>
      </c>
      <c r="AC458" s="193">
        <v>559453395.87684274</v>
      </c>
    </row>
    <row r="459" spans="1:29">
      <c r="A459" s="192" t="s">
        <v>49</v>
      </c>
      <c r="B459" s="420"/>
      <c r="C459" s="192"/>
      <c r="D459" s="420"/>
      <c r="E459" s="192" t="s">
        <v>700</v>
      </c>
      <c r="F459" s="189"/>
      <c r="G459" s="193">
        <v>73459059.646167189</v>
      </c>
      <c r="H459" s="193">
        <v>14201327</v>
      </c>
      <c r="I459" s="193">
        <v>6367176</v>
      </c>
      <c r="J459" s="193">
        <v>8058287</v>
      </c>
      <c r="K459" s="193">
        <v>13329933</v>
      </c>
      <c r="L459" s="193">
        <v>115415782.64616719</v>
      </c>
      <c r="M459" s="193">
        <v>33062631.587864898</v>
      </c>
      <c r="N459" s="193">
        <v>35022258.985114597</v>
      </c>
      <c r="O459" s="193">
        <v>65043604.241049461</v>
      </c>
      <c r="P459" s="193">
        <v>32904237.62978287</v>
      </c>
      <c r="Q459" s="193">
        <v>41382156.79131484</v>
      </c>
      <c r="R459" s="193">
        <v>47664677.354306392</v>
      </c>
      <c r="S459" s="193">
        <v>23424890.723160435</v>
      </c>
      <c r="T459" s="193">
        <v>28646470.386682749</v>
      </c>
      <c r="U459" s="193">
        <v>8315000.4495054279</v>
      </c>
      <c r="V459" s="193">
        <v>28392054.061338961</v>
      </c>
      <c r="W459" s="193">
        <v>30437333.325114597</v>
      </c>
      <c r="X459" s="193">
        <v>37714120.605018094</v>
      </c>
      <c r="Y459" s="193">
        <v>5967799.6869240049</v>
      </c>
      <c r="Z459" s="193">
        <v>8255932.4034981905</v>
      </c>
      <c r="AA459" s="193">
        <v>541648950.87684274</v>
      </c>
      <c r="AB459" s="193">
        <v>39730000</v>
      </c>
      <c r="AC459" s="193">
        <v>581378950.87684274</v>
      </c>
    </row>
    <row r="460" spans="1:29">
      <c r="A460" s="421"/>
      <c r="B460" s="422"/>
      <c r="C460" s="421"/>
      <c r="D460" s="422"/>
      <c r="E460" s="421" t="s">
        <v>701</v>
      </c>
      <c r="F460" s="423"/>
      <c r="G460" s="424">
        <v>-11971600.000000007</v>
      </c>
      <c r="H460" s="424">
        <v>177330</v>
      </c>
      <c r="I460" s="424">
        <v>0</v>
      </c>
      <c r="J460" s="424">
        <v>177180</v>
      </c>
      <c r="K460" s="424">
        <v>-669805</v>
      </c>
      <c r="L460" s="424">
        <v>-12286895</v>
      </c>
      <c r="M460" s="424">
        <v>157000</v>
      </c>
      <c r="N460" s="424">
        <v>-1343360</v>
      </c>
      <c r="O460" s="424">
        <v>707659</v>
      </c>
      <c r="P460" s="424">
        <v>634897</v>
      </c>
      <c r="Q460" s="424">
        <v>1734897</v>
      </c>
      <c r="R460" s="424">
        <v>-313706</v>
      </c>
      <c r="S460" s="424">
        <v>129649</v>
      </c>
      <c r="T460" s="424">
        <v>-439500</v>
      </c>
      <c r="U460" s="424">
        <v>-110000</v>
      </c>
      <c r="V460" s="424">
        <v>1314860</v>
      </c>
      <c r="W460" s="424">
        <v>-5120370</v>
      </c>
      <c r="X460" s="424">
        <v>-6956786</v>
      </c>
      <c r="Y460" s="424">
        <v>13100</v>
      </c>
      <c r="Z460" s="424">
        <v>-47000</v>
      </c>
      <c r="AA460" s="424">
        <v>-21925555</v>
      </c>
      <c r="AB460" s="424">
        <v>0</v>
      </c>
      <c r="AC460" s="424">
        <v>-21925555</v>
      </c>
    </row>
    <row r="461" spans="1:29">
      <c r="A461" s="192"/>
      <c r="B461" s="420"/>
      <c r="C461" s="192"/>
      <c r="D461" s="420"/>
      <c r="E461" s="192" t="s">
        <v>8</v>
      </c>
      <c r="F461" s="189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>
        <v>0</v>
      </c>
      <c r="AC461" s="193"/>
    </row>
    <row r="462" spans="1:29">
      <c r="A462" s="192"/>
      <c r="B462" s="420"/>
      <c r="C462" s="192"/>
      <c r="D462" s="420"/>
      <c r="E462" s="192">
        <v>31</v>
      </c>
      <c r="F462" s="189"/>
      <c r="G462" s="193">
        <v>100000</v>
      </c>
      <c r="H462" s="193">
        <v>193000</v>
      </c>
      <c r="I462" s="193">
        <v>0</v>
      </c>
      <c r="J462" s="193">
        <v>0</v>
      </c>
      <c r="K462" s="193">
        <v>47750</v>
      </c>
      <c r="L462" s="193">
        <v>340750</v>
      </c>
      <c r="M462" s="193">
        <v>0</v>
      </c>
      <c r="N462" s="193">
        <v>6800000</v>
      </c>
      <c r="O462" s="193">
        <v>3900000</v>
      </c>
      <c r="P462" s="193">
        <v>0</v>
      </c>
      <c r="Q462" s="193">
        <v>300000</v>
      </c>
      <c r="R462" s="193">
        <v>300000</v>
      </c>
      <c r="S462" s="193">
        <v>0</v>
      </c>
      <c r="T462" s="193">
        <v>251000</v>
      </c>
      <c r="U462" s="193">
        <v>0</v>
      </c>
      <c r="V462" s="193">
        <v>100000</v>
      </c>
      <c r="W462" s="193">
        <v>296000</v>
      </c>
      <c r="X462" s="193">
        <v>900000</v>
      </c>
      <c r="Y462" s="193">
        <v>0</v>
      </c>
      <c r="Z462" s="193">
        <v>0</v>
      </c>
      <c r="AA462" s="193">
        <v>13187750</v>
      </c>
      <c r="AB462" s="193"/>
      <c r="AC462" s="193">
        <v>13187750</v>
      </c>
    </row>
    <row r="463" spans="1:29">
      <c r="A463" s="192"/>
      <c r="B463" s="420"/>
      <c r="C463" s="192"/>
      <c r="D463" s="420"/>
      <c r="E463" s="192">
        <v>43</v>
      </c>
      <c r="F463" s="189"/>
      <c r="G463" s="193">
        <v>10522680</v>
      </c>
      <c r="H463" s="193">
        <v>148000</v>
      </c>
      <c r="I463" s="193">
        <v>0</v>
      </c>
      <c r="J463" s="193">
        <v>374410</v>
      </c>
      <c r="K463" s="193">
        <v>2900100</v>
      </c>
      <c r="L463" s="193">
        <v>13945190</v>
      </c>
      <c r="M463" s="193">
        <v>0</v>
      </c>
      <c r="N463" s="193">
        <v>20000000</v>
      </c>
      <c r="O463" s="193">
        <v>3900000</v>
      </c>
      <c r="P463" s="193">
        <v>2385321</v>
      </c>
      <c r="Q463" s="193">
        <v>3500000</v>
      </c>
      <c r="R463" s="193">
        <v>1200000</v>
      </c>
      <c r="S463" s="193">
        <v>75250</v>
      </c>
      <c r="T463" s="193">
        <v>4805000</v>
      </c>
      <c r="U463" s="193">
        <v>1100000</v>
      </c>
      <c r="V463" s="193">
        <v>199000</v>
      </c>
      <c r="W463" s="193">
        <v>14960000</v>
      </c>
      <c r="X463" s="193">
        <v>6500000</v>
      </c>
      <c r="Y463" s="193">
        <v>0</v>
      </c>
      <c r="Z463" s="193">
        <v>100000</v>
      </c>
      <c r="AA463" s="193">
        <v>72669761</v>
      </c>
      <c r="AB463" s="193">
        <v>0</v>
      </c>
      <c r="AC463" s="193">
        <v>72669761</v>
      </c>
    </row>
    <row r="464" spans="1:29">
      <c r="A464" s="192"/>
      <c r="B464" s="420"/>
      <c r="C464" s="192"/>
      <c r="D464" s="420"/>
      <c r="E464" s="192">
        <v>51</v>
      </c>
      <c r="F464" s="189"/>
      <c r="G464" s="193">
        <v>0</v>
      </c>
      <c r="H464" s="193">
        <v>0</v>
      </c>
      <c r="I464" s="193">
        <v>0</v>
      </c>
      <c r="J464" s="193">
        <v>0</v>
      </c>
      <c r="K464" s="193">
        <v>0</v>
      </c>
      <c r="L464" s="193">
        <v>0</v>
      </c>
      <c r="M464" s="193">
        <v>0</v>
      </c>
      <c r="N464" s="193">
        <v>87150</v>
      </c>
      <c r="O464" s="193">
        <v>0</v>
      </c>
      <c r="P464" s="193">
        <v>0</v>
      </c>
      <c r="Q464" s="193">
        <v>0</v>
      </c>
      <c r="R464" s="193">
        <v>0</v>
      </c>
      <c r="S464" s="193">
        <v>0</v>
      </c>
      <c r="T464" s="193">
        <v>0</v>
      </c>
      <c r="U464" s="193">
        <v>0</v>
      </c>
      <c r="V464" s="193">
        <v>0</v>
      </c>
      <c r="W464" s="193">
        <v>92000</v>
      </c>
      <c r="X464" s="193">
        <v>0</v>
      </c>
      <c r="Y464" s="193">
        <v>0</v>
      </c>
      <c r="Z464" s="193">
        <v>0</v>
      </c>
      <c r="AA464" s="193">
        <v>179150</v>
      </c>
      <c r="AB464" s="193">
        <v>0</v>
      </c>
      <c r="AC464" s="193">
        <v>179150</v>
      </c>
    </row>
    <row r="465" spans="1:32">
      <c r="A465" s="189"/>
      <c r="B465" s="190"/>
      <c r="C465" s="192"/>
      <c r="D465" s="192"/>
      <c r="E465" s="192">
        <v>52</v>
      </c>
      <c r="F465" s="189"/>
      <c r="G465" s="191">
        <v>11977600</v>
      </c>
      <c r="H465" s="191">
        <v>0</v>
      </c>
      <c r="I465" s="191">
        <v>0</v>
      </c>
      <c r="J465" s="191">
        <v>0</v>
      </c>
      <c r="K465" s="191">
        <v>1034151</v>
      </c>
      <c r="L465" s="193">
        <v>13011751</v>
      </c>
      <c r="M465" s="191">
        <v>0</v>
      </c>
      <c r="N465" s="191">
        <v>135010</v>
      </c>
      <c r="O465" s="191">
        <v>0</v>
      </c>
      <c r="P465" s="191">
        <v>0</v>
      </c>
      <c r="Q465" s="191">
        <v>0</v>
      </c>
      <c r="R465" s="191">
        <v>500000</v>
      </c>
      <c r="S465" s="191">
        <v>0</v>
      </c>
      <c r="T465" s="191">
        <v>0</v>
      </c>
      <c r="U465" s="191">
        <v>0</v>
      </c>
      <c r="V465" s="191">
        <v>31266</v>
      </c>
      <c r="W465" s="191">
        <v>180000</v>
      </c>
      <c r="X465" s="425">
        <v>460000</v>
      </c>
      <c r="Y465" s="425">
        <v>0</v>
      </c>
      <c r="Z465" s="425">
        <v>56690</v>
      </c>
      <c r="AA465" s="425">
        <v>14374717</v>
      </c>
      <c r="AB465" s="425">
        <v>0</v>
      </c>
      <c r="AC465" s="193">
        <v>14374717</v>
      </c>
    </row>
    <row r="466" spans="1:32">
      <c r="A466" s="189"/>
      <c r="B466" s="190"/>
      <c r="C466" s="192"/>
      <c r="D466" s="192"/>
      <c r="E466" s="192">
        <v>561</v>
      </c>
      <c r="F466" s="189"/>
      <c r="G466" s="191">
        <v>0</v>
      </c>
      <c r="H466" s="191">
        <v>0</v>
      </c>
      <c r="I466" s="191">
        <v>0</v>
      </c>
      <c r="J466" s="191">
        <v>0</v>
      </c>
      <c r="K466" s="191">
        <v>0</v>
      </c>
      <c r="L466" s="193">
        <v>0</v>
      </c>
      <c r="M466" s="191">
        <v>0</v>
      </c>
      <c r="N466" s="191">
        <v>0</v>
      </c>
      <c r="O466" s="191">
        <v>0</v>
      </c>
      <c r="P466" s="191">
        <v>0</v>
      </c>
      <c r="Q466" s="191">
        <v>0</v>
      </c>
      <c r="R466" s="191">
        <v>0</v>
      </c>
      <c r="S466" s="191">
        <v>0</v>
      </c>
      <c r="T466" s="191">
        <v>0</v>
      </c>
      <c r="U466" s="191">
        <v>0</v>
      </c>
      <c r="V466" s="191">
        <v>0</v>
      </c>
      <c r="W466" s="191">
        <v>0</v>
      </c>
      <c r="X466" s="425">
        <v>0</v>
      </c>
      <c r="Y466" s="425">
        <v>0</v>
      </c>
      <c r="Z466" s="425">
        <v>0</v>
      </c>
      <c r="AA466" s="425">
        <v>0</v>
      </c>
      <c r="AB466" s="425">
        <v>0</v>
      </c>
      <c r="AC466" s="193">
        <v>0</v>
      </c>
    </row>
    <row r="467" spans="1:32">
      <c r="A467" s="189"/>
      <c r="B467" s="190"/>
      <c r="C467" s="192"/>
      <c r="D467" s="192"/>
      <c r="E467" s="192">
        <v>61</v>
      </c>
      <c r="F467" s="189"/>
      <c r="G467" s="191">
        <v>0</v>
      </c>
      <c r="H467" s="191">
        <v>0</v>
      </c>
      <c r="I467" s="191">
        <v>0</v>
      </c>
      <c r="J467" s="191"/>
      <c r="K467" s="191">
        <v>0</v>
      </c>
      <c r="L467" s="193">
        <v>0</v>
      </c>
      <c r="M467" s="191">
        <v>0</v>
      </c>
      <c r="N467" s="191">
        <v>0</v>
      </c>
      <c r="O467" s="191">
        <v>0</v>
      </c>
      <c r="P467" s="191">
        <v>0</v>
      </c>
      <c r="Q467" s="191">
        <v>0</v>
      </c>
      <c r="R467" s="191">
        <v>0</v>
      </c>
      <c r="S467" s="191">
        <v>0</v>
      </c>
      <c r="T467" s="191">
        <v>0</v>
      </c>
      <c r="U467" s="191">
        <v>0</v>
      </c>
      <c r="V467" s="191">
        <v>98412</v>
      </c>
      <c r="W467" s="191">
        <v>41000</v>
      </c>
      <c r="X467" s="191">
        <v>0</v>
      </c>
      <c r="Y467" s="191">
        <v>0</v>
      </c>
      <c r="Z467" s="191">
        <v>0</v>
      </c>
      <c r="AA467" s="191">
        <v>139412</v>
      </c>
      <c r="AB467" s="191">
        <v>0</v>
      </c>
      <c r="AC467" s="193">
        <v>139412</v>
      </c>
    </row>
    <row r="468" spans="1:32">
      <c r="A468" s="189"/>
      <c r="B468" s="190"/>
      <c r="C468" s="192"/>
      <c r="D468" s="192"/>
      <c r="E468" s="192">
        <v>71</v>
      </c>
      <c r="F468" s="189"/>
      <c r="G468" s="191">
        <v>0</v>
      </c>
      <c r="H468" s="191">
        <v>0</v>
      </c>
      <c r="I468" s="191">
        <v>0</v>
      </c>
      <c r="J468" s="191">
        <v>0</v>
      </c>
      <c r="K468" s="191">
        <v>0</v>
      </c>
      <c r="L468" s="193">
        <v>0</v>
      </c>
      <c r="M468" s="191">
        <v>0</v>
      </c>
      <c r="N468" s="191">
        <v>0</v>
      </c>
      <c r="O468" s="191">
        <v>0</v>
      </c>
      <c r="P468" s="191">
        <v>0</v>
      </c>
      <c r="Q468" s="191">
        <v>0</v>
      </c>
      <c r="R468" s="191">
        <v>0</v>
      </c>
      <c r="S468" s="191">
        <v>0</v>
      </c>
      <c r="T468" s="191">
        <v>0</v>
      </c>
      <c r="U468" s="191">
        <v>0</v>
      </c>
      <c r="V468" s="191">
        <v>0</v>
      </c>
      <c r="W468" s="191">
        <v>51000</v>
      </c>
      <c r="X468" s="425">
        <v>0</v>
      </c>
      <c r="Y468" s="425">
        <v>0</v>
      </c>
      <c r="Z468" s="425">
        <v>0</v>
      </c>
      <c r="AA468" s="425">
        <v>51000</v>
      </c>
      <c r="AB468" s="425">
        <v>0</v>
      </c>
      <c r="AC468" s="193">
        <v>51000</v>
      </c>
    </row>
    <row r="469" spans="1:32">
      <c r="A469" s="423"/>
      <c r="B469" s="427"/>
      <c r="C469" s="421"/>
      <c r="D469" s="421"/>
      <c r="E469" s="421" t="s">
        <v>822</v>
      </c>
      <c r="F469" s="423"/>
      <c r="G469" s="424">
        <v>22600280</v>
      </c>
      <c r="H469" s="424">
        <v>341000</v>
      </c>
      <c r="I469" s="424">
        <v>0</v>
      </c>
      <c r="J469" s="424">
        <v>374410</v>
      </c>
      <c r="K469" s="424">
        <v>3982001</v>
      </c>
      <c r="L469" s="424">
        <v>27297691</v>
      </c>
      <c r="M469" s="424">
        <v>0</v>
      </c>
      <c r="N469" s="424">
        <v>27022160</v>
      </c>
      <c r="O469" s="424">
        <v>7800000</v>
      </c>
      <c r="P469" s="424">
        <v>2385321</v>
      </c>
      <c r="Q469" s="424">
        <v>3800000</v>
      </c>
      <c r="R469" s="424">
        <v>2000000</v>
      </c>
      <c r="S469" s="424">
        <v>75250</v>
      </c>
      <c r="T469" s="424">
        <v>5056000</v>
      </c>
      <c r="U469" s="424">
        <v>1100000</v>
      </c>
      <c r="V469" s="424">
        <v>428678</v>
      </c>
      <c r="W469" s="424">
        <v>15620000</v>
      </c>
      <c r="X469" s="424">
        <v>7860000</v>
      </c>
      <c r="Y469" s="424">
        <v>0</v>
      </c>
      <c r="Z469" s="424">
        <v>156690</v>
      </c>
      <c r="AA469" s="424">
        <v>100601790</v>
      </c>
      <c r="AB469" s="424">
        <v>0</v>
      </c>
      <c r="AC469" s="424">
        <v>100601790</v>
      </c>
      <c r="AF469" s="428"/>
    </row>
    <row r="470" spans="1:32">
      <c r="A470" s="189"/>
      <c r="B470" s="190"/>
      <c r="C470" s="192"/>
      <c r="D470" s="192"/>
      <c r="E470" s="192" t="s">
        <v>10</v>
      </c>
      <c r="F470" s="189"/>
      <c r="G470" s="191"/>
      <c r="H470" s="191"/>
      <c r="I470" s="191"/>
      <c r="J470" s="191"/>
      <c r="K470" s="191"/>
      <c r="L470" s="193">
        <v>0</v>
      </c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425"/>
      <c r="Y470" s="425"/>
      <c r="Z470" s="425"/>
      <c r="AA470" s="425">
        <v>0</v>
      </c>
      <c r="AB470" s="425"/>
      <c r="AC470" s="193">
        <v>0</v>
      </c>
    </row>
    <row r="471" spans="1:32">
      <c r="A471" s="189"/>
      <c r="B471" s="190"/>
      <c r="C471" s="192"/>
      <c r="D471" s="192"/>
      <c r="E471" s="192">
        <v>31</v>
      </c>
      <c r="F471" s="189"/>
      <c r="G471" s="191">
        <v>-95000</v>
      </c>
      <c r="H471" s="191">
        <v>-245000</v>
      </c>
      <c r="I471" s="191">
        <v>0</v>
      </c>
      <c r="J471" s="191">
        <v>0</v>
      </c>
      <c r="K471" s="191">
        <v>-41710</v>
      </c>
      <c r="L471" s="193">
        <v>-381710</v>
      </c>
      <c r="M471" s="191">
        <v>0</v>
      </c>
      <c r="N471" s="191">
        <v>-6800500</v>
      </c>
      <c r="O471" s="191">
        <v>-4050000</v>
      </c>
      <c r="P471" s="191">
        <v>0</v>
      </c>
      <c r="Q471" s="191">
        <v>-300000</v>
      </c>
      <c r="R471" s="191">
        <v>-470500</v>
      </c>
      <c r="S471" s="191">
        <v>-39414</v>
      </c>
      <c r="T471" s="191">
        <v>-251000</v>
      </c>
      <c r="U471" s="191">
        <v>0</v>
      </c>
      <c r="V471" s="191">
        <v>-100000</v>
      </c>
      <c r="W471" s="191">
        <v>-209000</v>
      </c>
      <c r="X471" s="425">
        <v>0</v>
      </c>
      <c r="Y471" s="425">
        <v>0</v>
      </c>
      <c r="Z471" s="425">
        <v>0</v>
      </c>
      <c r="AA471" s="425">
        <v>-12602124</v>
      </c>
      <c r="AB471" s="425"/>
      <c r="AC471" s="193">
        <v>-12602124</v>
      </c>
    </row>
    <row r="472" spans="1:32">
      <c r="A472" s="189"/>
      <c r="B472" s="190"/>
      <c r="C472" s="192"/>
      <c r="D472" s="192"/>
      <c r="E472" s="192">
        <v>43</v>
      </c>
      <c r="F472" s="189"/>
      <c r="G472" s="191">
        <v>-6558680</v>
      </c>
      <c r="H472" s="191">
        <v>-273330</v>
      </c>
      <c r="I472" s="191">
        <v>0</v>
      </c>
      <c r="J472" s="191">
        <v>-449160</v>
      </c>
      <c r="K472" s="191">
        <v>-3110809</v>
      </c>
      <c r="L472" s="193">
        <v>-10391979</v>
      </c>
      <c r="M472" s="191">
        <v>-157000</v>
      </c>
      <c r="N472" s="191">
        <v>-18873300</v>
      </c>
      <c r="O472" s="191">
        <v>-3852000</v>
      </c>
      <c r="P472" s="191">
        <v>-2925218</v>
      </c>
      <c r="Q472" s="191">
        <v>-2005500</v>
      </c>
      <c r="R472" s="191">
        <v>-1103750</v>
      </c>
      <c r="S472" s="191">
        <v>-165485</v>
      </c>
      <c r="T472" s="191">
        <v>-4365500</v>
      </c>
      <c r="U472" s="191">
        <v>-990000</v>
      </c>
      <c r="V472" s="191">
        <v>-1250000</v>
      </c>
      <c r="W472" s="191">
        <v>-10063380</v>
      </c>
      <c r="X472" s="425">
        <v>-399549</v>
      </c>
      <c r="Y472" s="425">
        <v>-13100</v>
      </c>
      <c r="Z472" s="425">
        <v>-108000</v>
      </c>
      <c r="AA472" s="425">
        <v>-56663761</v>
      </c>
      <c r="AB472" s="425">
        <v>0</v>
      </c>
      <c r="AC472" s="193">
        <v>-56663761</v>
      </c>
    </row>
    <row r="473" spans="1:32">
      <c r="A473" s="189"/>
      <c r="B473" s="190"/>
      <c r="C473" s="192"/>
      <c r="D473" s="192"/>
      <c r="E473" s="192">
        <v>51</v>
      </c>
      <c r="F473" s="189"/>
      <c r="G473" s="191">
        <v>0</v>
      </c>
      <c r="H473" s="191">
        <v>0</v>
      </c>
      <c r="I473" s="191">
        <v>0</v>
      </c>
      <c r="J473" s="191">
        <v>0</v>
      </c>
      <c r="K473" s="191">
        <v>0</v>
      </c>
      <c r="L473" s="193">
        <v>0</v>
      </c>
      <c r="M473" s="191">
        <v>0</v>
      </c>
      <c r="N473" s="191">
        <v>0</v>
      </c>
      <c r="O473" s="191">
        <v>0</v>
      </c>
      <c r="P473" s="191">
        <v>0</v>
      </c>
      <c r="Q473" s="191">
        <v>-1280897</v>
      </c>
      <c r="R473" s="191">
        <v>0</v>
      </c>
      <c r="S473" s="191">
        <v>0</v>
      </c>
      <c r="T473" s="191">
        <v>0</v>
      </c>
      <c r="U473" s="191">
        <v>0</v>
      </c>
      <c r="V473" s="191">
        <v>0</v>
      </c>
      <c r="W473" s="191">
        <v>-45000</v>
      </c>
      <c r="X473" s="425">
        <v>0</v>
      </c>
      <c r="Y473" s="425">
        <v>0</v>
      </c>
      <c r="Z473" s="425">
        <v>0</v>
      </c>
      <c r="AA473" s="425">
        <v>-1325897</v>
      </c>
      <c r="AB473" s="425">
        <v>0</v>
      </c>
      <c r="AC473" s="193">
        <v>-1325897</v>
      </c>
    </row>
    <row r="474" spans="1:32">
      <c r="A474" s="189"/>
      <c r="B474" s="190"/>
      <c r="C474" s="192"/>
      <c r="D474" s="192"/>
      <c r="E474" s="192">
        <v>52</v>
      </c>
      <c r="F474" s="189"/>
      <c r="G474" s="191">
        <v>-3975000</v>
      </c>
      <c r="H474" s="191">
        <v>0</v>
      </c>
      <c r="I474" s="191">
        <v>0</v>
      </c>
      <c r="J474" s="191">
        <v>0</v>
      </c>
      <c r="K474" s="191">
        <v>-159677</v>
      </c>
      <c r="L474" s="193">
        <v>-4134677</v>
      </c>
      <c r="M474" s="191">
        <v>0</v>
      </c>
      <c r="N474" s="191">
        <v>0</v>
      </c>
      <c r="O474" s="191">
        <v>-201299</v>
      </c>
      <c r="P474" s="191">
        <v>0</v>
      </c>
      <c r="Q474" s="191">
        <v>-130176</v>
      </c>
      <c r="R474" s="191">
        <v>-112044</v>
      </c>
      <c r="S474" s="191">
        <v>0</v>
      </c>
      <c r="T474" s="191">
        <v>0</v>
      </c>
      <c r="U474" s="191">
        <v>0</v>
      </c>
      <c r="V474" s="191">
        <v>-313957</v>
      </c>
      <c r="W474" s="191">
        <v>-110000</v>
      </c>
      <c r="X474" s="425">
        <v>-460000</v>
      </c>
      <c r="Y474" s="425">
        <v>0</v>
      </c>
      <c r="Z474" s="425">
        <v>-1690</v>
      </c>
      <c r="AA474" s="425">
        <v>-5463843</v>
      </c>
      <c r="AB474" s="425">
        <v>0</v>
      </c>
      <c r="AC474" s="193">
        <v>-5463843</v>
      </c>
    </row>
    <row r="475" spans="1:32">
      <c r="A475" s="189"/>
      <c r="B475" s="190"/>
      <c r="C475" s="192"/>
      <c r="D475" s="192"/>
      <c r="E475" s="192">
        <v>561</v>
      </c>
      <c r="F475" s="189"/>
      <c r="G475" s="191">
        <v>0</v>
      </c>
      <c r="H475" s="191">
        <v>0</v>
      </c>
      <c r="I475" s="191">
        <v>0</v>
      </c>
      <c r="J475" s="191">
        <v>0</v>
      </c>
      <c r="K475" s="191">
        <v>0</v>
      </c>
      <c r="L475" s="193">
        <v>0</v>
      </c>
      <c r="M475" s="191">
        <v>0</v>
      </c>
      <c r="N475" s="191">
        <v>0</v>
      </c>
      <c r="O475" s="191">
        <v>0</v>
      </c>
      <c r="P475" s="191">
        <v>0</v>
      </c>
      <c r="Q475" s="191">
        <v>-204498</v>
      </c>
      <c r="R475" s="191">
        <v>0</v>
      </c>
      <c r="S475" s="191">
        <v>0</v>
      </c>
      <c r="T475" s="191">
        <v>0</v>
      </c>
      <c r="U475" s="191">
        <v>0</v>
      </c>
      <c r="V475" s="191">
        <v>0</v>
      </c>
      <c r="W475" s="191">
        <v>0</v>
      </c>
      <c r="X475" s="425">
        <v>0</v>
      </c>
      <c r="Y475" s="425">
        <v>0</v>
      </c>
      <c r="Z475" s="425">
        <v>0</v>
      </c>
      <c r="AA475" s="425">
        <v>-204498</v>
      </c>
      <c r="AB475" s="425">
        <v>0</v>
      </c>
      <c r="AC475" s="193">
        <v>-204498</v>
      </c>
    </row>
    <row r="476" spans="1:32">
      <c r="A476" s="189"/>
      <c r="B476" s="190"/>
      <c r="C476" s="189"/>
      <c r="D476" s="190"/>
      <c r="E476" s="192">
        <v>61</v>
      </c>
      <c r="F476" s="189"/>
      <c r="G476" s="191">
        <v>0</v>
      </c>
      <c r="H476" s="191">
        <v>0</v>
      </c>
      <c r="I476" s="191">
        <v>0</v>
      </c>
      <c r="J476" s="191">
        <v>-102430</v>
      </c>
      <c r="K476" s="191">
        <v>0</v>
      </c>
      <c r="L476" s="193">
        <v>-102430</v>
      </c>
      <c r="M476" s="185">
        <v>0</v>
      </c>
      <c r="N476" s="185">
        <v>-5000</v>
      </c>
      <c r="O476" s="185">
        <v>-404360</v>
      </c>
      <c r="P476" s="185">
        <v>-95000</v>
      </c>
      <c r="Q476" s="185">
        <v>-1613826</v>
      </c>
      <c r="R476" s="185">
        <v>0</v>
      </c>
      <c r="S476" s="185">
        <v>0</v>
      </c>
      <c r="T476" s="185">
        <v>0</v>
      </c>
      <c r="U476" s="185">
        <v>0</v>
      </c>
      <c r="V476" s="185">
        <v>-79581</v>
      </c>
      <c r="W476" s="185">
        <v>-18250</v>
      </c>
      <c r="X476" s="426">
        <v>-43665</v>
      </c>
      <c r="Y476" s="426">
        <v>0</v>
      </c>
      <c r="Z476" s="426">
        <v>0</v>
      </c>
      <c r="AA476" s="426">
        <v>-2362112</v>
      </c>
      <c r="AB476" s="426">
        <v>0</v>
      </c>
      <c r="AC476" s="193">
        <v>-2362112</v>
      </c>
    </row>
    <row r="477" spans="1:32">
      <c r="A477" s="189"/>
      <c r="B477" s="190"/>
      <c r="C477" s="189"/>
      <c r="D477" s="190"/>
      <c r="E477" s="192">
        <v>71</v>
      </c>
      <c r="F477" s="189"/>
      <c r="G477" s="191">
        <v>0</v>
      </c>
      <c r="H477" s="191">
        <v>0</v>
      </c>
      <c r="I477" s="191">
        <v>0</v>
      </c>
      <c r="J477" s="191">
        <v>0</v>
      </c>
      <c r="K477" s="191">
        <v>0</v>
      </c>
      <c r="L477" s="193">
        <v>0</v>
      </c>
      <c r="M477" s="185">
        <v>0</v>
      </c>
      <c r="N477" s="185">
        <v>0</v>
      </c>
      <c r="O477" s="185">
        <v>0</v>
      </c>
      <c r="P477" s="185">
        <v>0</v>
      </c>
      <c r="Q477" s="185">
        <v>0</v>
      </c>
      <c r="R477" s="185">
        <v>0</v>
      </c>
      <c r="S477" s="185">
        <v>0</v>
      </c>
      <c r="T477" s="185">
        <v>0</v>
      </c>
      <c r="U477" s="185">
        <v>0</v>
      </c>
      <c r="V477" s="185">
        <v>0</v>
      </c>
      <c r="W477" s="185">
        <v>-54000</v>
      </c>
      <c r="X477" s="426">
        <v>0</v>
      </c>
      <c r="Y477" s="426">
        <v>0</v>
      </c>
      <c r="Z477" s="426">
        <v>0</v>
      </c>
      <c r="AA477" s="426">
        <v>-54000</v>
      </c>
      <c r="AB477" s="426">
        <v>0</v>
      </c>
      <c r="AC477" s="193">
        <v>-54000</v>
      </c>
    </row>
    <row r="478" spans="1:32">
      <c r="A478" s="423"/>
      <c r="B478" s="427"/>
      <c r="C478" s="423"/>
      <c r="D478" s="427"/>
      <c r="E478" s="421" t="s">
        <v>823</v>
      </c>
      <c r="F478" s="423"/>
      <c r="G478" s="424">
        <v>-10628680</v>
      </c>
      <c r="H478" s="424">
        <v>-518330</v>
      </c>
      <c r="I478" s="424">
        <v>0</v>
      </c>
      <c r="J478" s="424">
        <v>-551590</v>
      </c>
      <c r="K478" s="424">
        <v>-3312196</v>
      </c>
      <c r="L478" s="424">
        <v>-15010796</v>
      </c>
      <c r="M478" s="424">
        <v>-157000</v>
      </c>
      <c r="N478" s="424">
        <v>-25678800</v>
      </c>
      <c r="O478" s="424">
        <v>-8507659</v>
      </c>
      <c r="P478" s="424">
        <v>-3020218</v>
      </c>
      <c r="Q478" s="424">
        <v>-5534897</v>
      </c>
      <c r="R478" s="424">
        <v>-1686294</v>
      </c>
      <c r="S478" s="424">
        <v>-204899</v>
      </c>
      <c r="T478" s="424">
        <v>-4616500</v>
      </c>
      <c r="U478" s="424">
        <v>-990000</v>
      </c>
      <c r="V478" s="424">
        <v>-1743538</v>
      </c>
      <c r="W478" s="424">
        <v>-10499630</v>
      </c>
      <c r="X478" s="424">
        <v>-903214</v>
      </c>
      <c r="Y478" s="424">
        <v>-13100</v>
      </c>
      <c r="Z478" s="424">
        <v>-109690</v>
      </c>
      <c r="AA478" s="424">
        <v>-78676235</v>
      </c>
      <c r="AB478" s="424">
        <v>0</v>
      </c>
      <c r="AC478" s="424">
        <v>-78676235</v>
      </c>
    </row>
    <row r="479" spans="1:32">
      <c r="A479" s="189"/>
      <c r="B479" s="190"/>
      <c r="C479" s="189"/>
      <c r="D479" s="190"/>
      <c r="E479" s="421" t="s">
        <v>824</v>
      </c>
      <c r="F479" s="189"/>
      <c r="G479" s="424">
        <v>0</v>
      </c>
      <c r="H479" s="424">
        <v>0</v>
      </c>
      <c r="I479" s="424">
        <v>0</v>
      </c>
      <c r="J479" s="424">
        <v>0</v>
      </c>
      <c r="K479" s="424">
        <v>0</v>
      </c>
      <c r="L479" s="424">
        <v>0</v>
      </c>
      <c r="M479" s="424">
        <v>0</v>
      </c>
      <c r="N479" s="424">
        <v>0</v>
      </c>
      <c r="O479" s="424">
        <v>0</v>
      </c>
      <c r="P479" s="424">
        <v>0</v>
      </c>
      <c r="Q479" s="424">
        <v>0</v>
      </c>
      <c r="R479" s="424">
        <v>0</v>
      </c>
      <c r="S479" s="424">
        <v>0</v>
      </c>
      <c r="T479" s="424">
        <v>0</v>
      </c>
      <c r="U479" s="424">
        <v>0</v>
      </c>
      <c r="V479" s="424">
        <v>0</v>
      </c>
      <c r="W479" s="424">
        <v>0</v>
      </c>
      <c r="X479" s="424">
        <v>0</v>
      </c>
      <c r="Y479" s="424">
        <v>0</v>
      </c>
      <c r="Z479" s="424">
        <v>0</v>
      </c>
      <c r="AA479" s="424">
        <v>0</v>
      </c>
      <c r="AB479" s="424">
        <v>0</v>
      </c>
      <c r="AC479" s="424">
        <v>0</v>
      </c>
    </row>
    <row r="480" spans="1:32">
      <c r="A480" s="189"/>
      <c r="B480" s="190"/>
      <c r="C480" s="189"/>
      <c r="D480" s="190"/>
      <c r="E480" s="421"/>
      <c r="F480" s="189"/>
      <c r="G480" s="424"/>
      <c r="H480" s="424"/>
      <c r="I480" s="424"/>
      <c r="J480" s="424"/>
      <c r="K480" s="424"/>
      <c r="L480" s="193"/>
      <c r="M480" s="424"/>
      <c r="N480" s="424"/>
      <c r="O480" s="424"/>
      <c r="P480" s="424"/>
      <c r="Q480" s="424"/>
      <c r="R480" s="424"/>
      <c r="S480" s="424"/>
      <c r="T480" s="424"/>
      <c r="U480" s="424"/>
      <c r="V480" s="424"/>
      <c r="W480" s="424"/>
      <c r="X480" s="424"/>
      <c r="Y480" s="424"/>
      <c r="Z480" s="424"/>
      <c r="AA480" s="424"/>
      <c r="AB480" s="424"/>
      <c r="AC480" s="193"/>
    </row>
    <row r="481" spans="1:29">
      <c r="A481" s="189"/>
      <c r="B481" s="190"/>
      <c r="C481" s="189"/>
      <c r="D481" s="190"/>
      <c r="E481" s="189"/>
      <c r="F481" s="189"/>
      <c r="G481" s="191"/>
      <c r="H481" s="191"/>
      <c r="I481" s="191"/>
      <c r="J481" s="191"/>
      <c r="K481" s="191"/>
      <c r="L481" s="191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429"/>
      <c r="Y481" s="429"/>
      <c r="Z481" s="429"/>
      <c r="AA481" s="429"/>
      <c r="AB481" s="185"/>
      <c r="AC481" s="431"/>
    </row>
    <row r="482" spans="1:29">
      <c r="A482" s="189"/>
      <c r="B482" s="190"/>
      <c r="C482" s="189"/>
      <c r="D482" s="190"/>
      <c r="E482" s="189"/>
      <c r="F482" s="189"/>
      <c r="G482" s="191"/>
      <c r="H482" s="191"/>
      <c r="I482" s="191"/>
      <c r="J482" s="191"/>
      <c r="K482" s="191"/>
      <c r="L482" s="191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429"/>
      <c r="Y482" s="429"/>
      <c r="Z482" s="429"/>
      <c r="AA482" s="429"/>
      <c r="AB482" s="185"/>
      <c r="AC482" s="431"/>
    </row>
    <row r="483" spans="1:29">
      <c r="A483" s="189"/>
      <c r="B483" s="190"/>
      <c r="C483" s="189"/>
      <c r="D483" s="190"/>
      <c r="E483" s="189"/>
      <c r="F483" s="189"/>
      <c r="G483" s="191"/>
      <c r="H483" s="191"/>
      <c r="I483" s="191"/>
      <c r="J483" s="191"/>
      <c r="K483" s="191"/>
      <c r="L483" s="191"/>
      <c r="M483" s="185"/>
      <c r="N483" s="185"/>
      <c r="O483" s="185"/>
      <c r="P483" s="185"/>
      <c r="Q483" s="185"/>
      <c r="R483" s="185"/>
      <c r="S483" s="185"/>
      <c r="T483" s="185"/>
      <c r="U483" s="185"/>
      <c r="V483" s="185"/>
      <c r="W483" s="185"/>
      <c r="X483" s="429"/>
      <c r="Y483" s="429"/>
      <c r="Z483" s="429"/>
      <c r="AA483" s="429"/>
      <c r="AB483" s="185"/>
      <c r="AC483" s="431"/>
    </row>
    <row r="484" spans="1:29">
      <c r="A484" s="189"/>
      <c r="B484" s="190"/>
      <c r="C484" s="189"/>
      <c r="D484" s="190"/>
      <c r="E484" s="189"/>
      <c r="F484" s="189"/>
      <c r="G484" s="191"/>
      <c r="H484" s="191"/>
      <c r="I484" s="191"/>
      <c r="J484" s="191"/>
      <c r="K484" s="191"/>
      <c r="L484" s="191"/>
      <c r="M484" s="185"/>
      <c r="N484" s="185"/>
      <c r="O484" s="185"/>
      <c r="P484" s="185"/>
      <c r="Q484" s="185"/>
      <c r="R484" s="185"/>
      <c r="S484" s="185"/>
      <c r="T484" s="185"/>
      <c r="U484" s="185"/>
      <c r="V484" s="185"/>
      <c r="W484" s="185"/>
      <c r="X484" s="429"/>
      <c r="Y484" s="429"/>
      <c r="Z484" s="429"/>
      <c r="AA484" s="429"/>
      <c r="AB484" s="185"/>
      <c r="AC484" s="431"/>
    </row>
    <row r="485" spans="1:29">
      <c r="A485" s="189"/>
      <c r="B485" s="190"/>
      <c r="C485" s="189"/>
      <c r="D485" s="190"/>
      <c r="E485" s="189"/>
      <c r="F485" s="189"/>
      <c r="G485" s="191"/>
      <c r="H485" s="191"/>
      <c r="I485" s="191"/>
      <c r="J485" s="191"/>
      <c r="K485" s="191"/>
      <c r="L485" s="191"/>
      <c r="M485" s="185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429"/>
      <c r="Y485" s="429"/>
      <c r="Z485" s="429"/>
      <c r="AA485" s="429"/>
      <c r="AB485" s="185"/>
      <c r="AC485" s="431"/>
    </row>
    <row r="486" spans="1:29">
      <c r="A486" s="189"/>
      <c r="B486" s="190"/>
      <c r="C486" s="189"/>
      <c r="D486" s="190"/>
      <c r="E486" s="189"/>
      <c r="F486" s="189"/>
      <c r="G486" s="191"/>
      <c r="H486" s="191"/>
      <c r="I486" s="191"/>
      <c r="J486" s="191"/>
      <c r="K486" s="191"/>
      <c r="L486" s="191"/>
      <c r="M486" s="185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429"/>
      <c r="Y486" s="429"/>
      <c r="Z486" s="429"/>
      <c r="AA486" s="429"/>
      <c r="AB486" s="185"/>
      <c r="AC486" s="431"/>
    </row>
    <row r="487" spans="1:29">
      <c r="A487" s="189"/>
      <c r="B487" s="190"/>
      <c r="C487" s="189"/>
      <c r="D487" s="190"/>
      <c r="E487" s="189"/>
      <c r="F487" s="189"/>
      <c r="G487" s="191"/>
      <c r="H487" s="191"/>
      <c r="I487" s="191"/>
      <c r="J487" s="191"/>
      <c r="K487" s="191"/>
      <c r="L487" s="191"/>
      <c r="M487" s="185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429"/>
      <c r="Y487" s="429"/>
      <c r="Z487" s="429"/>
      <c r="AA487" s="429"/>
      <c r="AB487" s="185"/>
      <c r="AC487" s="431"/>
    </row>
    <row r="488" spans="1:29">
      <c r="A488" s="189"/>
      <c r="B488" s="190"/>
      <c r="C488" s="189"/>
      <c r="D488" s="190"/>
      <c r="E488" s="189"/>
      <c r="F488" s="189"/>
      <c r="G488" s="191"/>
      <c r="H488" s="191"/>
      <c r="I488" s="191"/>
      <c r="J488" s="191"/>
      <c r="K488" s="191"/>
      <c r="L488" s="191"/>
      <c r="M488" s="185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429"/>
      <c r="Y488" s="429"/>
      <c r="Z488" s="429"/>
      <c r="AA488" s="429"/>
      <c r="AB488" s="185"/>
      <c r="AC488" s="431"/>
    </row>
    <row r="489" spans="1:29">
      <c r="A489" s="189"/>
      <c r="B489" s="190"/>
      <c r="C489" s="189"/>
      <c r="D489" s="190"/>
      <c r="E489" s="189"/>
      <c r="F489" s="189"/>
      <c r="G489" s="191"/>
      <c r="H489" s="191"/>
      <c r="I489" s="191"/>
      <c r="J489" s="191"/>
      <c r="K489" s="191"/>
      <c r="L489" s="191"/>
      <c r="M489" s="185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429"/>
      <c r="Y489" s="429"/>
      <c r="Z489" s="429"/>
      <c r="AA489" s="429"/>
      <c r="AB489" s="185"/>
      <c r="AC489" s="431"/>
    </row>
    <row r="490" spans="1:29">
      <c r="A490" s="189"/>
      <c r="B490" s="190"/>
      <c r="C490" s="189"/>
      <c r="D490" s="190"/>
      <c r="E490" s="189"/>
      <c r="F490" s="189"/>
      <c r="G490" s="191"/>
      <c r="H490" s="191"/>
      <c r="I490" s="191"/>
      <c r="J490" s="191"/>
      <c r="K490" s="191"/>
      <c r="L490" s="191"/>
      <c r="M490" s="185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429"/>
      <c r="Y490" s="429"/>
      <c r="Z490" s="429"/>
      <c r="AA490" s="429"/>
      <c r="AB490" s="185"/>
      <c r="AC490" s="431"/>
    </row>
    <row r="491" spans="1:29">
      <c r="A491" s="189"/>
      <c r="B491" s="190"/>
      <c r="C491" s="189"/>
      <c r="D491" s="190"/>
      <c r="E491" s="189"/>
      <c r="F491" s="189"/>
      <c r="G491" s="191"/>
      <c r="H491" s="191"/>
      <c r="I491" s="191"/>
      <c r="J491" s="191"/>
      <c r="K491" s="191"/>
      <c r="L491" s="191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429"/>
      <c r="Y491" s="429"/>
      <c r="Z491" s="429"/>
      <c r="AA491" s="429"/>
      <c r="AB491" s="185"/>
      <c r="AC491" s="431"/>
    </row>
    <row r="492" spans="1:29">
      <c r="A492" s="189"/>
      <c r="B492" s="190"/>
      <c r="C492" s="189"/>
      <c r="D492" s="190"/>
      <c r="E492" s="189"/>
      <c r="F492" s="189"/>
      <c r="G492" s="191"/>
      <c r="H492" s="191"/>
      <c r="I492" s="191"/>
      <c r="J492" s="191"/>
      <c r="K492" s="191"/>
      <c r="L492" s="191"/>
      <c r="M492" s="185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429"/>
      <c r="Y492" s="429"/>
      <c r="Z492" s="429"/>
      <c r="AA492" s="429"/>
      <c r="AB492" s="185"/>
      <c r="AC492" s="431"/>
    </row>
    <row r="493" spans="1:29">
      <c r="A493" s="189"/>
      <c r="B493" s="190"/>
      <c r="C493" s="189"/>
      <c r="D493" s="190"/>
      <c r="E493" s="189"/>
      <c r="F493" s="189"/>
      <c r="G493" s="191"/>
      <c r="H493" s="191"/>
      <c r="I493" s="191"/>
      <c r="J493" s="191"/>
      <c r="K493" s="191"/>
      <c r="L493" s="191"/>
      <c r="M493" s="185"/>
      <c r="N493" s="185"/>
      <c r="O493" s="185"/>
      <c r="P493" s="185"/>
      <c r="Q493" s="185"/>
      <c r="R493" s="185"/>
      <c r="S493" s="185"/>
      <c r="T493" s="185"/>
      <c r="U493" s="185"/>
      <c r="V493" s="185"/>
      <c r="W493" s="185"/>
      <c r="X493" s="429"/>
      <c r="Y493" s="429"/>
      <c r="Z493" s="429"/>
      <c r="AA493" s="429"/>
      <c r="AB493" s="185"/>
      <c r="AC493" s="431"/>
    </row>
    <row r="494" spans="1:29">
      <c r="A494" s="189"/>
      <c r="B494" s="190"/>
      <c r="C494" s="189"/>
      <c r="D494" s="190"/>
      <c r="E494" s="189"/>
      <c r="F494" s="189"/>
      <c r="G494" s="191"/>
      <c r="H494" s="191"/>
      <c r="I494" s="191"/>
      <c r="J494" s="191"/>
      <c r="K494" s="191"/>
      <c r="L494" s="191"/>
      <c r="M494" s="185"/>
      <c r="N494" s="185"/>
      <c r="O494" s="185"/>
      <c r="P494" s="185"/>
      <c r="Q494" s="185"/>
      <c r="R494" s="185"/>
      <c r="S494" s="185"/>
      <c r="T494" s="185"/>
      <c r="U494" s="185"/>
      <c r="V494" s="185"/>
      <c r="W494" s="185"/>
      <c r="X494" s="429"/>
      <c r="Y494" s="429"/>
      <c r="Z494" s="429"/>
      <c r="AA494" s="429"/>
      <c r="AB494" s="185"/>
      <c r="AC494" s="431"/>
    </row>
    <row r="495" spans="1:29">
      <c r="A495" s="189"/>
      <c r="B495" s="190"/>
      <c r="C495" s="189"/>
      <c r="D495" s="190"/>
      <c r="E495" s="189"/>
      <c r="F495" s="189"/>
      <c r="G495" s="191"/>
      <c r="H495" s="191"/>
      <c r="I495" s="191"/>
      <c r="J495" s="191"/>
      <c r="K495" s="191"/>
      <c r="L495" s="191"/>
      <c r="M495" s="185"/>
      <c r="N495" s="185"/>
      <c r="O495" s="185"/>
      <c r="P495" s="185"/>
      <c r="Q495" s="185"/>
      <c r="R495" s="185"/>
      <c r="S495" s="185"/>
      <c r="T495" s="185"/>
      <c r="U495" s="185"/>
      <c r="V495" s="185"/>
      <c r="W495" s="185"/>
      <c r="X495" s="429"/>
      <c r="Y495" s="429"/>
      <c r="Z495" s="429"/>
      <c r="AA495" s="429"/>
      <c r="AB495" s="185"/>
      <c r="AC495" s="431"/>
    </row>
    <row r="496" spans="1:29">
      <c r="A496" s="189"/>
      <c r="B496" s="190"/>
      <c r="C496" s="189"/>
      <c r="D496" s="190"/>
      <c r="E496" s="189"/>
      <c r="F496" s="189"/>
      <c r="G496" s="191"/>
      <c r="H496" s="191"/>
      <c r="I496" s="191"/>
      <c r="J496" s="191"/>
      <c r="K496" s="191"/>
      <c r="L496" s="191"/>
      <c r="M496" s="185"/>
      <c r="N496" s="185"/>
      <c r="O496" s="185"/>
      <c r="P496" s="185"/>
      <c r="Q496" s="185"/>
      <c r="R496" s="185"/>
      <c r="S496" s="185"/>
      <c r="T496" s="185"/>
      <c r="U496" s="185"/>
      <c r="V496" s="185"/>
      <c r="W496" s="185"/>
      <c r="X496" s="429"/>
      <c r="Y496" s="429"/>
      <c r="Z496" s="429"/>
      <c r="AA496" s="429"/>
      <c r="AB496" s="185"/>
      <c r="AC496" s="431"/>
    </row>
    <row r="497" spans="1:29">
      <c r="A497" s="189"/>
      <c r="B497" s="190"/>
      <c r="C497" s="189"/>
      <c r="D497" s="190"/>
      <c r="E497" s="189"/>
      <c r="F497" s="189"/>
      <c r="G497" s="191"/>
      <c r="H497" s="191"/>
      <c r="I497" s="191"/>
      <c r="J497" s="191"/>
      <c r="K497" s="191"/>
      <c r="L497" s="191"/>
      <c r="M497" s="185"/>
      <c r="N497" s="185"/>
      <c r="O497" s="185"/>
      <c r="P497" s="185"/>
      <c r="Q497" s="185"/>
      <c r="R497" s="185"/>
      <c r="S497" s="185"/>
      <c r="T497" s="185"/>
      <c r="U497" s="185"/>
      <c r="V497" s="185"/>
      <c r="W497" s="185"/>
      <c r="X497" s="429"/>
      <c r="Y497" s="429"/>
      <c r="Z497" s="429"/>
      <c r="AA497" s="429"/>
      <c r="AB497" s="185"/>
      <c r="AC497" s="431"/>
    </row>
    <row r="498" spans="1:29">
      <c r="A498" s="189"/>
      <c r="B498" s="190"/>
      <c r="C498" s="189"/>
      <c r="D498" s="190"/>
      <c r="E498" s="189"/>
      <c r="F498" s="189"/>
      <c r="G498" s="191"/>
      <c r="H498" s="191"/>
      <c r="I498" s="191"/>
      <c r="J498" s="191"/>
      <c r="K498" s="191"/>
      <c r="L498" s="191"/>
      <c r="M498" s="185"/>
      <c r="N498" s="185"/>
      <c r="O498" s="185"/>
      <c r="P498" s="185"/>
      <c r="Q498" s="185"/>
      <c r="R498" s="185"/>
      <c r="S498" s="185"/>
      <c r="T498" s="185"/>
      <c r="U498" s="185"/>
      <c r="V498" s="185"/>
      <c r="W498" s="185"/>
      <c r="X498" s="429"/>
      <c r="Y498" s="429"/>
      <c r="Z498" s="429"/>
      <c r="AA498" s="429"/>
      <c r="AB498" s="185"/>
      <c r="AC498" s="431"/>
    </row>
    <row r="499" spans="1:29">
      <c r="A499" s="189"/>
      <c r="B499" s="190"/>
      <c r="C499" s="189"/>
      <c r="D499" s="190"/>
      <c r="E499" s="189"/>
      <c r="F499" s="189"/>
      <c r="G499" s="191"/>
      <c r="H499" s="191"/>
      <c r="I499" s="191"/>
      <c r="J499" s="191"/>
      <c r="K499" s="191"/>
      <c r="L499" s="191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429"/>
      <c r="Y499" s="429"/>
      <c r="Z499" s="429"/>
      <c r="AA499" s="429"/>
      <c r="AB499" s="185"/>
      <c r="AC499" s="431"/>
    </row>
    <row r="500" spans="1:29">
      <c r="A500" s="189"/>
      <c r="B500" s="190"/>
      <c r="C500" s="189"/>
      <c r="D500" s="190"/>
      <c r="E500" s="189"/>
      <c r="F500" s="189"/>
      <c r="G500" s="191"/>
      <c r="H500" s="191"/>
      <c r="I500" s="191"/>
      <c r="J500" s="191"/>
      <c r="K500" s="191"/>
      <c r="L500" s="191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429"/>
      <c r="Y500" s="429"/>
      <c r="Z500" s="429"/>
      <c r="AA500" s="429"/>
      <c r="AB500" s="185"/>
      <c r="AC500" s="431"/>
    </row>
    <row r="501" spans="1:29">
      <c r="A501" s="189"/>
      <c r="B501" s="190"/>
      <c r="C501" s="189"/>
      <c r="D501" s="190"/>
      <c r="E501" s="189"/>
      <c r="F501" s="189"/>
      <c r="G501" s="191"/>
      <c r="H501" s="191"/>
      <c r="I501" s="191"/>
      <c r="J501" s="191"/>
      <c r="K501" s="191"/>
      <c r="L501" s="191"/>
      <c r="M501" s="185"/>
      <c r="N501" s="185"/>
      <c r="O501" s="185"/>
      <c r="P501" s="185"/>
      <c r="Q501" s="185"/>
      <c r="R501" s="185"/>
      <c r="S501" s="185"/>
      <c r="T501" s="185"/>
      <c r="U501" s="185"/>
      <c r="V501" s="185"/>
      <c r="W501" s="185"/>
      <c r="X501" s="429"/>
      <c r="Y501" s="429"/>
      <c r="Z501" s="429"/>
      <c r="AA501" s="429"/>
      <c r="AB501" s="185"/>
      <c r="AC501" s="431"/>
    </row>
    <row r="502" spans="1:29">
      <c r="A502" s="189"/>
      <c r="B502" s="190"/>
      <c r="C502" s="189"/>
      <c r="D502" s="190"/>
      <c r="E502" s="189"/>
      <c r="F502" s="189"/>
      <c r="G502" s="191"/>
      <c r="H502" s="191"/>
      <c r="I502" s="191"/>
      <c r="J502" s="191"/>
      <c r="K502" s="191"/>
      <c r="L502" s="191"/>
      <c r="M502" s="185"/>
      <c r="N502" s="185"/>
      <c r="O502" s="185"/>
      <c r="P502" s="185"/>
      <c r="Q502" s="185"/>
      <c r="R502" s="185"/>
      <c r="S502" s="185"/>
      <c r="T502" s="185"/>
      <c r="U502" s="185"/>
      <c r="V502" s="185"/>
      <c r="W502" s="185"/>
      <c r="X502" s="429"/>
      <c r="Y502" s="429"/>
      <c r="Z502" s="429"/>
      <c r="AA502" s="429"/>
      <c r="AB502" s="185"/>
      <c r="AC502" s="431"/>
    </row>
    <row r="503" spans="1:29">
      <c r="A503" s="189"/>
      <c r="B503" s="190"/>
      <c r="C503" s="189"/>
      <c r="D503" s="190"/>
      <c r="E503" s="189"/>
      <c r="F503" s="189"/>
      <c r="G503" s="191"/>
      <c r="H503" s="191"/>
      <c r="I503" s="191"/>
      <c r="J503" s="191"/>
      <c r="K503" s="191"/>
      <c r="L503" s="191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429"/>
      <c r="Y503" s="429"/>
      <c r="Z503" s="429"/>
      <c r="AA503" s="429"/>
      <c r="AB503" s="185"/>
      <c r="AC503" s="431"/>
    </row>
    <row r="504" spans="1:29">
      <c r="A504" s="189"/>
      <c r="B504" s="190"/>
      <c r="C504" s="189"/>
      <c r="D504" s="190"/>
      <c r="E504" s="189"/>
      <c r="F504" s="189"/>
      <c r="G504" s="191"/>
      <c r="H504" s="191"/>
      <c r="I504" s="191"/>
      <c r="J504" s="191"/>
      <c r="K504" s="191"/>
      <c r="L504" s="191"/>
      <c r="M504" s="185"/>
      <c r="N504" s="185"/>
      <c r="O504" s="185"/>
      <c r="P504" s="185"/>
      <c r="Q504" s="185"/>
      <c r="R504" s="185"/>
      <c r="S504" s="185"/>
      <c r="T504" s="185"/>
      <c r="U504" s="185"/>
      <c r="V504" s="185"/>
      <c r="W504" s="185"/>
      <c r="X504" s="429"/>
      <c r="Y504" s="429"/>
      <c r="Z504" s="429"/>
      <c r="AA504" s="429"/>
      <c r="AB504" s="185"/>
      <c r="AC504" s="431"/>
    </row>
    <row r="505" spans="1:29">
      <c r="A505" s="189"/>
      <c r="B505" s="190"/>
      <c r="C505" s="189"/>
      <c r="D505" s="190"/>
      <c r="E505" s="189"/>
      <c r="F505" s="189"/>
      <c r="G505" s="191"/>
      <c r="H505" s="191"/>
      <c r="I505" s="191"/>
      <c r="J505" s="191"/>
      <c r="K505" s="191"/>
      <c r="L505" s="191"/>
      <c r="M505" s="185"/>
      <c r="N505" s="185"/>
      <c r="O505" s="185"/>
      <c r="P505" s="185"/>
      <c r="Q505" s="185"/>
      <c r="R505" s="185"/>
      <c r="S505" s="185"/>
      <c r="T505" s="185"/>
      <c r="U505" s="185"/>
      <c r="V505" s="185"/>
      <c r="W505" s="185"/>
      <c r="X505" s="429"/>
      <c r="Y505" s="429"/>
      <c r="Z505" s="429"/>
      <c r="AA505" s="429"/>
      <c r="AB505" s="185"/>
      <c r="AC505" s="431"/>
    </row>
    <row r="506" spans="1:29">
      <c r="A506" s="189"/>
      <c r="B506" s="190"/>
      <c r="C506" s="189"/>
      <c r="D506" s="190"/>
      <c r="E506" s="189"/>
      <c r="F506" s="189"/>
      <c r="G506" s="191"/>
      <c r="H506" s="191"/>
      <c r="I506" s="191"/>
      <c r="J506" s="191"/>
      <c r="K506" s="191"/>
      <c r="L506" s="191"/>
      <c r="M506" s="185"/>
      <c r="N506" s="185"/>
      <c r="O506" s="185"/>
      <c r="P506" s="185"/>
      <c r="Q506" s="185"/>
      <c r="R506" s="185"/>
      <c r="S506" s="185"/>
      <c r="T506" s="185"/>
      <c r="U506" s="185"/>
      <c r="V506" s="185"/>
      <c r="W506" s="185"/>
      <c r="X506" s="429"/>
      <c r="Y506" s="429"/>
      <c r="Z506" s="429"/>
      <c r="AA506" s="429"/>
      <c r="AB506" s="185"/>
      <c r="AC506" s="431"/>
    </row>
    <row r="507" spans="1:29">
      <c r="A507" s="189"/>
      <c r="B507" s="190"/>
      <c r="C507" s="189"/>
      <c r="D507" s="190"/>
      <c r="E507" s="189"/>
      <c r="F507" s="189"/>
      <c r="G507" s="191"/>
      <c r="H507" s="191"/>
      <c r="I507" s="191"/>
      <c r="J507" s="191"/>
      <c r="K507" s="191"/>
      <c r="L507" s="191"/>
      <c r="M507" s="185"/>
      <c r="N507" s="185"/>
      <c r="O507" s="185"/>
      <c r="P507" s="185"/>
      <c r="Q507" s="185"/>
      <c r="R507" s="185"/>
      <c r="S507" s="185"/>
      <c r="T507" s="185"/>
      <c r="U507" s="185"/>
      <c r="V507" s="185"/>
      <c r="W507" s="185"/>
      <c r="X507" s="429"/>
      <c r="Y507" s="429"/>
      <c r="Z507" s="429"/>
      <c r="AA507" s="429"/>
      <c r="AB507" s="185"/>
      <c r="AC507" s="431"/>
    </row>
    <row r="508" spans="1:29">
      <c r="A508" s="189"/>
      <c r="B508" s="190"/>
      <c r="C508" s="189"/>
      <c r="D508" s="190"/>
      <c r="E508" s="189"/>
      <c r="F508" s="189"/>
      <c r="G508" s="191"/>
      <c r="H508" s="191"/>
      <c r="I508" s="191"/>
      <c r="J508" s="191"/>
      <c r="K508" s="191"/>
      <c r="L508" s="191"/>
      <c r="M508" s="185"/>
      <c r="N508" s="185"/>
      <c r="O508" s="185"/>
      <c r="P508" s="185"/>
      <c r="Q508" s="185"/>
      <c r="R508" s="185"/>
      <c r="S508" s="185"/>
      <c r="T508" s="185"/>
      <c r="U508" s="185"/>
      <c r="V508" s="185"/>
      <c r="W508" s="185"/>
      <c r="X508" s="429"/>
      <c r="Y508" s="429"/>
      <c r="Z508" s="429"/>
      <c r="AA508" s="429"/>
      <c r="AB508" s="185"/>
      <c r="AC508" s="431"/>
    </row>
    <row r="509" spans="1:29">
      <c r="A509" s="189"/>
      <c r="B509" s="190"/>
      <c r="C509" s="189"/>
      <c r="D509" s="190"/>
      <c r="E509" s="189"/>
      <c r="F509" s="189"/>
      <c r="G509" s="191"/>
      <c r="H509" s="191"/>
      <c r="I509" s="191"/>
      <c r="J509" s="191"/>
      <c r="K509" s="191"/>
      <c r="L509" s="191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429"/>
      <c r="Y509" s="429"/>
      <c r="Z509" s="429"/>
      <c r="AA509" s="429"/>
      <c r="AB509" s="185"/>
      <c r="AC509" s="431"/>
    </row>
    <row r="510" spans="1:29">
      <c r="A510" s="189"/>
      <c r="B510" s="190"/>
      <c r="C510" s="189"/>
      <c r="D510" s="190"/>
      <c r="E510" s="189"/>
      <c r="F510" s="189"/>
      <c r="G510" s="191"/>
      <c r="H510" s="191"/>
      <c r="I510" s="191"/>
      <c r="J510" s="191"/>
      <c r="K510" s="191"/>
      <c r="L510" s="191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429"/>
      <c r="Y510" s="429"/>
      <c r="Z510" s="429"/>
      <c r="AA510" s="429"/>
      <c r="AB510" s="185"/>
      <c r="AC510" s="431"/>
    </row>
    <row r="511" spans="1:29">
      <c r="A511" s="189"/>
      <c r="B511" s="190"/>
      <c r="C511" s="189"/>
      <c r="D511" s="190"/>
      <c r="E511" s="189"/>
      <c r="F511" s="189"/>
      <c r="G511" s="191"/>
      <c r="H511" s="191"/>
      <c r="I511" s="191"/>
      <c r="J511" s="191"/>
      <c r="K511" s="191"/>
      <c r="L511" s="191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429"/>
      <c r="Y511" s="429"/>
      <c r="Z511" s="429"/>
      <c r="AA511" s="429"/>
      <c r="AB511" s="185"/>
      <c r="AC511" s="431"/>
    </row>
    <row r="512" spans="1:29">
      <c r="A512" s="189"/>
      <c r="B512" s="190"/>
      <c r="C512" s="189"/>
      <c r="D512" s="190"/>
      <c r="E512" s="189"/>
      <c r="F512" s="189"/>
      <c r="G512" s="191"/>
      <c r="H512" s="191"/>
      <c r="I512" s="191"/>
      <c r="J512" s="191"/>
      <c r="K512" s="191"/>
      <c r="L512" s="191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429"/>
      <c r="Y512" s="429"/>
      <c r="Z512" s="429"/>
      <c r="AA512" s="429"/>
      <c r="AB512" s="185"/>
      <c r="AC512" s="431"/>
    </row>
    <row r="513" spans="1:29">
      <c r="A513" s="189"/>
      <c r="B513" s="190"/>
      <c r="C513" s="189"/>
      <c r="D513" s="190"/>
      <c r="E513" s="189"/>
      <c r="F513" s="189"/>
      <c r="G513" s="191"/>
      <c r="H513" s="191"/>
      <c r="I513" s="191"/>
      <c r="J513" s="191"/>
      <c r="K513" s="191"/>
      <c r="L513" s="191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429"/>
      <c r="Y513" s="429"/>
      <c r="Z513" s="429"/>
      <c r="AA513" s="429"/>
      <c r="AB513" s="185"/>
      <c r="AC513" s="431"/>
    </row>
    <row r="514" spans="1:29">
      <c r="A514" s="189"/>
      <c r="B514" s="190"/>
      <c r="C514" s="189"/>
      <c r="D514" s="190"/>
      <c r="E514" s="189"/>
      <c r="F514" s="189"/>
      <c r="G514" s="191"/>
      <c r="H514" s="191"/>
      <c r="I514" s="191"/>
      <c r="J514" s="191"/>
      <c r="K514" s="191"/>
      <c r="L514" s="191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429"/>
      <c r="Y514" s="429"/>
      <c r="Z514" s="429"/>
      <c r="AA514" s="429"/>
      <c r="AB514" s="185"/>
      <c r="AC514" s="431"/>
    </row>
    <row r="515" spans="1:29">
      <c r="A515" s="189"/>
      <c r="B515" s="190"/>
      <c r="C515" s="189"/>
      <c r="D515" s="190"/>
      <c r="E515" s="189"/>
      <c r="F515" s="189"/>
      <c r="G515" s="191"/>
      <c r="H515" s="191"/>
      <c r="I515" s="191"/>
      <c r="J515" s="191"/>
      <c r="K515" s="191"/>
      <c r="L515" s="191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429"/>
      <c r="Y515" s="429"/>
      <c r="Z515" s="429"/>
      <c r="AA515" s="429"/>
      <c r="AB515" s="185"/>
      <c r="AC515" s="431"/>
    </row>
    <row r="516" spans="1:29">
      <c r="A516" s="189"/>
      <c r="B516" s="190"/>
      <c r="C516" s="189"/>
      <c r="D516" s="190"/>
      <c r="E516" s="189"/>
      <c r="F516" s="189"/>
      <c r="G516" s="191"/>
      <c r="H516" s="191"/>
      <c r="I516" s="191"/>
      <c r="J516" s="191"/>
      <c r="K516" s="191"/>
      <c r="L516" s="191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429"/>
      <c r="Y516" s="429"/>
      <c r="Z516" s="429"/>
      <c r="AA516" s="429"/>
      <c r="AB516" s="185"/>
      <c r="AC516" s="431"/>
    </row>
    <row r="517" spans="1:29">
      <c r="A517" s="189"/>
      <c r="B517" s="190"/>
      <c r="C517" s="189"/>
      <c r="D517" s="190"/>
      <c r="E517" s="189"/>
      <c r="F517" s="189"/>
      <c r="G517" s="191"/>
      <c r="H517" s="191"/>
      <c r="I517" s="191"/>
      <c r="J517" s="191"/>
      <c r="K517" s="191"/>
      <c r="L517" s="191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429"/>
      <c r="Y517" s="429"/>
      <c r="Z517" s="429"/>
      <c r="AA517" s="429"/>
      <c r="AB517" s="185"/>
      <c r="AC517" s="431"/>
    </row>
    <row r="518" spans="1:29">
      <c r="A518" s="189"/>
      <c r="B518" s="190"/>
      <c r="C518" s="189"/>
      <c r="D518" s="190"/>
      <c r="E518" s="189"/>
      <c r="F518" s="189"/>
      <c r="G518" s="191"/>
      <c r="H518" s="191"/>
      <c r="I518" s="191"/>
      <c r="J518" s="191"/>
      <c r="K518" s="191"/>
      <c r="L518" s="191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429"/>
      <c r="Y518" s="429"/>
      <c r="Z518" s="429"/>
      <c r="AA518" s="429"/>
      <c r="AB518" s="185"/>
      <c r="AC518" s="431"/>
    </row>
    <row r="519" spans="1:29">
      <c r="A519" s="189"/>
      <c r="B519" s="190"/>
      <c r="C519" s="189"/>
      <c r="D519" s="190"/>
      <c r="E519" s="189"/>
      <c r="F519" s="189"/>
      <c r="G519" s="191"/>
      <c r="H519" s="191"/>
      <c r="I519" s="191"/>
      <c r="J519" s="191"/>
      <c r="K519" s="191"/>
      <c r="L519" s="191"/>
      <c r="M519" s="185"/>
      <c r="N519" s="185"/>
      <c r="O519" s="185"/>
      <c r="P519" s="185"/>
      <c r="Q519" s="185"/>
      <c r="R519" s="185"/>
      <c r="S519" s="185"/>
      <c r="T519" s="185"/>
      <c r="U519" s="185"/>
      <c r="V519" s="185"/>
      <c r="W519" s="185"/>
      <c r="X519" s="429"/>
      <c r="Y519" s="429"/>
      <c r="Z519" s="429"/>
      <c r="AA519" s="429"/>
      <c r="AB519" s="185"/>
      <c r="AC519" s="431"/>
    </row>
    <row r="520" spans="1:29">
      <c r="A520" s="189"/>
      <c r="B520" s="190"/>
      <c r="C520" s="189"/>
      <c r="D520" s="190"/>
      <c r="E520" s="189"/>
      <c r="F520" s="189"/>
      <c r="G520" s="191"/>
      <c r="H520" s="191"/>
      <c r="I520" s="191"/>
      <c r="J520" s="191"/>
      <c r="K520" s="191"/>
      <c r="L520" s="191"/>
      <c r="M520" s="185"/>
      <c r="N520" s="185"/>
      <c r="O520" s="185"/>
      <c r="P520" s="185"/>
      <c r="Q520" s="185"/>
      <c r="R520" s="185"/>
      <c r="S520" s="185"/>
      <c r="T520" s="185"/>
      <c r="U520" s="185"/>
      <c r="V520" s="185"/>
      <c r="W520" s="185"/>
      <c r="X520" s="429"/>
      <c r="Y520" s="429"/>
      <c r="Z520" s="429"/>
      <c r="AA520" s="429"/>
      <c r="AB520" s="185"/>
      <c r="AC520" s="431"/>
    </row>
    <row r="521" spans="1:29">
      <c r="A521" s="189"/>
      <c r="B521" s="190"/>
      <c r="C521" s="189"/>
      <c r="D521" s="190"/>
      <c r="E521" s="189"/>
      <c r="F521" s="189"/>
      <c r="G521" s="191"/>
      <c r="H521" s="191"/>
      <c r="I521" s="191"/>
      <c r="J521" s="191"/>
      <c r="K521" s="191"/>
      <c r="L521" s="191"/>
      <c r="M521" s="185"/>
      <c r="N521" s="185"/>
      <c r="O521" s="185"/>
      <c r="P521" s="185"/>
      <c r="Q521" s="185"/>
      <c r="R521" s="185"/>
      <c r="S521" s="185"/>
      <c r="T521" s="185"/>
      <c r="U521" s="185"/>
      <c r="V521" s="185"/>
      <c r="W521" s="185"/>
      <c r="X521" s="429"/>
      <c r="Y521" s="429"/>
      <c r="Z521" s="429"/>
      <c r="AA521" s="429"/>
      <c r="AB521" s="185"/>
      <c r="AC521" s="431"/>
    </row>
    <row r="522" spans="1:29">
      <c r="A522" s="189"/>
      <c r="B522" s="190"/>
      <c r="C522" s="189"/>
      <c r="D522" s="190"/>
      <c r="E522" s="189"/>
      <c r="F522" s="189"/>
      <c r="G522" s="191"/>
      <c r="H522" s="191"/>
      <c r="I522" s="191"/>
      <c r="J522" s="191"/>
      <c r="K522" s="191"/>
      <c r="L522" s="191"/>
      <c r="M522" s="185"/>
      <c r="N522" s="185"/>
      <c r="O522" s="185"/>
      <c r="P522" s="185"/>
      <c r="Q522" s="185"/>
      <c r="R522" s="185"/>
      <c r="S522" s="185"/>
      <c r="T522" s="185"/>
      <c r="U522" s="185"/>
      <c r="V522" s="185"/>
      <c r="W522" s="185"/>
      <c r="X522" s="429"/>
      <c r="Y522" s="429"/>
      <c r="Z522" s="429"/>
      <c r="AA522" s="429"/>
      <c r="AB522" s="185"/>
      <c r="AC522" s="431"/>
    </row>
    <row r="523" spans="1:29">
      <c r="A523" s="189"/>
      <c r="B523" s="190"/>
      <c r="C523" s="189"/>
      <c r="D523" s="190"/>
      <c r="E523" s="189"/>
      <c r="F523" s="189"/>
      <c r="G523" s="191"/>
      <c r="H523" s="191"/>
      <c r="I523" s="191"/>
      <c r="J523" s="191"/>
      <c r="K523" s="191"/>
      <c r="L523" s="191"/>
      <c r="M523" s="185"/>
      <c r="N523" s="185"/>
      <c r="O523" s="185"/>
      <c r="P523" s="185"/>
      <c r="Q523" s="185"/>
      <c r="R523" s="185"/>
      <c r="S523" s="185"/>
      <c r="T523" s="185"/>
      <c r="U523" s="185"/>
      <c r="V523" s="185"/>
      <c r="W523" s="185"/>
      <c r="X523" s="429"/>
      <c r="Y523" s="429"/>
      <c r="Z523" s="429"/>
      <c r="AA523" s="429"/>
      <c r="AB523" s="185"/>
      <c r="AC523" s="431"/>
    </row>
    <row r="524" spans="1:29">
      <c r="A524" s="189"/>
      <c r="B524" s="190"/>
      <c r="C524" s="189"/>
      <c r="D524" s="190"/>
      <c r="E524" s="189"/>
      <c r="F524" s="189"/>
      <c r="G524" s="191"/>
      <c r="H524" s="191"/>
      <c r="I524" s="191"/>
      <c r="J524" s="191"/>
      <c r="K524" s="191"/>
      <c r="L524" s="191"/>
      <c r="M524" s="185"/>
      <c r="N524" s="185"/>
      <c r="O524" s="185"/>
      <c r="P524" s="185"/>
      <c r="Q524" s="185"/>
      <c r="R524" s="185"/>
      <c r="S524" s="185"/>
      <c r="T524" s="185"/>
      <c r="U524" s="185"/>
      <c r="V524" s="185"/>
      <c r="W524" s="185"/>
      <c r="X524" s="429"/>
      <c r="Y524" s="429"/>
      <c r="Z524" s="429"/>
      <c r="AA524" s="429"/>
      <c r="AB524" s="185"/>
      <c r="AC524" s="431"/>
    </row>
    <row r="525" spans="1:29">
      <c r="A525" s="189"/>
      <c r="B525" s="190"/>
      <c r="C525" s="189"/>
      <c r="D525" s="190"/>
      <c r="E525" s="189"/>
      <c r="F525" s="189"/>
      <c r="G525" s="191"/>
      <c r="H525" s="191"/>
      <c r="I525" s="191"/>
      <c r="J525" s="191"/>
      <c r="K525" s="191"/>
      <c r="L525" s="191"/>
      <c r="M525" s="185"/>
      <c r="N525" s="185"/>
      <c r="O525" s="185"/>
      <c r="P525" s="185"/>
      <c r="Q525" s="185"/>
      <c r="R525" s="185"/>
      <c r="S525" s="185"/>
      <c r="T525" s="185"/>
      <c r="U525" s="185"/>
      <c r="V525" s="185"/>
      <c r="W525" s="185"/>
      <c r="X525" s="429"/>
      <c r="Y525" s="429"/>
      <c r="Z525" s="429"/>
      <c r="AA525" s="429"/>
      <c r="AB525" s="185"/>
      <c r="AC525" s="431"/>
    </row>
    <row r="526" spans="1:29">
      <c r="A526" s="189"/>
      <c r="B526" s="190"/>
      <c r="C526" s="189"/>
      <c r="D526" s="190"/>
      <c r="E526" s="189"/>
      <c r="F526" s="189"/>
      <c r="G526" s="191"/>
      <c r="H526" s="191"/>
      <c r="I526" s="191"/>
      <c r="J526" s="191"/>
      <c r="K526" s="191"/>
      <c r="L526" s="191"/>
      <c r="M526" s="185"/>
      <c r="N526" s="185"/>
      <c r="O526" s="185"/>
      <c r="P526" s="185"/>
      <c r="Q526" s="185"/>
      <c r="R526" s="185"/>
      <c r="S526" s="185"/>
      <c r="T526" s="185"/>
      <c r="U526" s="185"/>
      <c r="V526" s="185"/>
      <c r="W526" s="185"/>
      <c r="X526" s="429"/>
      <c r="Y526" s="429"/>
      <c r="Z526" s="429"/>
      <c r="AA526" s="429"/>
      <c r="AB526" s="185"/>
      <c r="AC526" s="431"/>
    </row>
    <row r="527" spans="1:29">
      <c r="A527" s="189"/>
      <c r="B527" s="190"/>
      <c r="C527" s="189"/>
      <c r="D527" s="190"/>
      <c r="E527" s="189"/>
      <c r="F527" s="189"/>
      <c r="G527" s="191"/>
      <c r="H527" s="191"/>
      <c r="I527" s="191"/>
      <c r="J527" s="191"/>
      <c r="K527" s="191"/>
      <c r="L527" s="191"/>
      <c r="M527" s="185"/>
      <c r="N527" s="185"/>
      <c r="O527" s="185"/>
      <c r="P527" s="185"/>
      <c r="Q527" s="185"/>
      <c r="R527" s="185"/>
      <c r="S527" s="185"/>
      <c r="T527" s="185"/>
      <c r="U527" s="185"/>
      <c r="V527" s="185"/>
      <c r="W527" s="185"/>
      <c r="X527" s="429"/>
      <c r="Y527" s="429"/>
      <c r="Z527" s="429"/>
      <c r="AA527" s="429"/>
      <c r="AB527" s="185"/>
      <c r="AC527" s="431"/>
    </row>
    <row r="528" spans="1:29">
      <c r="A528" s="189"/>
      <c r="B528" s="190"/>
      <c r="C528" s="189"/>
      <c r="D528" s="190"/>
      <c r="E528" s="189"/>
      <c r="F528" s="189"/>
      <c r="G528" s="191"/>
      <c r="H528" s="191"/>
      <c r="I528" s="191"/>
      <c r="J528" s="191"/>
      <c r="K528" s="191"/>
      <c r="L528" s="191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429"/>
      <c r="Y528" s="429"/>
      <c r="Z528" s="429"/>
      <c r="AA528" s="429"/>
      <c r="AB528" s="185"/>
      <c r="AC528" s="431"/>
    </row>
    <row r="529" spans="1:29">
      <c r="A529" s="189"/>
      <c r="B529" s="190"/>
      <c r="C529" s="189"/>
      <c r="D529" s="190"/>
      <c r="E529" s="189"/>
      <c r="F529" s="189"/>
      <c r="G529" s="191"/>
      <c r="H529" s="191"/>
      <c r="I529" s="191"/>
      <c r="J529" s="191"/>
      <c r="K529" s="191"/>
      <c r="L529" s="191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429"/>
      <c r="Y529" s="429"/>
      <c r="Z529" s="429"/>
      <c r="AA529" s="429"/>
      <c r="AB529" s="185"/>
      <c r="AC529" s="431"/>
    </row>
    <row r="530" spans="1:29">
      <c r="A530" s="189"/>
      <c r="B530" s="190"/>
      <c r="C530" s="189"/>
      <c r="D530" s="190"/>
      <c r="E530" s="189"/>
      <c r="F530" s="189"/>
      <c r="G530" s="191"/>
      <c r="H530" s="191"/>
      <c r="I530" s="191"/>
      <c r="J530" s="191"/>
      <c r="K530" s="191"/>
      <c r="L530" s="191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429"/>
      <c r="Y530" s="429"/>
      <c r="Z530" s="429"/>
      <c r="AA530" s="429"/>
      <c r="AB530" s="185"/>
      <c r="AC530" s="431"/>
    </row>
    <row r="531" spans="1:29">
      <c r="A531" s="189"/>
      <c r="B531" s="190"/>
      <c r="C531" s="189"/>
      <c r="D531" s="190"/>
      <c r="E531" s="189"/>
      <c r="F531" s="189"/>
      <c r="G531" s="191"/>
      <c r="H531" s="191"/>
      <c r="I531" s="191"/>
      <c r="J531" s="191"/>
      <c r="K531" s="191"/>
      <c r="L531" s="191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429"/>
      <c r="Y531" s="429"/>
      <c r="Z531" s="429"/>
      <c r="AA531" s="429"/>
      <c r="AB531" s="185"/>
      <c r="AC531" s="431"/>
    </row>
    <row r="532" spans="1:29">
      <c r="A532" s="189"/>
      <c r="B532" s="190"/>
      <c r="C532" s="189"/>
      <c r="D532" s="190"/>
      <c r="E532" s="189"/>
      <c r="F532" s="189"/>
      <c r="G532" s="191"/>
      <c r="H532" s="191"/>
      <c r="I532" s="191"/>
      <c r="J532" s="191"/>
      <c r="K532" s="191"/>
      <c r="L532" s="191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429"/>
      <c r="Y532" s="429"/>
      <c r="Z532" s="429"/>
      <c r="AA532" s="429"/>
      <c r="AB532" s="185"/>
      <c r="AC532" s="431"/>
    </row>
    <row r="533" spans="1:29">
      <c r="A533" s="189"/>
      <c r="B533" s="190"/>
      <c r="C533" s="189"/>
      <c r="D533" s="190"/>
      <c r="E533" s="189"/>
      <c r="F533" s="189"/>
      <c r="G533" s="191"/>
      <c r="H533" s="191"/>
      <c r="I533" s="191"/>
      <c r="J533" s="191"/>
      <c r="K533" s="191"/>
      <c r="L533" s="191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429"/>
      <c r="Y533" s="429"/>
      <c r="Z533" s="429"/>
      <c r="AA533" s="429"/>
      <c r="AB533" s="185"/>
      <c r="AC533" s="431"/>
    </row>
    <row r="534" spans="1:29">
      <c r="A534" s="189"/>
      <c r="B534" s="190"/>
      <c r="C534" s="189"/>
      <c r="D534" s="190"/>
      <c r="E534" s="189"/>
      <c r="F534" s="189"/>
      <c r="G534" s="191"/>
      <c r="H534" s="191"/>
      <c r="I534" s="191"/>
      <c r="J534" s="191"/>
      <c r="K534" s="191"/>
      <c r="L534" s="191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429"/>
      <c r="Y534" s="429"/>
      <c r="Z534" s="429"/>
      <c r="AA534" s="429"/>
      <c r="AB534" s="185"/>
      <c r="AC534" s="431"/>
    </row>
    <row r="535" spans="1:29">
      <c r="A535" s="189"/>
      <c r="B535" s="190"/>
      <c r="C535" s="189"/>
      <c r="D535" s="190"/>
      <c r="E535" s="189"/>
      <c r="F535" s="189"/>
      <c r="G535" s="191"/>
      <c r="H535" s="191"/>
      <c r="I535" s="191"/>
      <c r="J535" s="191"/>
      <c r="K535" s="191"/>
      <c r="L535" s="191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429"/>
      <c r="Y535" s="429"/>
      <c r="Z535" s="429"/>
      <c r="AA535" s="429"/>
      <c r="AB535" s="185"/>
      <c r="AC535" s="431"/>
    </row>
    <row r="536" spans="1:29">
      <c r="A536" s="189"/>
      <c r="B536" s="190"/>
      <c r="C536" s="189"/>
      <c r="D536" s="190"/>
      <c r="E536" s="189"/>
      <c r="F536" s="189"/>
      <c r="G536" s="191"/>
      <c r="H536" s="191"/>
      <c r="I536" s="191"/>
      <c r="J536" s="191"/>
      <c r="K536" s="191"/>
      <c r="L536" s="191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429"/>
      <c r="Y536" s="429"/>
      <c r="Z536" s="429"/>
      <c r="AA536" s="429"/>
      <c r="AB536" s="185"/>
      <c r="AC536" s="431"/>
    </row>
    <row r="537" spans="1:29">
      <c r="A537" s="189"/>
      <c r="B537" s="190"/>
      <c r="C537" s="189"/>
      <c r="D537" s="190"/>
      <c r="E537" s="189"/>
      <c r="F537" s="189"/>
      <c r="G537" s="191"/>
      <c r="H537" s="191"/>
      <c r="I537" s="191"/>
      <c r="J537" s="191"/>
      <c r="K537" s="191"/>
      <c r="L537" s="191"/>
      <c r="M537" s="185"/>
      <c r="N537" s="185"/>
      <c r="O537" s="185"/>
      <c r="P537" s="185"/>
      <c r="Q537" s="185"/>
      <c r="R537" s="185"/>
      <c r="S537" s="185"/>
      <c r="T537" s="185"/>
      <c r="U537" s="185"/>
      <c r="V537" s="185"/>
      <c r="W537" s="185"/>
      <c r="X537" s="429"/>
      <c r="Y537" s="429"/>
      <c r="Z537" s="429"/>
      <c r="AA537" s="429"/>
      <c r="AB537" s="185"/>
      <c r="AC537" s="431"/>
    </row>
    <row r="538" spans="1:29">
      <c r="A538" s="189"/>
      <c r="B538" s="190"/>
      <c r="C538" s="189"/>
      <c r="D538" s="190"/>
      <c r="E538" s="189"/>
      <c r="F538" s="189"/>
      <c r="G538" s="191"/>
      <c r="H538" s="191"/>
      <c r="I538" s="191"/>
      <c r="J538" s="191"/>
      <c r="K538" s="191"/>
      <c r="L538" s="191"/>
      <c r="M538" s="185"/>
      <c r="N538" s="185"/>
      <c r="O538" s="185"/>
      <c r="P538" s="185"/>
      <c r="Q538" s="185"/>
      <c r="R538" s="185"/>
      <c r="S538" s="185"/>
      <c r="T538" s="185"/>
      <c r="U538" s="185"/>
      <c r="V538" s="185"/>
      <c r="W538" s="185"/>
      <c r="X538" s="429"/>
      <c r="Y538" s="429"/>
      <c r="Z538" s="429"/>
      <c r="AA538" s="429"/>
      <c r="AB538" s="185"/>
      <c r="AC538" s="431"/>
    </row>
    <row r="539" spans="1:29">
      <c r="A539" s="189"/>
      <c r="B539" s="190"/>
      <c r="C539" s="189"/>
      <c r="D539" s="190"/>
      <c r="E539" s="189"/>
      <c r="F539" s="189"/>
      <c r="G539" s="191"/>
      <c r="H539" s="191"/>
      <c r="I539" s="191"/>
      <c r="J539" s="191"/>
      <c r="K539" s="191"/>
      <c r="L539" s="191"/>
      <c r="M539" s="185"/>
      <c r="N539" s="185"/>
      <c r="O539" s="185"/>
      <c r="P539" s="185"/>
      <c r="Q539" s="185"/>
      <c r="R539" s="185"/>
      <c r="S539" s="185"/>
      <c r="T539" s="185"/>
      <c r="U539" s="185"/>
      <c r="V539" s="185"/>
      <c r="W539" s="185"/>
      <c r="X539" s="429"/>
      <c r="Y539" s="429"/>
      <c r="Z539" s="429"/>
      <c r="AA539" s="429"/>
      <c r="AB539" s="185"/>
      <c r="AC539" s="431"/>
    </row>
    <row r="540" spans="1:29">
      <c r="A540" s="189"/>
      <c r="B540" s="190"/>
      <c r="C540" s="189"/>
      <c r="D540" s="190"/>
      <c r="E540" s="189"/>
      <c r="F540" s="189"/>
      <c r="G540" s="191"/>
      <c r="H540" s="191"/>
      <c r="I540" s="191"/>
      <c r="J540" s="191"/>
      <c r="K540" s="191"/>
      <c r="L540" s="191"/>
      <c r="M540" s="185"/>
      <c r="N540" s="185"/>
      <c r="O540" s="185"/>
      <c r="P540" s="185"/>
      <c r="Q540" s="185"/>
      <c r="R540" s="185"/>
      <c r="S540" s="185"/>
      <c r="T540" s="185"/>
      <c r="U540" s="185"/>
      <c r="V540" s="185"/>
      <c r="W540" s="185"/>
      <c r="X540" s="429"/>
      <c r="Y540" s="429"/>
      <c r="Z540" s="429"/>
      <c r="AA540" s="429"/>
      <c r="AB540" s="185"/>
      <c r="AC540" s="431"/>
    </row>
    <row r="541" spans="1:29">
      <c r="A541" s="189"/>
      <c r="B541" s="190"/>
      <c r="C541" s="189"/>
      <c r="D541" s="190"/>
      <c r="E541" s="189"/>
      <c r="F541" s="189"/>
      <c r="G541" s="191"/>
      <c r="H541" s="191"/>
      <c r="I541" s="191"/>
      <c r="J541" s="191"/>
      <c r="K541" s="191"/>
      <c r="L541" s="191"/>
      <c r="M541" s="185"/>
      <c r="N541" s="185"/>
      <c r="O541" s="185"/>
      <c r="P541" s="185"/>
      <c r="Q541" s="185"/>
      <c r="R541" s="185"/>
      <c r="S541" s="185"/>
      <c r="T541" s="185"/>
      <c r="U541" s="185"/>
      <c r="V541" s="185"/>
      <c r="W541" s="185"/>
      <c r="X541" s="429"/>
      <c r="Y541" s="429"/>
      <c r="Z541" s="429"/>
      <c r="AA541" s="429"/>
      <c r="AB541" s="185"/>
      <c r="AC541" s="431"/>
    </row>
    <row r="542" spans="1:29">
      <c r="A542" s="189"/>
      <c r="B542" s="190"/>
      <c r="C542" s="189"/>
      <c r="D542" s="190"/>
      <c r="E542" s="189"/>
      <c r="F542" s="189"/>
      <c r="G542" s="191"/>
      <c r="H542" s="191"/>
      <c r="I542" s="191"/>
      <c r="J542" s="191"/>
      <c r="K542" s="191"/>
      <c r="L542" s="191"/>
      <c r="M542" s="185"/>
      <c r="N542" s="185"/>
      <c r="O542" s="185"/>
      <c r="P542" s="185"/>
      <c r="Q542" s="185"/>
      <c r="R542" s="185"/>
      <c r="S542" s="185"/>
      <c r="T542" s="185"/>
      <c r="U542" s="185"/>
      <c r="V542" s="185"/>
      <c r="W542" s="185"/>
      <c r="X542" s="429"/>
      <c r="Y542" s="429"/>
      <c r="Z542" s="429"/>
      <c r="AA542" s="429"/>
      <c r="AB542" s="185"/>
      <c r="AC542" s="431"/>
    </row>
    <row r="543" spans="1:29">
      <c r="A543" s="189"/>
      <c r="B543" s="190"/>
      <c r="C543" s="189"/>
      <c r="D543" s="190"/>
      <c r="E543" s="189"/>
      <c r="F543" s="189"/>
      <c r="G543" s="191"/>
      <c r="H543" s="191"/>
      <c r="I543" s="191"/>
      <c r="J543" s="191"/>
      <c r="K543" s="191"/>
      <c r="L543" s="191"/>
      <c r="M543" s="185"/>
      <c r="N543" s="185"/>
      <c r="O543" s="185"/>
      <c r="P543" s="185"/>
      <c r="Q543" s="185"/>
      <c r="R543" s="185"/>
      <c r="S543" s="185"/>
      <c r="T543" s="185"/>
      <c r="U543" s="185"/>
      <c r="V543" s="185"/>
      <c r="W543" s="185"/>
      <c r="X543" s="429"/>
      <c r="Y543" s="429"/>
      <c r="Z543" s="429"/>
      <c r="AA543" s="429"/>
      <c r="AB543" s="185"/>
      <c r="AC543" s="431"/>
    </row>
    <row r="544" spans="1:29">
      <c r="A544" s="189"/>
      <c r="B544" s="190"/>
      <c r="C544" s="189"/>
      <c r="D544" s="190"/>
      <c r="E544" s="189"/>
      <c r="F544" s="189"/>
      <c r="G544" s="191"/>
      <c r="H544" s="191"/>
      <c r="I544" s="191"/>
      <c r="J544" s="191"/>
      <c r="K544" s="191"/>
      <c r="L544" s="191"/>
      <c r="M544" s="185"/>
      <c r="N544" s="185"/>
      <c r="O544" s="185"/>
      <c r="P544" s="185"/>
      <c r="Q544" s="185"/>
      <c r="R544" s="185"/>
      <c r="S544" s="185"/>
      <c r="T544" s="185"/>
      <c r="U544" s="185"/>
      <c r="V544" s="185"/>
      <c r="W544" s="185"/>
      <c r="X544" s="429"/>
      <c r="Y544" s="429"/>
      <c r="Z544" s="429"/>
      <c r="AA544" s="429"/>
      <c r="AB544" s="185"/>
      <c r="AC544" s="431"/>
    </row>
    <row r="545" spans="1:29">
      <c r="A545" s="189"/>
      <c r="B545" s="190"/>
      <c r="C545" s="189"/>
      <c r="D545" s="190"/>
      <c r="E545" s="189"/>
      <c r="F545" s="189"/>
      <c r="G545" s="191"/>
      <c r="H545" s="191"/>
      <c r="I545" s="191"/>
      <c r="J545" s="191"/>
      <c r="K545" s="191"/>
      <c r="L545" s="191"/>
      <c r="M545" s="185"/>
      <c r="N545" s="185"/>
      <c r="O545" s="185"/>
      <c r="P545" s="185"/>
      <c r="Q545" s="185"/>
      <c r="R545" s="185"/>
      <c r="S545" s="185"/>
      <c r="T545" s="185"/>
      <c r="U545" s="185"/>
      <c r="V545" s="185"/>
      <c r="W545" s="185"/>
      <c r="X545" s="429"/>
      <c r="Y545" s="429"/>
      <c r="Z545" s="429"/>
      <c r="AA545" s="429"/>
      <c r="AB545" s="185"/>
      <c r="AC545" s="431"/>
    </row>
    <row r="546" spans="1:29">
      <c r="A546" s="189"/>
      <c r="B546" s="190"/>
      <c r="C546" s="189"/>
      <c r="D546" s="190"/>
      <c r="E546" s="189"/>
      <c r="F546" s="189"/>
      <c r="G546" s="191"/>
      <c r="H546" s="191"/>
      <c r="I546" s="191"/>
      <c r="J546" s="191"/>
      <c r="K546" s="191"/>
      <c r="L546" s="191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429"/>
      <c r="Y546" s="429"/>
      <c r="Z546" s="429"/>
      <c r="AA546" s="429"/>
      <c r="AB546" s="185"/>
      <c r="AC546" s="431"/>
    </row>
    <row r="547" spans="1:29">
      <c r="A547" s="189"/>
      <c r="B547" s="190"/>
      <c r="C547" s="189"/>
      <c r="D547" s="190"/>
      <c r="E547" s="189"/>
      <c r="F547" s="189"/>
      <c r="G547" s="191"/>
      <c r="H547" s="191"/>
      <c r="I547" s="191"/>
      <c r="J547" s="191"/>
      <c r="K547" s="191"/>
      <c r="L547" s="191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429"/>
      <c r="Y547" s="429"/>
      <c r="Z547" s="429"/>
      <c r="AA547" s="429"/>
      <c r="AB547" s="185"/>
      <c r="AC547" s="431"/>
    </row>
    <row r="548" spans="1:29">
      <c r="A548" s="189"/>
      <c r="B548" s="190"/>
      <c r="C548" s="189"/>
      <c r="D548" s="190"/>
      <c r="E548" s="189"/>
      <c r="F548" s="189"/>
      <c r="G548" s="191"/>
      <c r="H548" s="191"/>
      <c r="I548" s="191"/>
      <c r="J548" s="191"/>
      <c r="K548" s="191"/>
      <c r="L548" s="191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429"/>
      <c r="Y548" s="429"/>
      <c r="Z548" s="429"/>
      <c r="AA548" s="429"/>
      <c r="AB548" s="185"/>
      <c r="AC548" s="431"/>
    </row>
    <row r="549" spans="1:29">
      <c r="A549" s="189"/>
      <c r="B549" s="190"/>
      <c r="C549" s="189"/>
      <c r="D549" s="190"/>
      <c r="E549" s="189"/>
      <c r="F549" s="189"/>
      <c r="G549" s="191"/>
      <c r="H549" s="191"/>
      <c r="I549" s="191"/>
      <c r="J549" s="191"/>
      <c r="K549" s="191"/>
      <c r="L549" s="191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429"/>
      <c r="Y549" s="429"/>
      <c r="Z549" s="429"/>
      <c r="AA549" s="429"/>
      <c r="AB549" s="185"/>
      <c r="AC549" s="431"/>
    </row>
    <row r="550" spans="1:29">
      <c r="A550" s="189"/>
      <c r="B550" s="190"/>
      <c r="C550" s="189"/>
      <c r="D550" s="190"/>
      <c r="E550" s="189"/>
      <c r="F550" s="189"/>
      <c r="G550" s="191"/>
      <c r="H550" s="191"/>
      <c r="I550" s="191"/>
      <c r="J550" s="191"/>
      <c r="K550" s="191"/>
      <c r="L550" s="191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429"/>
      <c r="Y550" s="429"/>
      <c r="Z550" s="429"/>
      <c r="AA550" s="429"/>
      <c r="AB550" s="185"/>
      <c r="AC550" s="431"/>
    </row>
    <row r="551" spans="1:29">
      <c r="A551" s="189"/>
      <c r="B551" s="190"/>
      <c r="C551" s="189"/>
      <c r="D551" s="190"/>
      <c r="E551" s="189"/>
      <c r="F551" s="189"/>
      <c r="G551" s="191"/>
      <c r="H551" s="191"/>
      <c r="I551" s="191"/>
      <c r="J551" s="191"/>
      <c r="K551" s="191"/>
      <c r="L551" s="191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429"/>
      <c r="Y551" s="429"/>
      <c r="Z551" s="429"/>
      <c r="AA551" s="429"/>
      <c r="AB551" s="185"/>
      <c r="AC551" s="431"/>
    </row>
    <row r="552" spans="1:29">
      <c r="A552" s="189"/>
      <c r="B552" s="190"/>
      <c r="C552" s="189"/>
      <c r="D552" s="190"/>
      <c r="E552" s="189"/>
      <c r="F552" s="189"/>
      <c r="G552" s="191"/>
      <c r="H552" s="191"/>
      <c r="I552" s="191"/>
      <c r="J552" s="191"/>
      <c r="K552" s="191"/>
      <c r="L552" s="191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429"/>
      <c r="Y552" s="429"/>
      <c r="Z552" s="429"/>
      <c r="AA552" s="429"/>
      <c r="AB552" s="185"/>
      <c r="AC552" s="431"/>
    </row>
    <row r="553" spans="1:29">
      <c r="A553" s="189"/>
      <c r="B553" s="190"/>
      <c r="C553" s="189"/>
      <c r="D553" s="190"/>
      <c r="E553" s="189"/>
      <c r="F553" s="189"/>
      <c r="G553" s="191"/>
      <c r="H553" s="191"/>
      <c r="I553" s="191"/>
      <c r="J553" s="191"/>
      <c r="K553" s="191"/>
      <c r="L553" s="191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429"/>
      <c r="Y553" s="429"/>
      <c r="Z553" s="429"/>
      <c r="AA553" s="429"/>
      <c r="AB553" s="185"/>
      <c r="AC553" s="431"/>
    </row>
    <row r="554" spans="1:29">
      <c r="A554" s="189"/>
      <c r="B554" s="190"/>
      <c r="C554" s="189"/>
      <c r="D554" s="190"/>
      <c r="E554" s="189"/>
      <c r="F554" s="189"/>
      <c r="G554" s="191"/>
      <c r="H554" s="191"/>
      <c r="I554" s="191"/>
      <c r="J554" s="191"/>
      <c r="K554" s="191"/>
      <c r="L554" s="191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429"/>
      <c r="Y554" s="429"/>
      <c r="Z554" s="429"/>
      <c r="AA554" s="429"/>
      <c r="AB554" s="185"/>
      <c r="AC554" s="431"/>
    </row>
    <row r="555" spans="1:29">
      <c r="A555" s="189"/>
      <c r="B555" s="190"/>
      <c r="C555" s="189"/>
      <c r="D555" s="190"/>
      <c r="E555" s="189"/>
      <c r="F555" s="189"/>
      <c r="G555" s="191"/>
      <c r="H555" s="191"/>
      <c r="I555" s="191"/>
      <c r="J555" s="191"/>
      <c r="K555" s="191"/>
      <c r="L555" s="191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429"/>
      <c r="Y555" s="429"/>
      <c r="Z555" s="429"/>
      <c r="AA555" s="429"/>
      <c r="AB555" s="185"/>
      <c r="AC555" s="431"/>
    </row>
    <row r="556" spans="1:29">
      <c r="A556" s="189"/>
      <c r="B556" s="190"/>
      <c r="C556" s="189"/>
      <c r="D556" s="190"/>
      <c r="E556" s="189"/>
      <c r="F556" s="189"/>
      <c r="G556" s="191"/>
      <c r="H556" s="191"/>
      <c r="I556" s="191"/>
      <c r="J556" s="191"/>
      <c r="K556" s="191"/>
      <c r="L556" s="191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429"/>
      <c r="Y556" s="429"/>
      <c r="Z556" s="429"/>
      <c r="AA556" s="429"/>
      <c r="AB556" s="185"/>
      <c r="AC556" s="431"/>
    </row>
    <row r="557" spans="1:29">
      <c r="A557" s="189"/>
      <c r="B557" s="190"/>
      <c r="C557" s="189"/>
      <c r="D557" s="190"/>
      <c r="E557" s="189"/>
      <c r="F557" s="189"/>
      <c r="G557" s="191"/>
      <c r="H557" s="191"/>
      <c r="I557" s="191"/>
      <c r="J557" s="191"/>
      <c r="K557" s="191"/>
      <c r="L557" s="191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429"/>
      <c r="Y557" s="429"/>
      <c r="Z557" s="429"/>
      <c r="AA557" s="429"/>
      <c r="AB557" s="185"/>
      <c r="AC557" s="431"/>
    </row>
    <row r="558" spans="1:29">
      <c r="A558" s="189"/>
      <c r="B558" s="190"/>
      <c r="C558" s="189"/>
      <c r="D558" s="190"/>
      <c r="E558" s="189"/>
      <c r="F558" s="189"/>
      <c r="G558" s="191"/>
      <c r="H558" s="191"/>
      <c r="I558" s="191"/>
      <c r="J558" s="191"/>
      <c r="K558" s="191"/>
      <c r="L558" s="191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429"/>
      <c r="Y558" s="429"/>
      <c r="Z558" s="429"/>
      <c r="AA558" s="429"/>
      <c r="AB558" s="185"/>
      <c r="AC558" s="431"/>
    </row>
    <row r="559" spans="1:29">
      <c r="A559" s="189"/>
      <c r="B559" s="190"/>
      <c r="C559" s="189"/>
      <c r="D559" s="190"/>
      <c r="E559" s="189"/>
      <c r="F559" s="189"/>
      <c r="G559" s="191"/>
      <c r="H559" s="191"/>
      <c r="I559" s="191"/>
      <c r="J559" s="191"/>
      <c r="K559" s="191"/>
      <c r="L559" s="191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429"/>
      <c r="Y559" s="429"/>
      <c r="Z559" s="429"/>
      <c r="AA559" s="429"/>
      <c r="AB559" s="185"/>
      <c r="AC559" s="431"/>
    </row>
    <row r="560" spans="1:29">
      <c r="A560" s="189"/>
      <c r="B560" s="190"/>
      <c r="C560" s="189"/>
      <c r="D560" s="190"/>
      <c r="E560" s="189"/>
      <c r="F560" s="189"/>
      <c r="G560" s="191"/>
      <c r="H560" s="191"/>
      <c r="I560" s="191"/>
      <c r="J560" s="191"/>
      <c r="K560" s="191"/>
      <c r="L560" s="191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429"/>
      <c r="Y560" s="429"/>
      <c r="Z560" s="429"/>
      <c r="AA560" s="429"/>
      <c r="AB560" s="185"/>
      <c r="AC560" s="431"/>
    </row>
    <row r="561" spans="1:29">
      <c r="A561" s="189"/>
      <c r="B561" s="190"/>
      <c r="C561" s="189"/>
      <c r="D561" s="190"/>
      <c r="E561" s="189"/>
      <c r="F561" s="189"/>
      <c r="G561" s="191"/>
      <c r="H561" s="191"/>
      <c r="I561" s="191"/>
      <c r="J561" s="191"/>
      <c r="K561" s="191"/>
      <c r="L561" s="191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429"/>
      <c r="Y561" s="429"/>
      <c r="Z561" s="429"/>
      <c r="AA561" s="429"/>
      <c r="AB561" s="185"/>
      <c r="AC561" s="431"/>
    </row>
    <row r="562" spans="1:29">
      <c r="A562" s="189"/>
      <c r="B562" s="190"/>
      <c r="C562" s="189"/>
      <c r="D562" s="190"/>
      <c r="E562" s="189"/>
      <c r="F562" s="189"/>
      <c r="G562" s="191"/>
      <c r="H562" s="191"/>
      <c r="I562" s="191"/>
      <c r="J562" s="191"/>
      <c r="K562" s="191"/>
      <c r="L562" s="191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429"/>
      <c r="Y562" s="429"/>
      <c r="Z562" s="429"/>
      <c r="AA562" s="429"/>
      <c r="AB562" s="185"/>
      <c r="AC562" s="431"/>
    </row>
    <row r="563" spans="1:29">
      <c r="A563" s="189"/>
      <c r="B563" s="190"/>
      <c r="C563" s="189"/>
      <c r="D563" s="190"/>
      <c r="E563" s="189"/>
      <c r="F563" s="189"/>
      <c r="G563" s="191"/>
      <c r="H563" s="191"/>
      <c r="I563" s="191"/>
      <c r="J563" s="191"/>
      <c r="K563" s="191"/>
      <c r="L563" s="191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429"/>
      <c r="Y563" s="429"/>
      <c r="Z563" s="429"/>
      <c r="AA563" s="429"/>
      <c r="AB563" s="185"/>
      <c r="AC563" s="431"/>
    </row>
    <row r="564" spans="1:29">
      <c r="A564" s="189"/>
      <c r="B564" s="190"/>
      <c r="C564" s="189"/>
      <c r="D564" s="190"/>
      <c r="E564" s="189"/>
      <c r="F564" s="189"/>
      <c r="G564" s="191"/>
      <c r="H564" s="191"/>
      <c r="I564" s="191"/>
      <c r="J564" s="191"/>
      <c r="K564" s="191"/>
      <c r="L564" s="191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429"/>
      <c r="Y564" s="429"/>
      <c r="Z564" s="429"/>
      <c r="AA564" s="429"/>
      <c r="AB564" s="185"/>
      <c r="AC564" s="431"/>
    </row>
    <row r="565" spans="1:29">
      <c r="A565" s="189"/>
      <c r="B565" s="190"/>
      <c r="C565" s="189"/>
      <c r="D565" s="190"/>
      <c r="E565" s="189"/>
      <c r="F565" s="189"/>
      <c r="G565" s="191"/>
      <c r="H565" s="191"/>
      <c r="I565" s="191"/>
      <c r="J565" s="191"/>
      <c r="K565" s="191"/>
      <c r="L565" s="191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429"/>
      <c r="Y565" s="429"/>
      <c r="Z565" s="429"/>
      <c r="AA565" s="429"/>
      <c r="AB565" s="185"/>
      <c r="AC565" s="431"/>
    </row>
    <row r="566" spans="1:29">
      <c r="A566" s="189"/>
      <c r="B566" s="190"/>
      <c r="C566" s="189"/>
      <c r="D566" s="190"/>
      <c r="E566" s="189"/>
      <c r="F566" s="189"/>
      <c r="G566" s="191"/>
      <c r="H566" s="191"/>
      <c r="I566" s="191"/>
      <c r="J566" s="191"/>
      <c r="K566" s="191"/>
      <c r="L566" s="191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429"/>
      <c r="Y566" s="429"/>
      <c r="Z566" s="429"/>
      <c r="AA566" s="429"/>
      <c r="AB566" s="185"/>
      <c r="AC566" s="431"/>
    </row>
    <row r="567" spans="1:29">
      <c r="A567" s="189"/>
      <c r="B567" s="190"/>
      <c r="C567" s="189"/>
      <c r="D567" s="190"/>
      <c r="E567" s="189"/>
      <c r="F567" s="189"/>
      <c r="G567" s="191"/>
      <c r="H567" s="191"/>
      <c r="I567" s="191"/>
      <c r="J567" s="191"/>
      <c r="K567" s="191"/>
      <c r="L567" s="191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429"/>
      <c r="Y567" s="429"/>
      <c r="Z567" s="429"/>
      <c r="AA567" s="429"/>
      <c r="AB567" s="185"/>
      <c r="AC567" s="431"/>
    </row>
    <row r="568" spans="1:29">
      <c r="A568" s="189"/>
      <c r="B568" s="190"/>
      <c r="C568" s="189"/>
      <c r="D568" s="190"/>
      <c r="E568" s="189"/>
      <c r="F568" s="189"/>
      <c r="G568" s="191"/>
      <c r="H568" s="191"/>
      <c r="I568" s="191"/>
      <c r="J568" s="191"/>
      <c r="K568" s="191"/>
      <c r="L568" s="191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429"/>
      <c r="Y568" s="429"/>
      <c r="Z568" s="429"/>
      <c r="AA568" s="429"/>
      <c r="AB568" s="185"/>
      <c r="AC568" s="431"/>
    </row>
    <row r="569" spans="1:29">
      <c r="A569" s="189"/>
      <c r="B569" s="190"/>
      <c r="C569" s="189"/>
      <c r="D569" s="190"/>
      <c r="E569" s="189"/>
      <c r="F569" s="189"/>
      <c r="G569" s="191"/>
      <c r="H569" s="191"/>
      <c r="I569" s="191"/>
      <c r="J569" s="191"/>
      <c r="K569" s="191"/>
      <c r="L569" s="191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429"/>
      <c r="Y569" s="429"/>
      <c r="Z569" s="429"/>
      <c r="AA569" s="429"/>
      <c r="AB569" s="185"/>
      <c r="AC569" s="431"/>
    </row>
    <row r="570" spans="1:29">
      <c r="A570" s="189"/>
      <c r="B570" s="190"/>
      <c r="C570" s="189"/>
      <c r="D570" s="190"/>
      <c r="E570" s="189"/>
      <c r="F570" s="189"/>
      <c r="G570" s="191"/>
      <c r="H570" s="191"/>
      <c r="I570" s="191"/>
      <c r="J570" s="191"/>
      <c r="K570" s="191"/>
      <c r="L570" s="191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429"/>
      <c r="Y570" s="429"/>
      <c r="Z570" s="429"/>
      <c r="AA570" s="429"/>
      <c r="AB570" s="185"/>
      <c r="AC570" s="431"/>
    </row>
    <row r="571" spans="1:29">
      <c r="A571" s="189"/>
      <c r="B571" s="190"/>
      <c r="C571" s="189"/>
      <c r="D571" s="190"/>
      <c r="E571" s="189"/>
      <c r="F571" s="189"/>
      <c r="G571" s="191"/>
      <c r="H571" s="191"/>
      <c r="I571" s="191"/>
      <c r="J571" s="191"/>
      <c r="K571" s="191"/>
      <c r="L571" s="191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429"/>
      <c r="Y571" s="429"/>
      <c r="Z571" s="429"/>
      <c r="AA571" s="429"/>
      <c r="AB571" s="185"/>
      <c r="AC571" s="431"/>
    </row>
    <row r="572" spans="1:29">
      <c r="A572" s="189"/>
      <c r="B572" s="190"/>
      <c r="C572" s="189"/>
      <c r="D572" s="190"/>
      <c r="E572" s="189"/>
      <c r="F572" s="189"/>
      <c r="G572" s="191"/>
      <c r="H572" s="191"/>
      <c r="I572" s="191"/>
      <c r="J572" s="191"/>
      <c r="K572" s="191"/>
      <c r="L572" s="191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429"/>
      <c r="Y572" s="429"/>
      <c r="Z572" s="429"/>
      <c r="AA572" s="429"/>
      <c r="AB572" s="185"/>
      <c r="AC572" s="431"/>
    </row>
    <row r="573" spans="1:29">
      <c r="A573" s="189"/>
      <c r="B573" s="190"/>
      <c r="C573" s="189"/>
      <c r="D573" s="190"/>
      <c r="E573" s="189"/>
      <c r="F573" s="189"/>
      <c r="G573" s="191"/>
      <c r="H573" s="191"/>
      <c r="I573" s="191"/>
      <c r="J573" s="191"/>
      <c r="K573" s="191"/>
      <c r="L573" s="191"/>
      <c r="M573" s="185"/>
      <c r="N573" s="185"/>
      <c r="O573" s="185"/>
      <c r="P573" s="185"/>
      <c r="Q573" s="185"/>
      <c r="R573" s="185"/>
      <c r="S573" s="185"/>
      <c r="T573" s="185"/>
      <c r="U573" s="185"/>
      <c r="V573" s="185"/>
      <c r="W573" s="185"/>
      <c r="X573" s="429"/>
      <c r="Y573" s="429"/>
      <c r="Z573" s="429"/>
      <c r="AA573" s="429"/>
      <c r="AB573" s="185"/>
      <c r="AC573" s="431"/>
    </row>
    <row r="574" spans="1:29">
      <c r="A574" s="189"/>
      <c r="B574" s="190"/>
      <c r="C574" s="189"/>
      <c r="D574" s="190"/>
      <c r="E574" s="189"/>
      <c r="F574" s="189"/>
      <c r="G574" s="191"/>
      <c r="H574" s="191"/>
      <c r="I574" s="191"/>
      <c r="J574" s="191"/>
      <c r="K574" s="191"/>
      <c r="L574" s="191"/>
      <c r="M574" s="185"/>
      <c r="N574" s="185"/>
      <c r="O574" s="185"/>
      <c r="P574" s="185"/>
      <c r="Q574" s="185"/>
      <c r="R574" s="185"/>
      <c r="S574" s="185"/>
      <c r="T574" s="185"/>
      <c r="U574" s="185"/>
      <c r="V574" s="185"/>
      <c r="W574" s="185"/>
      <c r="X574" s="429"/>
      <c r="Y574" s="429"/>
      <c r="Z574" s="429"/>
      <c r="AA574" s="429"/>
      <c r="AB574" s="185"/>
      <c r="AC574" s="431"/>
    </row>
    <row r="575" spans="1:29">
      <c r="A575" s="189"/>
      <c r="B575" s="190"/>
      <c r="C575" s="189"/>
      <c r="D575" s="190"/>
      <c r="E575" s="189"/>
      <c r="F575" s="189"/>
      <c r="G575" s="191"/>
      <c r="H575" s="191"/>
      <c r="I575" s="191"/>
      <c r="J575" s="191"/>
      <c r="K575" s="191"/>
      <c r="L575" s="191"/>
      <c r="M575" s="185"/>
      <c r="N575" s="185"/>
      <c r="O575" s="185"/>
      <c r="P575" s="185"/>
      <c r="Q575" s="185"/>
      <c r="R575" s="185"/>
      <c r="S575" s="185"/>
      <c r="T575" s="185"/>
      <c r="U575" s="185"/>
      <c r="V575" s="185"/>
      <c r="W575" s="185"/>
      <c r="X575" s="429"/>
      <c r="Y575" s="429"/>
      <c r="Z575" s="429"/>
      <c r="AA575" s="429"/>
      <c r="AB575" s="185"/>
      <c r="AC575" s="431"/>
    </row>
    <row r="576" spans="1:29">
      <c r="A576" s="189"/>
      <c r="B576" s="190"/>
      <c r="C576" s="189"/>
      <c r="D576" s="190"/>
      <c r="E576" s="189"/>
      <c r="F576" s="189"/>
      <c r="G576" s="191"/>
      <c r="H576" s="191"/>
      <c r="I576" s="191"/>
      <c r="J576" s="191"/>
      <c r="K576" s="191"/>
      <c r="L576" s="191"/>
      <c r="M576" s="185"/>
      <c r="N576" s="185"/>
      <c r="O576" s="185"/>
      <c r="P576" s="185"/>
      <c r="Q576" s="185"/>
      <c r="R576" s="185"/>
      <c r="S576" s="185"/>
      <c r="T576" s="185"/>
      <c r="U576" s="185"/>
      <c r="V576" s="185"/>
      <c r="W576" s="185"/>
      <c r="X576" s="429"/>
      <c r="Y576" s="429"/>
      <c r="Z576" s="429"/>
      <c r="AA576" s="429"/>
      <c r="AB576" s="185"/>
      <c r="AC576" s="431"/>
    </row>
    <row r="577" spans="1:29">
      <c r="A577" s="189"/>
      <c r="B577" s="190"/>
      <c r="C577" s="189"/>
      <c r="D577" s="190"/>
      <c r="E577" s="189"/>
      <c r="F577" s="189"/>
      <c r="G577" s="191"/>
      <c r="H577" s="191"/>
      <c r="I577" s="191"/>
      <c r="J577" s="191"/>
      <c r="K577" s="191"/>
      <c r="L577" s="191"/>
      <c r="M577" s="185"/>
      <c r="N577" s="185"/>
      <c r="O577" s="185"/>
      <c r="P577" s="185"/>
      <c r="Q577" s="185"/>
      <c r="R577" s="185"/>
      <c r="S577" s="185"/>
      <c r="T577" s="185"/>
      <c r="U577" s="185"/>
      <c r="V577" s="185"/>
      <c r="W577" s="185"/>
      <c r="X577" s="429"/>
      <c r="Y577" s="429"/>
      <c r="Z577" s="429"/>
      <c r="AA577" s="429"/>
      <c r="AB577" s="185"/>
      <c r="AC577" s="431"/>
    </row>
    <row r="578" spans="1:29">
      <c r="A578" s="189"/>
      <c r="B578" s="190"/>
      <c r="C578" s="189"/>
      <c r="D578" s="190"/>
      <c r="E578" s="189"/>
      <c r="F578" s="189"/>
      <c r="G578" s="191"/>
      <c r="H578" s="191"/>
      <c r="I578" s="191"/>
      <c r="J578" s="191"/>
      <c r="K578" s="191"/>
      <c r="L578" s="191"/>
      <c r="M578" s="185"/>
      <c r="N578" s="185"/>
      <c r="O578" s="185"/>
      <c r="P578" s="185"/>
      <c r="Q578" s="185"/>
      <c r="R578" s="185"/>
      <c r="S578" s="185"/>
      <c r="T578" s="185"/>
      <c r="U578" s="185"/>
      <c r="V578" s="185"/>
      <c r="W578" s="185"/>
      <c r="X578" s="429"/>
      <c r="Y578" s="429"/>
      <c r="Z578" s="429"/>
      <c r="AA578" s="429"/>
      <c r="AB578" s="185"/>
      <c r="AC578" s="431"/>
    </row>
    <row r="579" spans="1:29">
      <c r="A579" s="189"/>
      <c r="B579" s="190"/>
      <c r="C579" s="189"/>
      <c r="D579" s="190"/>
      <c r="E579" s="189"/>
      <c r="F579" s="189"/>
      <c r="G579" s="191"/>
      <c r="H579" s="191"/>
      <c r="I579" s="191"/>
      <c r="J579" s="191"/>
      <c r="K579" s="191"/>
      <c r="L579" s="191"/>
      <c r="M579" s="185"/>
      <c r="N579" s="185"/>
      <c r="O579" s="185"/>
      <c r="P579" s="185"/>
      <c r="Q579" s="185"/>
      <c r="R579" s="185"/>
      <c r="S579" s="185"/>
      <c r="T579" s="185"/>
      <c r="U579" s="185"/>
      <c r="V579" s="185"/>
      <c r="W579" s="185"/>
      <c r="X579" s="429"/>
      <c r="Y579" s="429"/>
      <c r="Z579" s="429"/>
      <c r="AA579" s="429"/>
      <c r="AB579" s="185"/>
      <c r="AC579" s="431"/>
    </row>
    <row r="580" spans="1:29">
      <c r="A580" s="189"/>
      <c r="B580" s="190"/>
      <c r="C580" s="189"/>
      <c r="D580" s="190"/>
      <c r="E580" s="189"/>
      <c r="F580" s="189"/>
      <c r="G580" s="191"/>
      <c r="H580" s="191"/>
      <c r="I580" s="191"/>
      <c r="J580" s="191"/>
      <c r="K580" s="191"/>
      <c r="L580" s="191"/>
      <c r="M580" s="185"/>
      <c r="N580" s="185"/>
      <c r="O580" s="185"/>
      <c r="P580" s="185"/>
      <c r="Q580" s="185"/>
      <c r="R580" s="185"/>
      <c r="S580" s="185"/>
      <c r="T580" s="185"/>
      <c r="U580" s="185"/>
      <c r="V580" s="185"/>
      <c r="W580" s="185"/>
      <c r="X580" s="429"/>
      <c r="Y580" s="429"/>
      <c r="Z580" s="429"/>
      <c r="AA580" s="429"/>
      <c r="AB580" s="185"/>
      <c r="AC580" s="431"/>
    </row>
    <row r="581" spans="1:29">
      <c r="A581" s="189"/>
      <c r="B581" s="190"/>
      <c r="C581" s="189"/>
      <c r="D581" s="190"/>
      <c r="E581" s="189"/>
      <c r="F581" s="189"/>
      <c r="G581" s="191"/>
      <c r="H581" s="191"/>
      <c r="I581" s="191"/>
      <c r="J581" s="191"/>
      <c r="K581" s="191"/>
      <c r="L581" s="191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5"/>
      <c r="X581" s="429"/>
      <c r="Y581" s="429"/>
      <c r="Z581" s="429"/>
      <c r="AA581" s="429"/>
      <c r="AB581" s="185"/>
      <c r="AC581" s="431"/>
    </row>
    <row r="582" spans="1:29">
      <c r="A582" s="189"/>
      <c r="B582" s="190"/>
      <c r="C582" s="189"/>
      <c r="D582" s="190"/>
      <c r="E582" s="189"/>
      <c r="F582" s="189"/>
      <c r="G582" s="191"/>
      <c r="H582" s="191"/>
      <c r="I582" s="191"/>
      <c r="J582" s="191"/>
      <c r="K582" s="191"/>
      <c r="L582" s="191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185"/>
      <c r="X582" s="429"/>
      <c r="Y582" s="429"/>
      <c r="Z582" s="429"/>
      <c r="AA582" s="429"/>
      <c r="AB582" s="185"/>
      <c r="AC582" s="431"/>
    </row>
    <row r="583" spans="1:29">
      <c r="A583" s="189"/>
      <c r="B583" s="190"/>
      <c r="C583" s="189"/>
      <c r="D583" s="190"/>
      <c r="E583" s="189"/>
      <c r="F583" s="189"/>
      <c r="G583" s="191"/>
      <c r="H583" s="191"/>
      <c r="I583" s="191"/>
      <c r="J583" s="191"/>
      <c r="K583" s="191"/>
      <c r="L583" s="191"/>
      <c r="M583" s="185"/>
      <c r="N583" s="185"/>
      <c r="O583" s="185"/>
      <c r="P583" s="185"/>
      <c r="Q583" s="185"/>
      <c r="R583" s="185"/>
      <c r="S583" s="185"/>
      <c r="T583" s="185"/>
      <c r="U583" s="185"/>
      <c r="V583" s="185"/>
      <c r="W583" s="185"/>
      <c r="X583" s="429"/>
      <c r="Y583" s="429"/>
      <c r="Z583" s="429"/>
      <c r="AA583" s="429"/>
      <c r="AB583" s="185"/>
      <c r="AC583" s="431"/>
    </row>
    <row r="584" spans="1:29">
      <c r="A584" s="189"/>
      <c r="B584" s="190"/>
      <c r="C584" s="189"/>
      <c r="D584" s="190"/>
      <c r="E584" s="189"/>
      <c r="F584" s="189"/>
      <c r="G584" s="191"/>
      <c r="H584" s="191"/>
      <c r="I584" s="191"/>
      <c r="J584" s="191"/>
      <c r="K584" s="191"/>
      <c r="L584" s="191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429"/>
      <c r="Y584" s="429"/>
      <c r="Z584" s="429"/>
      <c r="AA584" s="429"/>
      <c r="AB584" s="185"/>
      <c r="AC584" s="431"/>
    </row>
    <row r="585" spans="1:29">
      <c r="A585" s="189"/>
      <c r="B585" s="190"/>
      <c r="C585" s="189"/>
      <c r="D585" s="190"/>
      <c r="E585" s="189"/>
      <c r="F585" s="189"/>
      <c r="G585" s="191"/>
      <c r="H585" s="191"/>
      <c r="I585" s="191"/>
      <c r="J585" s="191"/>
      <c r="K585" s="191"/>
      <c r="L585" s="191"/>
      <c r="M585" s="185"/>
      <c r="N585" s="185"/>
      <c r="O585" s="185"/>
      <c r="P585" s="185"/>
      <c r="Q585" s="185"/>
      <c r="R585" s="185"/>
      <c r="S585" s="185"/>
      <c r="T585" s="185"/>
      <c r="U585" s="185"/>
      <c r="V585" s="185"/>
      <c r="W585" s="185"/>
      <c r="X585" s="429"/>
      <c r="Y585" s="429"/>
      <c r="Z585" s="429"/>
      <c r="AA585" s="429"/>
      <c r="AB585" s="185"/>
      <c r="AC585" s="431"/>
    </row>
    <row r="586" spans="1:29">
      <c r="A586" s="189"/>
      <c r="B586" s="190"/>
      <c r="C586" s="189"/>
      <c r="D586" s="190"/>
      <c r="E586" s="189"/>
      <c r="F586" s="189"/>
      <c r="G586" s="191"/>
      <c r="H586" s="191"/>
      <c r="I586" s="191"/>
      <c r="J586" s="191"/>
      <c r="K586" s="191"/>
      <c r="L586" s="191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429"/>
      <c r="Y586" s="429"/>
      <c r="Z586" s="429"/>
      <c r="AA586" s="429"/>
      <c r="AB586" s="185"/>
      <c r="AC586" s="431"/>
    </row>
    <row r="587" spans="1:29">
      <c r="A587" s="189"/>
      <c r="B587" s="190"/>
      <c r="C587" s="189"/>
      <c r="D587" s="190"/>
      <c r="E587" s="189"/>
      <c r="F587" s="189"/>
      <c r="G587" s="191"/>
      <c r="H587" s="191"/>
      <c r="I587" s="191"/>
      <c r="J587" s="191"/>
      <c r="K587" s="191"/>
      <c r="L587" s="191"/>
      <c r="M587" s="185"/>
      <c r="N587" s="185"/>
      <c r="O587" s="185"/>
      <c r="P587" s="185"/>
      <c r="Q587" s="185"/>
      <c r="R587" s="185"/>
      <c r="S587" s="185"/>
      <c r="T587" s="185"/>
      <c r="U587" s="185"/>
      <c r="V587" s="185"/>
      <c r="W587" s="185"/>
      <c r="X587" s="429"/>
      <c r="Y587" s="429"/>
      <c r="Z587" s="429"/>
      <c r="AA587" s="429"/>
      <c r="AB587" s="185"/>
      <c r="AC587" s="431"/>
    </row>
    <row r="588" spans="1:29">
      <c r="A588" s="189"/>
      <c r="B588" s="190"/>
      <c r="C588" s="189"/>
      <c r="D588" s="190"/>
      <c r="E588" s="189"/>
      <c r="F588" s="189"/>
      <c r="G588" s="191"/>
      <c r="H588" s="191"/>
      <c r="I588" s="191"/>
      <c r="J588" s="191"/>
      <c r="K588" s="191"/>
      <c r="L588" s="191"/>
      <c r="M588" s="185"/>
      <c r="N588" s="185"/>
      <c r="O588" s="185"/>
      <c r="P588" s="185"/>
      <c r="Q588" s="185"/>
      <c r="R588" s="185"/>
      <c r="S588" s="185"/>
      <c r="T588" s="185"/>
      <c r="U588" s="185"/>
      <c r="V588" s="185"/>
      <c r="W588" s="185"/>
      <c r="X588" s="429"/>
      <c r="Y588" s="429"/>
      <c r="Z588" s="429"/>
      <c r="AA588" s="429"/>
      <c r="AB588" s="185"/>
      <c r="AC588" s="431"/>
    </row>
    <row r="589" spans="1:29">
      <c r="A589" s="189"/>
      <c r="B589" s="190"/>
      <c r="C589" s="189"/>
      <c r="D589" s="190"/>
      <c r="E589" s="189"/>
      <c r="F589" s="189"/>
      <c r="G589" s="191"/>
      <c r="H589" s="191"/>
      <c r="I589" s="191"/>
      <c r="J589" s="191"/>
      <c r="K589" s="191"/>
      <c r="L589" s="191"/>
      <c r="M589" s="185"/>
      <c r="N589" s="185"/>
      <c r="O589" s="185"/>
      <c r="P589" s="185"/>
      <c r="Q589" s="185"/>
      <c r="R589" s="185"/>
      <c r="S589" s="185"/>
      <c r="T589" s="185"/>
      <c r="U589" s="185"/>
      <c r="V589" s="185"/>
      <c r="W589" s="185"/>
      <c r="X589" s="429"/>
      <c r="Y589" s="429"/>
      <c r="Z589" s="429"/>
      <c r="AA589" s="429"/>
      <c r="AB589" s="185"/>
      <c r="AC589" s="431"/>
    </row>
    <row r="590" spans="1:29">
      <c r="A590" s="189"/>
      <c r="B590" s="190"/>
      <c r="C590" s="189"/>
      <c r="D590" s="190"/>
      <c r="E590" s="189"/>
      <c r="F590" s="189"/>
      <c r="G590" s="191"/>
      <c r="H590" s="191"/>
      <c r="I590" s="191"/>
      <c r="J590" s="191"/>
      <c r="K590" s="191"/>
      <c r="L590" s="191"/>
      <c r="M590" s="185"/>
      <c r="N590" s="185"/>
      <c r="O590" s="185"/>
      <c r="P590" s="185"/>
      <c r="Q590" s="185"/>
      <c r="R590" s="185"/>
      <c r="S590" s="185"/>
      <c r="T590" s="185"/>
      <c r="U590" s="185"/>
      <c r="V590" s="185"/>
      <c r="W590" s="185"/>
      <c r="X590" s="429"/>
      <c r="Y590" s="429"/>
      <c r="Z590" s="429"/>
      <c r="AA590" s="429"/>
      <c r="AB590" s="185"/>
      <c r="AC590" s="431"/>
    </row>
    <row r="591" spans="1:29">
      <c r="A591" s="189"/>
      <c r="B591" s="190"/>
      <c r="C591" s="189"/>
      <c r="D591" s="190"/>
      <c r="E591" s="189"/>
      <c r="F591" s="189"/>
      <c r="G591" s="191"/>
      <c r="H591" s="191"/>
      <c r="I591" s="191"/>
      <c r="J591" s="191"/>
      <c r="K591" s="191"/>
      <c r="L591" s="191"/>
      <c r="M591" s="185"/>
      <c r="N591" s="185"/>
      <c r="O591" s="185"/>
      <c r="P591" s="185"/>
      <c r="Q591" s="185"/>
      <c r="R591" s="185"/>
      <c r="S591" s="185"/>
      <c r="T591" s="185"/>
      <c r="U591" s="185"/>
      <c r="V591" s="185"/>
      <c r="W591" s="185"/>
      <c r="X591" s="429"/>
      <c r="Y591" s="429"/>
      <c r="Z591" s="429"/>
      <c r="AA591" s="429"/>
      <c r="AB591" s="185"/>
      <c r="AC591" s="431"/>
    </row>
    <row r="592" spans="1:29">
      <c r="A592" s="189"/>
      <c r="B592" s="190"/>
      <c r="C592" s="189"/>
      <c r="D592" s="190"/>
      <c r="E592" s="189"/>
      <c r="F592" s="189"/>
      <c r="G592" s="191"/>
      <c r="H592" s="191"/>
      <c r="I592" s="191"/>
      <c r="J592" s="191"/>
      <c r="K592" s="191"/>
      <c r="L592" s="191"/>
      <c r="M592" s="185"/>
      <c r="N592" s="185"/>
      <c r="O592" s="185"/>
      <c r="P592" s="185"/>
      <c r="Q592" s="185"/>
      <c r="R592" s="185"/>
      <c r="S592" s="185"/>
      <c r="T592" s="185"/>
      <c r="U592" s="185"/>
      <c r="V592" s="185"/>
      <c r="W592" s="185"/>
      <c r="X592" s="429"/>
      <c r="Y592" s="429"/>
      <c r="Z592" s="429"/>
      <c r="AA592" s="429"/>
      <c r="AB592" s="185"/>
      <c r="AC592" s="431"/>
    </row>
    <row r="593" spans="1:29">
      <c r="A593" s="189"/>
      <c r="B593" s="190"/>
      <c r="C593" s="189"/>
      <c r="D593" s="190"/>
      <c r="E593" s="189"/>
      <c r="F593" s="189"/>
      <c r="G593" s="191"/>
      <c r="H593" s="191"/>
      <c r="I593" s="191"/>
      <c r="J593" s="191"/>
      <c r="K593" s="191"/>
      <c r="L593" s="191"/>
      <c r="M593" s="185"/>
      <c r="N593" s="185"/>
      <c r="O593" s="185"/>
      <c r="P593" s="185"/>
      <c r="Q593" s="185"/>
      <c r="R593" s="185"/>
      <c r="S593" s="185"/>
      <c r="T593" s="185"/>
      <c r="U593" s="185"/>
      <c r="V593" s="185"/>
      <c r="W593" s="185"/>
      <c r="X593" s="429"/>
      <c r="Y593" s="429"/>
      <c r="Z593" s="429"/>
      <c r="AA593" s="429"/>
      <c r="AB593" s="185"/>
      <c r="AC593" s="431"/>
    </row>
    <row r="594" spans="1:29">
      <c r="A594" s="189"/>
      <c r="B594" s="190"/>
      <c r="C594" s="189"/>
      <c r="D594" s="190"/>
      <c r="E594" s="189"/>
      <c r="F594" s="189"/>
      <c r="G594" s="191"/>
      <c r="H594" s="191"/>
      <c r="I594" s="191"/>
      <c r="J594" s="191"/>
      <c r="K594" s="191"/>
      <c r="L594" s="191"/>
      <c r="M594" s="185"/>
      <c r="N594" s="185"/>
      <c r="O594" s="185"/>
      <c r="P594" s="185"/>
      <c r="Q594" s="185"/>
      <c r="R594" s="185"/>
      <c r="S594" s="185"/>
      <c r="T594" s="185"/>
      <c r="U594" s="185"/>
      <c r="V594" s="185"/>
      <c r="W594" s="185"/>
      <c r="X594" s="429"/>
      <c r="Y594" s="429"/>
      <c r="Z594" s="429"/>
      <c r="AA594" s="429"/>
      <c r="AB594" s="185"/>
      <c r="AC594" s="431"/>
    </row>
    <row r="595" spans="1:29">
      <c r="A595" s="189"/>
      <c r="B595" s="190"/>
      <c r="C595" s="189"/>
      <c r="D595" s="190"/>
      <c r="E595" s="189"/>
      <c r="F595" s="189"/>
      <c r="G595" s="191"/>
      <c r="H595" s="191"/>
      <c r="I595" s="191"/>
      <c r="J595" s="191"/>
      <c r="K595" s="191"/>
      <c r="L595" s="191"/>
      <c r="M595" s="185"/>
      <c r="N595" s="185"/>
      <c r="O595" s="185"/>
      <c r="P595" s="185"/>
      <c r="Q595" s="185"/>
      <c r="R595" s="185"/>
      <c r="S595" s="185"/>
      <c r="T595" s="185"/>
      <c r="U595" s="185"/>
      <c r="V595" s="185"/>
      <c r="W595" s="185"/>
      <c r="X595" s="429"/>
      <c r="Y595" s="429"/>
      <c r="Z595" s="429"/>
      <c r="AA595" s="429"/>
      <c r="AB595" s="185"/>
      <c r="AC595" s="431"/>
    </row>
    <row r="596" spans="1:29">
      <c r="A596" s="189"/>
      <c r="B596" s="190"/>
      <c r="C596" s="189"/>
      <c r="D596" s="190"/>
      <c r="E596" s="189"/>
      <c r="F596" s="189"/>
      <c r="G596" s="191"/>
      <c r="H596" s="191"/>
      <c r="I596" s="191"/>
      <c r="J596" s="191"/>
      <c r="K596" s="191"/>
      <c r="L596" s="191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429"/>
      <c r="Y596" s="429"/>
      <c r="Z596" s="429"/>
      <c r="AA596" s="429"/>
      <c r="AB596" s="185"/>
      <c r="AC596" s="431"/>
    </row>
    <row r="597" spans="1:29">
      <c r="A597" s="189"/>
      <c r="B597" s="190"/>
      <c r="C597" s="189"/>
      <c r="D597" s="190"/>
      <c r="E597" s="189"/>
      <c r="F597" s="189"/>
      <c r="G597" s="191"/>
      <c r="H597" s="191"/>
      <c r="I597" s="191"/>
      <c r="J597" s="191"/>
      <c r="K597" s="191"/>
      <c r="L597" s="191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429"/>
      <c r="Y597" s="429"/>
      <c r="Z597" s="429"/>
      <c r="AA597" s="429"/>
      <c r="AB597" s="185"/>
      <c r="AC597" s="431"/>
    </row>
    <row r="598" spans="1:29">
      <c r="A598" s="189"/>
      <c r="B598" s="190"/>
      <c r="C598" s="189"/>
      <c r="D598" s="190"/>
      <c r="E598" s="189"/>
      <c r="F598" s="189"/>
      <c r="G598" s="191"/>
      <c r="H598" s="191"/>
      <c r="I598" s="191"/>
      <c r="J598" s="191"/>
      <c r="K598" s="191"/>
      <c r="L598" s="191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429"/>
      <c r="Y598" s="429"/>
      <c r="Z598" s="429"/>
      <c r="AA598" s="429"/>
      <c r="AB598" s="185"/>
      <c r="AC598" s="431"/>
    </row>
    <row r="599" spans="1:29">
      <c r="A599" s="189"/>
      <c r="B599" s="190"/>
      <c r="C599" s="189"/>
      <c r="D599" s="190"/>
      <c r="E599" s="189"/>
      <c r="F599" s="189"/>
      <c r="G599" s="191"/>
      <c r="H599" s="191"/>
      <c r="I599" s="191"/>
      <c r="J599" s="191"/>
      <c r="K599" s="191"/>
      <c r="L599" s="191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429"/>
      <c r="Y599" s="429"/>
      <c r="Z599" s="429"/>
      <c r="AA599" s="429"/>
      <c r="AB599" s="185"/>
      <c r="AC599" s="431"/>
    </row>
    <row r="600" spans="1:29">
      <c r="A600" s="189"/>
      <c r="B600" s="190"/>
      <c r="C600" s="189"/>
      <c r="D600" s="190"/>
      <c r="E600" s="189"/>
      <c r="F600" s="189"/>
      <c r="G600" s="191"/>
      <c r="H600" s="191"/>
      <c r="I600" s="191"/>
      <c r="J600" s="191"/>
      <c r="K600" s="191"/>
      <c r="L600" s="191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429"/>
      <c r="Y600" s="429"/>
      <c r="Z600" s="429"/>
      <c r="AA600" s="429"/>
      <c r="AB600" s="185"/>
      <c r="AC600" s="431"/>
    </row>
    <row r="601" spans="1:29">
      <c r="A601" s="189"/>
      <c r="B601" s="190"/>
      <c r="C601" s="189"/>
      <c r="D601" s="190"/>
      <c r="E601" s="189"/>
      <c r="F601" s="189"/>
      <c r="G601" s="191"/>
      <c r="H601" s="191"/>
      <c r="I601" s="191"/>
      <c r="J601" s="191"/>
      <c r="K601" s="191"/>
      <c r="L601" s="191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429"/>
      <c r="Y601" s="429"/>
      <c r="Z601" s="429"/>
      <c r="AA601" s="429"/>
      <c r="AB601" s="185"/>
      <c r="AC601" s="431"/>
    </row>
    <row r="602" spans="1:29">
      <c r="A602" s="189"/>
      <c r="B602" s="190"/>
      <c r="C602" s="189"/>
      <c r="D602" s="190"/>
      <c r="E602" s="189"/>
      <c r="F602" s="189"/>
      <c r="G602" s="191"/>
      <c r="H602" s="191"/>
      <c r="I602" s="191"/>
      <c r="J602" s="191"/>
      <c r="K602" s="191"/>
      <c r="L602" s="191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429"/>
      <c r="Y602" s="429"/>
      <c r="Z602" s="429"/>
      <c r="AA602" s="429"/>
      <c r="AB602" s="185"/>
      <c r="AC602" s="431"/>
    </row>
    <row r="603" spans="1:29">
      <c r="A603" s="189"/>
      <c r="B603" s="190"/>
      <c r="C603" s="189"/>
      <c r="D603" s="190"/>
      <c r="E603" s="189"/>
      <c r="F603" s="189"/>
      <c r="G603" s="191"/>
      <c r="H603" s="191"/>
      <c r="I603" s="191"/>
      <c r="J603" s="191"/>
      <c r="K603" s="191"/>
      <c r="L603" s="191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429"/>
      <c r="Y603" s="429"/>
      <c r="Z603" s="429"/>
      <c r="AA603" s="429"/>
      <c r="AB603" s="185"/>
      <c r="AC603" s="431"/>
    </row>
    <row r="604" spans="1:29">
      <c r="A604" s="189"/>
      <c r="B604" s="190"/>
      <c r="C604" s="189"/>
      <c r="D604" s="190"/>
      <c r="E604" s="189"/>
      <c r="F604" s="189"/>
      <c r="G604" s="191"/>
      <c r="H604" s="191"/>
      <c r="I604" s="191"/>
      <c r="J604" s="191"/>
      <c r="K604" s="191"/>
      <c r="L604" s="191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429"/>
      <c r="Y604" s="429"/>
      <c r="Z604" s="429"/>
      <c r="AA604" s="429"/>
      <c r="AB604" s="185"/>
      <c r="AC604" s="431"/>
    </row>
    <row r="605" spans="1:29">
      <c r="A605" s="189"/>
      <c r="B605" s="190"/>
      <c r="C605" s="189"/>
      <c r="D605" s="190"/>
      <c r="E605" s="189"/>
      <c r="F605" s="189"/>
      <c r="G605" s="191"/>
      <c r="H605" s="191"/>
      <c r="I605" s="191"/>
      <c r="J605" s="191"/>
      <c r="K605" s="191"/>
      <c r="L605" s="191"/>
      <c r="M605" s="185"/>
      <c r="N605" s="185"/>
      <c r="O605" s="185"/>
      <c r="P605" s="185"/>
      <c r="Q605" s="185"/>
      <c r="R605" s="185"/>
      <c r="S605" s="185"/>
      <c r="T605" s="185"/>
      <c r="U605" s="185"/>
      <c r="V605" s="185"/>
      <c r="W605" s="185"/>
      <c r="X605" s="429"/>
      <c r="Y605" s="429"/>
      <c r="Z605" s="429"/>
      <c r="AA605" s="429"/>
      <c r="AB605" s="185"/>
      <c r="AC605" s="431"/>
    </row>
    <row r="606" spans="1:29">
      <c r="A606" s="189"/>
      <c r="B606" s="190"/>
      <c r="C606" s="189"/>
      <c r="D606" s="190"/>
      <c r="E606" s="189"/>
      <c r="F606" s="189"/>
      <c r="G606" s="191"/>
      <c r="H606" s="191"/>
      <c r="I606" s="191"/>
      <c r="J606" s="191"/>
      <c r="K606" s="191"/>
      <c r="L606" s="191"/>
      <c r="M606" s="185"/>
      <c r="N606" s="185"/>
      <c r="O606" s="185"/>
      <c r="P606" s="185"/>
      <c r="Q606" s="185"/>
      <c r="R606" s="185"/>
      <c r="S606" s="185"/>
      <c r="T606" s="185"/>
      <c r="U606" s="185"/>
      <c r="V606" s="185"/>
      <c r="W606" s="185"/>
      <c r="X606" s="429"/>
      <c r="Y606" s="429"/>
      <c r="Z606" s="429"/>
      <c r="AA606" s="429"/>
      <c r="AB606" s="185"/>
      <c r="AC606" s="431"/>
    </row>
    <row r="607" spans="1:29">
      <c r="A607" s="189"/>
      <c r="B607" s="190"/>
      <c r="C607" s="189"/>
      <c r="D607" s="190"/>
      <c r="E607" s="189"/>
      <c r="F607" s="189"/>
      <c r="G607" s="191"/>
      <c r="H607" s="191"/>
      <c r="I607" s="191"/>
      <c r="J607" s="191"/>
      <c r="K607" s="191"/>
      <c r="L607" s="191"/>
      <c r="M607" s="185"/>
      <c r="N607" s="185"/>
      <c r="O607" s="185"/>
      <c r="P607" s="185"/>
      <c r="Q607" s="185"/>
      <c r="R607" s="185"/>
      <c r="S607" s="185"/>
      <c r="T607" s="185"/>
      <c r="U607" s="185"/>
      <c r="V607" s="185"/>
      <c r="W607" s="185"/>
      <c r="X607" s="429"/>
      <c r="Y607" s="429"/>
      <c r="Z607" s="429"/>
      <c r="AA607" s="429"/>
      <c r="AB607" s="185"/>
      <c r="AC607" s="431"/>
    </row>
    <row r="608" spans="1:29">
      <c r="A608" s="189"/>
      <c r="B608" s="190"/>
      <c r="C608" s="189"/>
      <c r="D608" s="190"/>
      <c r="E608" s="189"/>
      <c r="F608" s="189"/>
      <c r="G608" s="191"/>
      <c r="H608" s="191"/>
      <c r="I608" s="191"/>
      <c r="J608" s="191"/>
      <c r="K608" s="191"/>
      <c r="L608" s="191"/>
      <c r="M608" s="185"/>
      <c r="N608" s="185"/>
      <c r="O608" s="185"/>
      <c r="P608" s="185"/>
      <c r="Q608" s="185"/>
      <c r="R608" s="185"/>
      <c r="S608" s="185"/>
      <c r="T608" s="185"/>
      <c r="U608" s="185"/>
      <c r="V608" s="185"/>
      <c r="W608" s="185"/>
      <c r="X608" s="429"/>
      <c r="Y608" s="429"/>
      <c r="Z608" s="429"/>
      <c r="AA608" s="429"/>
      <c r="AB608" s="185"/>
      <c r="AC608" s="431"/>
    </row>
    <row r="609" spans="1:29">
      <c r="A609" s="189"/>
      <c r="B609" s="190"/>
      <c r="C609" s="189"/>
      <c r="D609" s="190"/>
      <c r="E609" s="189"/>
      <c r="F609" s="189"/>
      <c r="G609" s="191"/>
      <c r="H609" s="191"/>
      <c r="I609" s="191"/>
      <c r="J609" s="191"/>
      <c r="K609" s="191"/>
      <c r="L609" s="191"/>
      <c r="M609" s="185"/>
      <c r="N609" s="185"/>
      <c r="O609" s="185"/>
      <c r="P609" s="185"/>
      <c r="Q609" s="185"/>
      <c r="R609" s="185"/>
      <c r="S609" s="185"/>
      <c r="T609" s="185"/>
      <c r="U609" s="185"/>
      <c r="V609" s="185"/>
      <c r="W609" s="185"/>
      <c r="X609" s="429"/>
      <c r="Y609" s="429"/>
      <c r="Z609" s="429"/>
      <c r="AA609" s="429"/>
      <c r="AB609" s="185"/>
      <c r="AC609" s="431"/>
    </row>
    <row r="610" spans="1:29">
      <c r="A610" s="189"/>
      <c r="B610" s="190"/>
      <c r="C610" s="189"/>
      <c r="D610" s="190"/>
      <c r="E610" s="189"/>
      <c r="F610" s="189"/>
      <c r="G610" s="191"/>
      <c r="H610" s="191"/>
      <c r="I610" s="191"/>
      <c r="J610" s="191"/>
      <c r="K610" s="191"/>
      <c r="L610" s="191"/>
      <c r="M610" s="185"/>
      <c r="N610" s="185"/>
      <c r="O610" s="185"/>
      <c r="P610" s="185"/>
      <c r="Q610" s="185"/>
      <c r="R610" s="185"/>
      <c r="S610" s="185"/>
      <c r="T610" s="185"/>
      <c r="U610" s="185"/>
      <c r="V610" s="185"/>
      <c r="W610" s="185"/>
      <c r="X610" s="429"/>
      <c r="Y610" s="429"/>
      <c r="Z610" s="429"/>
      <c r="AA610" s="429"/>
      <c r="AB610" s="185"/>
      <c r="AC610" s="431"/>
    </row>
    <row r="611" spans="1:29">
      <c r="A611" s="189"/>
      <c r="B611" s="190"/>
      <c r="C611" s="189"/>
      <c r="D611" s="190"/>
      <c r="E611" s="189"/>
      <c r="F611" s="189"/>
      <c r="G611" s="191"/>
      <c r="H611" s="191"/>
      <c r="I611" s="191"/>
      <c r="J611" s="191"/>
      <c r="K611" s="191"/>
      <c r="L611" s="191"/>
      <c r="M611" s="185"/>
      <c r="N611" s="185"/>
      <c r="O611" s="185"/>
      <c r="P611" s="185"/>
      <c r="Q611" s="185"/>
      <c r="R611" s="185"/>
      <c r="S611" s="185"/>
      <c r="T611" s="185"/>
      <c r="U611" s="185"/>
      <c r="V611" s="185"/>
      <c r="W611" s="185"/>
      <c r="X611" s="429"/>
      <c r="Y611" s="429"/>
      <c r="Z611" s="429"/>
      <c r="AA611" s="429"/>
      <c r="AB611" s="185"/>
      <c r="AC611" s="431"/>
    </row>
    <row r="612" spans="1:29">
      <c r="A612" s="189"/>
      <c r="B612" s="190"/>
      <c r="C612" s="189"/>
      <c r="D612" s="190"/>
      <c r="E612" s="189"/>
      <c r="F612" s="189"/>
      <c r="G612" s="191"/>
      <c r="H612" s="191"/>
      <c r="I612" s="191"/>
      <c r="J612" s="191"/>
      <c r="K612" s="191"/>
      <c r="L612" s="191"/>
      <c r="M612" s="185"/>
      <c r="N612" s="185"/>
      <c r="O612" s="185"/>
      <c r="P612" s="185"/>
      <c r="Q612" s="185"/>
      <c r="R612" s="185"/>
      <c r="S612" s="185"/>
      <c r="T612" s="185"/>
      <c r="U612" s="185"/>
      <c r="V612" s="185"/>
      <c r="W612" s="185"/>
      <c r="X612" s="429"/>
      <c r="Y612" s="429"/>
      <c r="Z612" s="429"/>
      <c r="AA612" s="429"/>
      <c r="AB612" s="185"/>
      <c r="AC612" s="431"/>
    </row>
    <row r="613" spans="1:29">
      <c r="A613" s="189"/>
      <c r="B613" s="190"/>
      <c r="C613" s="189"/>
      <c r="D613" s="190"/>
      <c r="E613" s="189"/>
      <c r="F613" s="189"/>
      <c r="G613" s="191"/>
      <c r="H613" s="191"/>
      <c r="I613" s="191"/>
      <c r="J613" s="191"/>
      <c r="K613" s="191"/>
      <c r="L613" s="191"/>
      <c r="M613" s="185"/>
      <c r="N613" s="185"/>
      <c r="O613" s="185"/>
      <c r="P613" s="185"/>
      <c r="Q613" s="185"/>
      <c r="R613" s="185"/>
      <c r="S613" s="185"/>
      <c r="T613" s="185"/>
      <c r="U613" s="185"/>
      <c r="V613" s="185"/>
      <c r="W613" s="185"/>
      <c r="X613" s="429"/>
      <c r="Y613" s="429"/>
      <c r="Z613" s="429"/>
      <c r="AA613" s="429"/>
      <c r="AB613" s="185"/>
      <c r="AC613" s="431"/>
    </row>
    <row r="614" spans="1:29">
      <c r="A614" s="189"/>
      <c r="B614" s="190"/>
      <c r="C614" s="189"/>
      <c r="D614" s="190"/>
      <c r="E614" s="189"/>
      <c r="F614" s="189"/>
      <c r="G614" s="191"/>
      <c r="H614" s="191"/>
      <c r="I614" s="191"/>
      <c r="J614" s="191"/>
      <c r="K614" s="191"/>
      <c r="L614" s="191"/>
      <c r="M614" s="185"/>
      <c r="N614" s="185"/>
      <c r="O614" s="185"/>
      <c r="P614" s="185"/>
      <c r="Q614" s="185"/>
      <c r="R614" s="185"/>
      <c r="S614" s="185"/>
      <c r="T614" s="185"/>
      <c r="U614" s="185"/>
      <c r="V614" s="185"/>
      <c r="W614" s="185"/>
      <c r="X614" s="429"/>
      <c r="Y614" s="429"/>
      <c r="Z614" s="429"/>
      <c r="AA614" s="429"/>
      <c r="AB614" s="185"/>
      <c r="AC614" s="431"/>
    </row>
    <row r="615" spans="1:29">
      <c r="A615" s="189"/>
      <c r="B615" s="190"/>
      <c r="C615" s="189"/>
      <c r="D615" s="190"/>
      <c r="E615" s="189"/>
      <c r="F615" s="189"/>
      <c r="G615" s="191"/>
      <c r="H615" s="191"/>
      <c r="I615" s="191"/>
      <c r="J615" s="191"/>
      <c r="K615" s="191"/>
      <c r="L615" s="191"/>
      <c r="M615" s="185"/>
      <c r="N615" s="185"/>
      <c r="O615" s="185"/>
      <c r="P615" s="185"/>
      <c r="Q615" s="185"/>
      <c r="R615" s="185"/>
      <c r="S615" s="185"/>
      <c r="T615" s="185"/>
      <c r="U615" s="185"/>
      <c r="V615" s="185"/>
      <c r="W615" s="185"/>
      <c r="X615" s="429"/>
      <c r="Y615" s="429"/>
      <c r="Z615" s="429"/>
      <c r="AA615" s="429"/>
      <c r="AB615" s="185"/>
      <c r="AC615" s="431"/>
    </row>
    <row r="616" spans="1:29">
      <c r="A616" s="189"/>
      <c r="B616" s="190"/>
      <c r="C616" s="189"/>
      <c r="D616" s="190"/>
      <c r="E616" s="189"/>
      <c r="F616" s="189"/>
      <c r="G616" s="191"/>
      <c r="H616" s="191"/>
      <c r="I616" s="191"/>
      <c r="J616" s="191"/>
      <c r="K616" s="191"/>
      <c r="L616" s="191"/>
      <c r="M616" s="185"/>
      <c r="N616" s="185"/>
      <c r="O616" s="185"/>
      <c r="P616" s="185"/>
      <c r="Q616" s="185"/>
      <c r="R616" s="185"/>
      <c r="S616" s="185"/>
      <c r="T616" s="185"/>
      <c r="U616" s="185"/>
      <c r="V616" s="185"/>
      <c r="W616" s="185"/>
      <c r="X616" s="429"/>
      <c r="Y616" s="429"/>
      <c r="Z616" s="429"/>
      <c r="AA616" s="429"/>
      <c r="AB616" s="185"/>
      <c r="AC616" s="431"/>
    </row>
    <row r="617" spans="1:29">
      <c r="A617" s="189"/>
      <c r="B617" s="190"/>
      <c r="C617" s="189"/>
      <c r="D617" s="190"/>
      <c r="E617" s="189"/>
      <c r="F617" s="189"/>
      <c r="G617" s="191"/>
      <c r="H617" s="191"/>
      <c r="I617" s="191"/>
      <c r="J617" s="191"/>
      <c r="K617" s="191"/>
      <c r="L617" s="191"/>
      <c r="M617" s="185"/>
      <c r="N617" s="185"/>
      <c r="O617" s="185"/>
      <c r="P617" s="185"/>
      <c r="Q617" s="185"/>
      <c r="R617" s="185"/>
      <c r="S617" s="185"/>
      <c r="T617" s="185"/>
      <c r="U617" s="185"/>
      <c r="V617" s="185"/>
      <c r="W617" s="185"/>
      <c r="X617" s="429"/>
      <c r="Y617" s="429"/>
      <c r="Z617" s="429"/>
      <c r="AA617" s="429"/>
      <c r="AB617" s="185"/>
      <c r="AC617" s="431"/>
    </row>
    <row r="618" spans="1:29">
      <c r="A618" s="189"/>
      <c r="B618" s="190"/>
      <c r="C618" s="189"/>
      <c r="D618" s="190"/>
      <c r="E618" s="189"/>
      <c r="F618" s="189"/>
      <c r="G618" s="191"/>
      <c r="H618" s="191"/>
      <c r="I618" s="191"/>
      <c r="J618" s="191"/>
      <c r="K618" s="191"/>
      <c r="L618" s="191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429"/>
      <c r="Y618" s="429"/>
      <c r="Z618" s="429"/>
      <c r="AA618" s="429"/>
      <c r="AB618" s="185"/>
      <c r="AC618" s="431"/>
    </row>
    <row r="619" spans="1:29">
      <c r="A619" s="189"/>
      <c r="B619" s="190"/>
      <c r="C619" s="189"/>
      <c r="D619" s="190"/>
      <c r="E619" s="189"/>
      <c r="F619" s="189"/>
      <c r="G619" s="191"/>
      <c r="H619" s="191"/>
      <c r="I619" s="191"/>
      <c r="J619" s="191"/>
      <c r="K619" s="191"/>
      <c r="L619" s="191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429"/>
      <c r="Y619" s="429"/>
      <c r="Z619" s="429"/>
      <c r="AA619" s="429"/>
      <c r="AB619" s="185"/>
      <c r="AC619" s="431"/>
    </row>
    <row r="620" spans="1:29">
      <c r="A620" s="189"/>
      <c r="B620" s="190"/>
      <c r="C620" s="189"/>
      <c r="D620" s="190"/>
      <c r="E620" s="189"/>
      <c r="F620" s="189"/>
      <c r="G620" s="191"/>
      <c r="H620" s="191"/>
      <c r="I620" s="191"/>
      <c r="J620" s="191"/>
      <c r="K620" s="191"/>
      <c r="L620" s="191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429"/>
      <c r="Y620" s="429"/>
      <c r="Z620" s="429"/>
      <c r="AA620" s="429"/>
      <c r="AB620" s="185"/>
      <c r="AC620" s="431"/>
    </row>
    <row r="621" spans="1:29">
      <c r="A621" s="189"/>
      <c r="B621" s="190"/>
      <c r="C621" s="189"/>
      <c r="D621" s="190"/>
      <c r="E621" s="189"/>
      <c r="F621" s="189"/>
      <c r="G621" s="191"/>
      <c r="H621" s="191"/>
      <c r="I621" s="191"/>
      <c r="J621" s="191"/>
      <c r="K621" s="191"/>
      <c r="L621" s="191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429"/>
      <c r="Y621" s="429"/>
      <c r="Z621" s="429"/>
      <c r="AA621" s="429"/>
      <c r="AB621" s="185"/>
      <c r="AC621" s="431"/>
    </row>
    <row r="622" spans="1:29">
      <c r="A622" s="189"/>
      <c r="B622" s="190"/>
      <c r="C622" s="189"/>
      <c r="D622" s="190"/>
      <c r="E622" s="189"/>
      <c r="F622" s="189"/>
      <c r="G622" s="191"/>
      <c r="H622" s="191"/>
      <c r="I622" s="191"/>
      <c r="J622" s="191"/>
      <c r="K622" s="191"/>
      <c r="L622" s="191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429"/>
      <c r="Y622" s="429"/>
      <c r="Z622" s="429"/>
      <c r="AA622" s="429"/>
      <c r="AB622" s="185"/>
      <c r="AC622" s="431"/>
    </row>
    <row r="623" spans="1:29">
      <c r="A623" s="189"/>
      <c r="B623" s="190"/>
      <c r="C623" s="189"/>
      <c r="D623" s="190"/>
      <c r="E623" s="189"/>
      <c r="F623" s="189"/>
      <c r="G623" s="191"/>
      <c r="H623" s="191"/>
      <c r="I623" s="191"/>
      <c r="J623" s="191"/>
      <c r="K623" s="191"/>
      <c r="L623" s="191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429"/>
      <c r="Y623" s="429"/>
      <c r="Z623" s="429"/>
      <c r="AA623" s="429"/>
      <c r="AB623" s="185"/>
      <c r="AC623" s="431"/>
    </row>
    <row r="624" spans="1:29">
      <c r="A624" s="189"/>
      <c r="B624" s="190"/>
      <c r="C624" s="189"/>
      <c r="D624" s="190"/>
      <c r="E624" s="189"/>
      <c r="F624" s="189"/>
      <c r="G624" s="191"/>
      <c r="H624" s="191"/>
      <c r="I624" s="191"/>
      <c r="J624" s="191"/>
      <c r="K624" s="191"/>
      <c r="L624" s="191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429"/>
      <c r="Y624" s="429"/>
      <c r="Z624" s="429"/>
      <c r="AA624" s="429"/>
      <c r="AB624" s="185"/>
      <c r="AC624" s="431"/>
    </row>
    <row r="625" spans="1:29">
      <c r="A625" s="189"/>
      <c r="B625" s="190"/>
      <c r="C625" s="189"/>
      <c r="D625" s="190"/>
      <c r="E625" s="189"/>
      <c r="F625" s="189"/>
      <c r="G625" s="191"/>
      <c r="H625" s="191"/>
      <c r="I625" s="191"/>
      <c r="J625" s="191"/>
      <c r="K625" s="191"/>
      <c r="L625" s="191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429"/>
      <c r="Y625" s="429"/>
      <c r="Z625" s="429"/>
      <c r="AA625" s="429"/>
      <c r="AB625" s="185"/>
      <c r="AC625" s="431"/>
    </row>
    <row r="626" spans="1:29">
      <c r="A626" s="189"/>
      <c r="B626" s="190"/>
      <c r="C626" s="189"/>
      <c r="D626" s="190"/>
      <c r="E626" s="189"/>
      <c r="F626" s="189"/>
      <c r="G626" s="191"/>
      <c r="H626" s="191"/>
      <c r="I626" s="191"/>
      <c r="J626" s="191"/>
      <c r="K626" s="191"/>
      <c r="L626" s="191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429"/>
      <c r="Y626" s="429"/>
      <c r="Z626" s="429"/>
      <c r="AA626" s="429"/>
      <c r="AB626" s="185"/>
      <c r="AC626" s="431"/>
    </row>
    <row r="627" spans="1:29">
      <c r="A627" s="189"/>
      <c r="B627" s="190"/>
      <c r="C627" s="189"/>
      <c r="D627" s="190"/>
      <c r="E627" s="189"/>
      <c r="F627" s="189"/>
      <c r="G627" s="191"/>
      <c r="H627" s="191"/>
      <c r="I627" s="191"/>
      <c r="J627" s="191"/>
      <c r="K627" s="191"/>
      <c r="L627" s="191"/>
      <c r="M627" s="185"/>
      <c r="N627" s="185"/>
      <c r="O627" s="185"/>
      <c r="P627" s="185"/>
      <c r="Q627" s="185"/>
      <c r="R627" s="185"/>
      <c r="S627" s="185"/>
      <c r="T627" s="185"/>
      <c r="U627" s="185"/>
      <c r="V627" s="185"/>
      <c r="W627" s="185"/>
      <c r="X627" s="429"/>
      <c r="Y627" s="429"/>
      <c r="Z627" s="429"/>
      <c r="AA627" s="429"/>
      <c r="AB627" s="185"/>
      <c r="AC627" s="431"/>
    </row>
    <row r="628" spans="1:29">
      <c r="A628" s="189"/>
      <c r="B628" s="190"/>
      <c r="C628" s="189"/>
      <c r="D628" s="190"/>
      <c r="E628" s="189"/>
      <c r="F628" s="189"/>
      <c r="G628" s="191"/>
      <c r="H628" s="191"/>
      <c r="I628" s="191"/>
      <c r="J628" s="191"/>
      <c r="K628" s="191"/>
      <c r="L628" s="191"/>
      <c r="M628" s="185"/>
      <c r="N628" s="185"/>
      <c r="O628" s="185"/>
      <c r="P628" s="185"/>
      <c r="Q628" s="185"/>
      <c r="R628" s="185"/>
      <c r="S628" s="185"/>
      <c r="T628" s="185"/>
      <c r="U628" s="185"/>
      <c r="V628" s="185"/>
      <c r="W628" s="185"/>
      <c r="X628" s="429"/>
      <c r="Y628" s="429"/>
      <c r="Z628" s="429"/>
      <c r="AA628" s="429"/>
      <c r="AB628" s="185"/>
      <c r="AC628" s="431"/>
    </row>
    <row r="629" spans="1:29">
      <c r="A629" s="189"/>
      <c r="B629" s="190"/>
      <c r="C629" s="189"/>
      <c r="D629" s="190"/>
      <c r="E629" s="189"/>
      <c r="F629" s="189"/>
      <c r="G629" s="191"/>
      <c r="H629" s="191"/>
      <c r="I629" s="191"/>
      <c r="J629" s="191"/>
      <c r="K629" s="191"/>
      <c r="L629" s="191"/>
      <c r="M629" s="185"/>
      <c r="N629" s="185"/>
      <c r="O629" s="185"/>
      <c r="P629" s="185"/>
      <c r="Q629" s="185"/>
      <c r="R629" s="185"/>
      <c r="S629" s="185"/>
      <c r="T629" s="185"/>
      <c r="U629" s="185"/>
      <c r="V629" s="185"/>
      <c r="W629" s="185"/>
      <c r="X629" s="429"/>
      <c r="Y629" s="429"/>
      <c r="Z629" s="429"/>
      <c r="AA629" s="429"/>
      <c r="AB629" s="185"/>
      <c r="AC629" s="431"/>
    </row>
    <row r="630" spans="1:29">
      <c r="A630" s="189"/>
      <c r="B630" s="190"/>
      <c r="C630" s="189"/>
      <c r="D630" s="190"/>
      <c r="E630" s="189"/>
      <c r="F630" s="189"/>
      <c r="G630" s="191"/>
      <c r="H630" s="191"/>
      <c r="I630" s="191"/>
      <c r="J630" s="191"/>
      <c r="K630" s="191"/>
      <c r="L630" s="191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429"/>
      <c r="Y630" s="429"/>
      <c r="Z630" s="429"/>
      <c r="AA630" s="429"/>
      <c r="AB630" s="185"/>
      <c r="AC630" s="431"/>
    </row>
    <row r="631" spans="1:29">
      <c r="A631" s="189"/>
      <c r="B631" s="190"/>
      <c r="C631" s="189"/>
      <c r="D631" s="190"/>
      <c r="E631" s="189"/>
      <c r="F631" s="189"/>
      <c r="G631" s="191"/>
      <c r="H631" s="191"/>
      <c r="I631" s="191"/>
      <c r="J631" s="191"/>
      <c r="K631" s="191"/>
      <c r="L631" s="191"/>
      <c r="M631" s="185"/>
      <c r="N631" s="185"/>
      <c r="O631" s="185"/>
      <c r="P631" s="185"/>
      <c r="Q631" s="185"/>
      <c r="R631" s="185"/>
      <c r="S631" s="185"/>
      <c r="T631" s="185"/>
      <c r="U631" s="185"/>
      <c r="V631" s="185"/>
      <c r="W631" s="185"/>
      <c r="X631" s="429"/>
      <c r="Y631" s="429"/>
      <c r="Z631" s="429"/>
      <c r="AA631" s="429"/>
      <c r="AB631" s="185"/>
      <c r="AC631" s="431"/>
    </row>
    <row r="632" spans="1:29">
      <c r="A632" s="189"/>
      <c r="B632" s="190"/>
      <c r="C632" s="189"/>
      <c r="D632" s="190"/>
      <c r="E632" s="189"/>
      <c r="F632" s="189"/>
      <c r="G632" s="191"/>
      <c r="H632" s="191"/>
      <c r="I632" s="191"/>
      <c r="J632" s="191"/>
      <c r="K632" s="191"/>
      <c r="L632" s="191"/>
      <c r="M632" s="185"/>
      <c r="N632" s="185"/>
      <c r="O632" s="185"/>
      <c r="P632" s="185"/>
      <c r="Q632" s="185"/>
      <c r="R632" s="185"/>
      <c r="S632" s="185"/>
      <c r="T632" s="185"/>
      <c r="U632" s="185"/>
      <c r="V632" s="185"/>
      <c r="W632" s="185"/>
      <c r="X632" s="429"/>
      <c r="Y632" s="429"/>
      <c r="Z632" s="429"/>
      <c r="AA632" s="429"/>
      <c r="AB632" s="185"/>
      <c r="AC632" s="431"/>
    </row>
    <row r="633" spans="1:29">
      <c r="A633" s="189"/>
      <c r="B633" s="190"/>
      <c r="C633" s="189"/>
      <c r="D633" s="190"/>
      <c r="E633" s="189"/>
      <c r="F633" s="189"/>
      <c r="G633" s="191"/>
      <c r="H633" s="191"/>
      <c r="I633" s="191"/>
      <c r="J633" s="191"/>
      <c r="K633" s="191"/>
      <c r="L633" s="191"/>
      <c r="M633" s="185"/>
      <c r="N633" s="185"/>
      <c r="O633" s="185"/>
      <c r="P633" s="185"/>
      <c r="Q633" s="185"/>
      <c r="R633" s="185"/>
      <c r="S633" s="185"/>
      <c r="T633" s="185"/>
      <c r="U633" s="185"/>
      <c r="V633" s="185"/>
      <c r="W633" s="185"/>
      <c r="X633" s="429"/>
      <c r="Y633" s="429"/>
      <c r="Z633" s="429"/>
      <c r="AA633" s="429"/>
      <c r="AB633" s="185"/>
      <c r="AC633" s="431"/>
    </row>
    <row r="634" spans="1:29">
      <c r="A634" s="189"/>
      <c r="B634" s="190"/>
      <c r="C634" s="189"/>
      <c r="D634" s="190"/>
      <c r="E634" s="189"/>
      <c r="F634" s="189"/>
      <c r="G634" s="191"/>
      <c r="H634" s="191"/>
      <c r="I634" s="191"/>
      <c r="J634" s="191"/>
      <c r="K634" s="191"/>
      <c r="L634" s="191"/>
      <c r="M634" s="185"/>
      <c r="N634" s="185"/>
      <c r="O634" s="185"/>
      <c r="P634" s="185"/>
      <c r="Q634" s="185"/>
      <c r="R634" s="185"/>
      <c r="S634" s="185"/>
      <c r="T634" s="185"/>
      <c r="U634" s="185"/>
      <c r="V634" s="185"/>
      <c r="W634" s="185"/>
      <c r="X634" s="429"/>
      <c r="Y634" s="429"/>
      <c r="Z634" s="429"/>
      <c r="AA634" s="429"/>
      <c r="AB634" s="185"/>
      <c r="AC634" s="431"/>
    </row>
    <row r="635" spans="1:29">
      <c r="A635" s="189"/>
      <c r="B635" s="190"/>
      <c r="C635" s="189"/>
      <c r="D635" s="190"/>
      <c r="E635" s="189"/>
      <c r="F635" s="189"/>
      <c r="G635" s="191"/>
      <c r="H635" s="191"/>
      <c r="I635" s="191"/>
      <c r="J635" s="191"/>
      <c r="K635" s="191"/>
      <c r="L635" s="191"/>
      <c r="M635" s="185"/>
      <c r="N635" s="185"/>
      <c r="O635" s="185"/>
      <c r="P635" s="185"/>
      <c r="Q635" s="185"/>
      <c r="R635" s="185"/>
      <c r="S635" s="185"/>
      <c r="T635" s="185"/>
      <c r="U635" s="185"/>
      <c r="V635" s="185"/>
      <c r="W635" s="185"/>
      <c r="X635" s="429"/>
      <c r="Y635" s="429"/>
      <c r="Z635" s="429"/>
      <c r="AA635" s="429"/>
      <c r="AB635" s="185"/>
      <c r="AC635" s="431"/>
    </row>
    <row r="636" spans="1:29">
      <c r="A636" s="189"/>
      <c r="B636" s="190"/>
      <c r="C636" s="189"/>
      <c r="D636" s="190"/>
      <c r="E636" s="189"/>
      <c r="F636" s="189"/>
      <c r="G636" s="191"/>
      <c r="H636" s="191"/>
      <c r="I636" s="191"/>
      <c r="J636" s="191"/>
      <c r="K636" s="191"/>
      <c r="L636" s="191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429"/>
      <c r="Y636" s="429"/>
      <c r="Z636" s="429"/>
      <c r="AA636" s="429"/>
      <c r="AB636" s="185"/>
      <c r="AC636" s="431"/>
    </row>
    <row r="637" spans="1:29">
      <c r="A637" s="189"/>
      <c r="B637" s="190"/>
      <c r="C637" s="189"/>
      <c r="D637" s="190"/>
      <c r="E637" s="189"/>
      <c r="F637" s="189"/>
      <c r="G637" s="191"/>
      <c r="H637" s="191"/>
      <c r="I637" s="191"/>
      <c r="J637" s="191"/>
      <c r="K637" s="191"/>
      <c r="L637" s="191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429"/>
      <c r="Y637" s="429"/>
      <c r="Z637" s="429"/>
      <c r="AA637" s="429"/>
      <c r="AB637" s="185"/>
      <c r="AC637" s="431"/>
    </row>
    <row r="638" spans="1:29">
      <c r="A638" s="189"/>
      <c r="B638" s="190"/>
      <c r="C638" s="189"/>
      <c r="D638" s="190"/>
      <c r="E638" s="189"/>
      <c r="F638" s="189"/>
      <c r="G638" s="191"/>
      <c r="H638" s="191"/>
      <c r="I638" s="191"/>
      <c r="J638" s="191"/>
      <c r="K638" s="191"/>
      <c r="L638" s="191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429"/>
      <c r="Y638" s="429"/>
      <c r="Z638" s="429"/>
      <c r="AA638" s="429"/>
      <c r="AB638" s="185"/>
      <c r="AC638" s="431"/>
    </row>
    <row r="639" spans="1:29">
      <c r="A639" s="189"/>
      <c r="B639" s="190"/>
      <c r="C639" s="189"/>
      <c r="D639" s="190"/>
      <c r="E639" s="189"/>
      <c r="F639" s="189"/>
      <c r="G639" s="191"/>
      <c r="H639" s="191"/>
      <c r="I639" s="191"/>
      <c r="J639" s="191"/>
      <c r="K639" s="191"/>
      <c r="L639" s="191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429"/>
      <c r="Y639" s="429"/>
      <c r="Z639" s="429"/>
      <c r="AA639" s="429"/>
      <c r="AB639" s="185"/>
      <c r="AC639" s="431"/>
    </row>
    <row r="640" spans="1:29">
      <c r="A640" s="189"/>
      <c r="B640" s="190"/>
      <c r="C640" s="189"/>
      <c r="D640" s="190"/>
      <c r="E640" s="189"/>
      <c r="F640" s="189"/>
      <c r="G640" s="191"/>
      <c r="H640" s="191"/>
      <c r="I640" s="191"/>
      <c r="J640" s="191"/>
      <c r="K640" s="191"/>
      <c r="L640" s="191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429"/>
      <c r="Y640" s="429"/>
      <c r="Z640" s="429"/>
      <c r="AA640" s="429"/>
      <c r="AB640" s="185"/>
      <c r="AC640" s="431"/>
    </row>
    <row r="641" spans="1:29">
      <c r="A641" s="189"/>
      <c r="B641" s="190"/>
      <c r="C641" s="189"/>
      <c r="D641" s="190"/>
      <c r="E641" s="189"/>
      <c r="F641" s="189"/>
      <c r="G641" s="191"/>
      <c r="H641" s="191"/>
      <c r="I641" s="191"/>
      <c r="J641" s="191"/>
      <c r="K641" s="191"/>
      <c r="L641" s="191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429"/>
      <c r="Y641" s="429"/>
      <c r="Z641" s="429"/>
      <c r="AA641" s="429"/>
      <c r="AB641" s="185"/>
      <c r="AC641" s="431"/>
    </row>
    <row r="642" spans="1:29">
      <c r="A642" s="189"/>
      <c r="B642" s="190"/>
      <c r="C642" s="189"/>
      <c r="D642" s="190"/>
      <c r="E642" s="189"/>
      <c r="F642" s="189"/>
      <c r="G642" s="191"/>
      <c r="H642" s="191"/>
      <c r="I642" s="191"/>
      <c r="J642" s="191"/>
      <c r="K642" s="191"/>
      <c r="L642" s="191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429"/>
      <c r="Y642" s="429"/>
      <c r="Z642" s="429"/>
      <c r="AA642" s="429"/>
      <c r="AB642" s="185"/>
      <c r="AC642" s="431"/>
    </row>
    <row r="643" spans="1:29">
      <c r="A643" s="189"/>
      <c r="B643" s="190"/>
      <c r="C643" s="189"/>
      <c r="D643" s="190"/>
      <c r="E643" s="189"/>
      <c r="F643" s="189"/>
      <c r="G643" s="191"/>
      <c r="H643" s="191"/>
      <c r="I643" s="191"/>
      <c r="J643" s="191"/>
      <c r="K643" s="191"/>
      <c r="L643" s="191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429"/>
      <c r="Y643" s="429"/>
      <c r="Z643" s="429"/>
      <c r="AA643" s="429"/>
      <c r="AB643" s="185"/>
      <c r="AC643" s="431"/>
    </row>
    <row r="644" spans="1:29">
      <c r="A644" s="189"/>
      <c r="B644" s="190"/>
      <c r="C644" s="189"/>
      <c r="D644" s="190"/>
      <c r="E644" s="189"/>
      <c r="F644" s="189"/>
      <c r="G644" s="191"/>
      <c r="H644" s="191"/>
      <c r="I644" s="191"/>
      <c r="J644" s="191"/>
      <c r="K644" s="191"/>
      <c r="L644" s="191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429"/>
      <c r="Y644" s="429"/>
      <c r="Z644" s="429"/>
      <c r="AA644" s="429"/>
      <c r="AB644" s="185"/>
      <c r="AC644" s="431"/>
    </row>
    <row r="645" spans="1:29">
      <c r="A645" s="189"/>
      <c r="B645" s="190"/>
      <c r="C645" s="189"/>
      <c r="D645" s="190"/>
      <c r="E645" s="189"/>
      <c r="F645" s="189"/>
      <c r="G645" s="191"/>
      <c r="H645" s="191"/>
      <c r="I645" s="191"/>
      <c r="J645" s="191"/>
      <c r="K645" s="191"/>
      <c r="L645" s="191"/>
      <c r="M645" s="185"/>
      <c r="N645" s="185"/>
      <c r="O645" s="185"/>
      <c r="P645" s="185"/>
      <c r="Q645" s="185"/>
      <c r="R645" s="185"/>
      <c r="S645" s="185"/>
      <c r="T645" s="185"/>
      <c r="U645" s="185"/>
      <c r="V645" s="185"/>
      <c r="W645" s="185"/>
      <c r="X645" s="429"/>
      <c r="Y645" s="429"/>
      <c r="Z645" s="429"/>
      <c r="AA645" s="429"/>
      <c r="AB645" s="185"/>
      <c r="AC645" s="431"/>
    </row>
    <row r="646" spans="1:29">
      <c r="A646" s="189"/>
      <c r="B646" s="190"/>
      <c r="C646" s="189"/>
      <c r="D646" s="190"/>
      <c r="E646" s="189"/>
      <c r="F646" s="189"/>
      <c r="G646" s="191"/>
      <c r="H646" s="191"/>
      <c r="I646" s="191"/>
      <c r="J646" s="191"/>
      <c r="K646" s="191"/>
      <c r="L646" s="191"/>
      <c r="M646" s="185"/>
      <c r="N646" s="185"/>
      <c r="O646" s="185"/>
      <c r="P646" s="185"/>
      <c r="Q646" s="185"/>
      <c r="R646" s="185"/>
      <c r="S646" s="185"/>
      <c r="T646" s="185"/>
      <c r="U646" s="185"/>
      <c r="V646" s="185"/>
      <c r="W646" s="185"/>
      <c r="X646" s="429"/>
      <c r="Y646" s="429"/>
      <c r="Z646" s="429"/>
      <c r="AA646" s="429"/>
      <c r="AB646" s="185"/>
      <c r="AC646" s="431"/>
    </row>
    <row r="647" spans="1:29">
      <c r="A647" s="189"/>
      <c r="B647" s="190"/>
      <c r="C647" s="189"/>
      <c r="D647" s="190"/>
      <c r="E647" s="189"/>
      <c r="F647" s="189"/>
      <c r="G647" s="191"/>
      <c r="H647" s="191"/>
      <c r="I647" s="191"/>
      <c r="J647" s="191"/>
      <c r="K647" s="191"/>
      <c r="L647" s="191"/>
      <c r="M647" s="185"/>
      <c r="N647" s="185"/>
      <c r="O647" s="185"/>
      <c r="P647" s="185"/>
      <c r="Q647" s="185"/>
      <c r="R647" s="185"/>
      <c r="S647" s="185"/>
      <c r="T647" s="185"/>
      <c r="U647" s="185"/>
      <c r="V647" s="185"/>
      <c r="W647" s="185"/>
      <c r="X647" s="429"/>
      <c r="Y647" s="429"/>
      <c r="Z647" s="429"/>
      <c r="AA647" s="429"/>
      <c r="AB647" s="185"/>
      <c r="AC647" s="431"/>
    </row>
    <row r="648" spans="1:29">
      <c r="A648" s="189"/>
      <c r="B648" s="190"/>
      <c r="C648" s="189"/>
      <c r="D648" s="190"/>
      <c r="E648" s="189"/>
      <c r="F648" s="189"/>
      <c r="G648" s="191"/>
      <c r="H648" s="191"/>
      <c r="I648" s="191"/>
      <c r="J648" s="191"/>
      <c r="K648" s="191"/>
      <c r="L648" s="191"/>
      <c r="M648" s="185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429"/>
      <c r="Y648" s="429"/>
      <c r="Z648" s="429"/>
      <c r="AA648" s="429"/>
      <c r="AB648" s="185"/>
      <c r="AC648" s="431"/>
    </row>
    <row r="649" spans="1:29">
      <c r="A649" s="189"/>
      <c r="B649" s="190"/>
      <c r="C649" s="189"/>
      <c r="D649" s="190"/>
      <c r="E649" s="189"/>
      <c r="F649" s="189"/>
      <c r="G649" s="191"/>
      <c r="H649" s="191"/>
      <c r="I649" s="191"/>
      <c r="J649" s="191"/>
      <c r="K649" s="191"/>
      <c r="L649" s="191"/>
      <c r="M649" s="185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429"/>
      <c r="Y649" s="429"/>
      <c r="Z649" s="429"/>
      <c r="AA649" s="429"/>
      <c r="AB649" s="185"/>
      <c r="AC649" s="431"/>
    </row>
    <row r="650" spans="1:29">
      <c r="A650" s="189"/>
      <c r="B650" s="190"/>
      <c r="C650" s="189"/>
      <c r="D650" s="190"/>
      <c r="E650" s="189"/>
      <c r="F650" s="189"/>
      <c r="G650" s="191"/>
      <c r="H650" s="191"/>
      <c r="I650" s="191"/>
      <c r="J650" s="191"/>
      <c r="K650" s="191"/>
      <c r="L650" s="191"/>
      <c r="M650" s="185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429"/>
      <c r="Y650" s="429"/>
      <c r="Z650" s="429"/>
      <c r="AA650" s="429"/>
      <c r="AB650" s="185"/>
      <c r="AC650" s="431"/>
    </row>
    <row r="651" spans="1:29">
      <c r="A651" s="189"/>
      <c r="B651" s="190"/>
      <c r="C651" s="189"/>
      <c r="D651" s="190"/>
      <c r="E651" s="189"/>
      <c r="F651" s="189"/>
      <c r="G651" s="191"/>
      <c r="H651" s="191"/>
      <c r="I651" s="191"/>
      <c r="J651" s="191"/>
      <c r="K651" s="191"/>
      <c r="L651" s="191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429"/>
      <c r="Y651" s="429"/>
      <c r="Z651" s="429"/>
      <c r="AA651" s="429"/>
      <c r="AB651" s="185"/>
      <c r="AC651" s="431"/>
    </row>
    <row r="652" spans="1:29">
      <c r="A652" s="189"/>
      <c r="B652" s="190"/>
      <c r="C652" s="189"/>
      <c r="D652" s="190"/>
      <c r="E652" s="189"/>
      <c r="F652" s="189"/>
      <c r="G652" s="191"/>
      <c r="H652" s="191"/>
      <c r="I652" s="191"/>
      <c r="J652" s="191"/>
      <c r="K652" s="191"/>
      <c r="L652" s="191"/>
      <c r="M652" s="185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429"/>
      <c r="Y652" s="429"/>
      <c r="Z652" s="429"/>
      <c r="AA652" s="429"/>
      <c r="AB652" s="185"/>
      <c r="AC652" s="431"/>
    </row>
    <row r="653" spans="1:29">
      <c r="A653" s="189"/>
      <c r="B653" s="190"/>
      <c r="C653" s="189"/>
      <c r="D653" s="190"/>
      <c r="E653" s="189"/>
      <c r="F653" s="189"/>
      <c r="G653" s="191"/>
      <c r="H653" s="191"/>
      <c r="I653" s="191"/>
      <c r="J653" s="191"/>
      <c r="K653" s="191"/>
      <c r="L653" s="191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429"/>
      <c r="Y653" s="429"/>
      <c r="Z653" s="429"/>
      <c r="AA653" s="429"/>
      <c r="AB653" s="185"/>
      <c r="AC653" s="431"/>
    </row>
    <row r="654" spans="1:29">
      <c r="A654" s="189"/>
      <c r="B654" s="190"/>
      <c r="C654" s="189"/>
      <c r="D654" s="190"/>
      <c r="E654" s="189"/>
      <c r="F654" s="189"/>
      <c r="G654" s="191"/>
      <c r="H654" s="191"/>
      <c r="I654" s="191"/>
      <c r="J654" s="191"/>
      <c r="K654" s="191"/>
      <c r="L654" s="191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429"/>
      <c r="Y654" s="429"/>
      <c r="Z654" s="429"/>
      <c r="AA654" s="429"/>
      <c r="AB654" s="185"/>
      <c r="AC654" s="431"/>
    </row>
    <row r="655" spans="1:29">
      <c r="A655" s="189"/>
      <c r="B655" s="190"/>
      <c r="C655" s="189"/>
      <c r="D655" s="190"/>
      <c r="E655" s="189"/>
      <c r="F655" s="189"/>
      <c r="G655" s="191"/>
      <c r="H655" s="191"/>
      <c r="I655" s="191"/>
      <c r="J655" s="191"/>
      <c r="K655" s="191"/>
      <c r="L655" s="191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429"/>
      <c r="Y655" s="429"/>
      <c r="Z655" s="429"/>
      <c r="AA655" s="429"/>
      <c r="AB655" s="185"/>
      <c r="AC655" s="431"/>
    </row>
    <row r="656" spans="1:29">
      <c r="A656" s="189"/>
      <c r="B656" s="190"/>
      <c r="C656" s="189"/>
      <c r="D656" s="190"/>
      <c r="E656" s="189"/>
      <c r="F656" s="189"/>
      <c r="G656" s="191"/>
      <c r="H656" s="191"/>
      <c r="I656" s="191"/>
      <c r="J656" s="191"/>
      <c r="K656" s="191"/>
      <c r="L656" s="191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429"/>
      <c r="Y656" s="429"/>
      <c r="Z656" s="429"/>
      <c r="AA656" s="429"/>
      <c r="AB656" s="185"/>
      <c r="AC656" s="431"/>
    </row>
    <row r="657" spans="1:29">
      <c r="A657" s="189"/>
      <c r="B657" s="190"/>
      <c r="C657" s="189"/>
      <c r="D657" s="190"/>
      <c r="E657" s="189"/>
      <c r="F657" s="189"/>
      <c r="G657" s="191"/>
      <c r="H657" s="191"/>
      <c r="I657" s="191"/>
      <c r="J657" s="191"/>
      <c r="K657" s="191"/>
      <c r="L657" s="191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429"/>
      <c r="Y657" s="429"/>
      <c r="Z657" s="429"/>
      <c r="AA657" s="429"/>
      <c r="AB657" s="185"/>
      <c r="AC657" s="431"/>
    </row>
    <row r="658" spans="1:29">
      <c r="A658" s="189"/>
      <c r="B658" s="190"/>
      <c r="C658" s="189"/>
      <c r="D658" s="190"/>
      <c r="E658" s="189"/>
      <c r="F658" s="189"/>
      <c r="G658" s="191"/>
      <c r="H658" s="191"/>
      <c r="I658" s="191"/>
      <c r="J658" s="191"/>
      <c r="K658" s="191"/>
      <c r="L658" s="191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429"/>
      <c r="Y658" s="429"/>
      <c r="Z658" s="429"/>
      <c r="AA658" s="429"/>
      <c r="AB658" s="185"/>
      <c r="AC658" s="431"/>
    </row>
    <row r="659" spans="1:29">
      <c r="A659" s="189"/>
      <c r="B659" s="190"/>
      <c r="C659" s="189"/>
      <c r="D659" s="190"/>
      <c r="E659" s="189"/>
      <c r="F659" s="189"/>
      <c r="G659" s="191"/>
      <c r="H659" s="191"/>
      <c r="I659" s="191"/>
      <c r="J659" s="191"/>
      <c r="K659" s="191"/>
      <c r="L659" s="191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429"/>
      <c r="Y659" s="429"/>
      <c r="Z659" s="429"/>
      <c r="AA659" s="429"/>
      <c r="AB659" s="185"/>
      <c r="AC659" s="431"/>
    </row>
    <row r="660" spans="1:29">
      <c r="A660" s="189"/>
      <c r="B660" s="190"/>
      <c r="C660" s="189"/>
      <c r="D660" s="190"/>
      <c r="E660" s="189"/>
      <c r="F660" s="189"/>
      <c r="G660" s="191"/>
      <c r="H660" s="191"/>
      <c r="I660" s="191"/>
      <c r="J660" s="191"/>
      <c r="K660" s="191"/>
      <c r="L660" s="191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429"/>
      <c r="Y660" s="429"/>
      <c r="Z660" s="429"/>
      <c r="AA660" s="429"/>
      <c r="AB660" s="185"/>
      <c r="AC660" s="431"/>
    </row>
    <row r="661" spans="1:29">
      <c r="A661" s="189"/>
      <c r="B661" s="190"/>
      <c r="C661" s="189"/>
      <c r="D661" s="190"/>
      <c r="E661" s="189"/>
      <c r="F661" s="189"/>
      <c r="G661" s="191"/>
      <c r="H661" s="191"/>
      <c r="I661" s="191"/>
      <c r="J661" s="191"/>
      <c r="K661" s="191"/>
      <c r="L661" s="191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  <c r="X661" s="429"/>
      <c r="Y661" s="429"/>
      <c r="Z661" s="429"/>
      <c r="AA661" s="429"/>
      <c r="AB661" s="185"/>
      <c r="AC661" s="431"/>
    </row>
    <row r="662" spans="1:29">
      <c r="A662" s="189"/>
      <c r="B662" s="190"/>
      <c r="C662" s="189"/>
      <c r="D662" s="190"/>
      <c r="E662" s="189"/>
      <c r="F662" s="189"/>
      <c r="G662" s="191"/>
      <c r="H662" s="191"/>
      <c r="I662" s="191"/>
      <c r="J662" s="191"/>
      <c r="K662" s="191"/>
      <c r="L662" s="191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429"/>
      <c r="Y662" s="429"/>
      <c r="Z662" s="429"/>
      <c r="AA662" s="429"/>
      <c r="AB662" s="185"/>
      <c r="AC662" s="431"/>
    </row>
    <row r="663" spans="1:29">
      <c r="A663" s="189"/>
      <c r="B663" s="190"/>
      <c r="C663" s="189"/>
      <c r="D663" s="190"/>
      <c r="E663" s="189"/>
      <c r="F663" s="189"/>
      <c r="G663" s="191"/>
      <c r="H663" s="191"/>
      <c r="I663" s="191"/>
      <c r="J663" s="191"/>
      <c r="K663" s="191"/>
      <c r="L663" s="191"/>
      <c r="M663" s="185"/>
      <c r="N663" s="185"/>
      <c r="O663" s="185"/>
      <c r="P663" s="185"/>
      <c r="Q663" s="185"/>
      <c r="R663" s="185"/>
      <c r="S663" s="185"/>
      <c r="T663" s="185"/>
      <c r="U663" s="185"/>
      <c r="V663" s="185"/>
      <c r="W663" s="185"/>
      <c r="X663" s="429"/>
      <c r="Y663" s="429"/>
      <c r="Z663" s="429"/>
      <c r="AA663" s="429"/>
      <c r="AB663" s="185"/>
      <c r="AC663" s="431"/>
    </row>
    <row r="664" spans="1:29">
      <c r="G664" s="433"/>
      <c r="H664" s="430"/>
      <c r="I664" s="430"/>
      <c r="J664" s="430"/>
      <c r="K664" s="430"/>
      <c r="L664" s="430"/>
      <c r="M664" s="430"/>
      <c r="N664" s="430"/>
      <c r="O664" s="430"/>
      <c r="P664" s="430"/>
      <c r="Q664" s="430"/>
      <c r="R664" s="430"/>
      <c r="S664" s="430"/>
      <c r="T664" s="185"/>
      <c r="U664" s="185"/>
      <c r="V664" s="185"/>
      <c r="W664" s="185"/>
      <c r="X664" s="429"/>
      <c r="Y664" s="429"/>
      <c r="Z664" s="429"/>
      <c r="AA664" s="429"/>
      <c r="AB664" s="185"/>
      <c r="AC664" s="431"/>
    </row>
    <row r="665" spans="1:29">
      <c r="G665" s="430"/>
      <c r="H665" s="430"/>
      <c r="I665" s="430"/>
      <c r="J665" s="430"/>
      <c r="K665" s="430"/>
      <c r="L665" s="430"/>
      <c r="M665" s="430"/>
      <c r="N665" s="430"/>
      <c r="O665" s="430"/>
      <c r="P665" s="430"/>
      <c r="Q665" s="430"/>
      <c r="R665" s="430"/>
      <c r="S665" s="430"/>
      <c r="T665" s="185"/>
      <c r="U665" s="185"/>
      <c r="V665" s="185"/>
      <c r="W665" s="185"/>
      <c r="X665" s="429"/>
      <c r="Y665" s="429"/>
      <c r="Z665" s="429"/>
      <c r="AA665" s="429"/>
      <c r="AB665" s="185"/>
      <c r="AC665" s="431"/>
    </row>
    <row r="666" spans="1:29">
      <c r="G666" s="430"/>
      <c r="H666" s="430"/>
      <c r="I666" s="430"/>
      <c r="J666" s="430"/>
      <c r="K666" s="430"/>
      <c r="L666" s="430"/>
      <c r="M666" s="430"/>
      <c r="N666" s="430"/>
      <c r="O666" s="430"/>
      <c r="P666" s="430"/>
      <c r="Q666" s="430"/>
      <c r="R666" s="430"/>
      <c r="S666" s="430"/>
      <c r="T666" s="185"/>
      <c r="U666" s="185"/>
      <c r="V666" s="185"/>
      <c r="W666" s="185"/>
      <c r="X666" s="429"/>
      <c r="Y666" s="429"/>
      <c r="Z666" s="429"/>
      <c r="AA666" s="429"/>
      <c r="AB666" s="185"/>
      <c r="AC666" s="431"/>
    </row>
    <row r="667" spans="1:29">
      <c r="G667" s="430"/>
      <c r="H667" s="430"/>
      <c r="I667" s="430"/>
      <c r="J667" s="430"/>
      <c r="K667" s="430"/>
      <c r="L667" s="430"/>
      <c r="M667" s="430"/>
      <c r="N667" s="430"/>
      <c r="O667" s="430"/>
      <c r="P667" s="430"/>
      <c r="Q667" s="430"/>
      <c r="R667" s="430"/>
      <c r="S667" s="430"/>
      <c r="T667" s="185"/>
      <c r="U667" s="185"/>
      <c r="V667" s="185"/>
      <c r="W667" s="185"/>
      <c r="X667" s="429"/>
      <c r="Y667" s="429"/>
      <c r="Z667" s="429"/>
      <c r="AA667" s="429"/>
      <c r="AB667" s="185"/>
      <c r="AC667" s="431"/>
    </row>
    <row r="668" spans="1:29">
      <c r="G668" s="430"/>
      <c r="H668" s="430"/>
      <c r="I668" s="430"/>
      <c r="J668" s="430"/>
      <c r="K668" s="430"/>
      <c r="L668" s="430"/>
      <c r="M668" s="430"/>
      <c r="N668" s="430"/>
      <c r="O668" s="430"/>
      <c r="P668" s="430"/>
      <c r="Q668" s="430"/>
      <c r="R668" s="430"/>
      <c r="S668" s="430"/>
      <c r="T668" s="185"/>
      <c r="U668" s="185"/>
      <c r="V668" s="185"/>
      <c r="W668" s="185"/>
      <c r="X668" s="429"/>
      <c r="Y668" s="429"/>
      <c r="Z668" s="429"/>
      <c r="AA668" s="429"/>
      <c r="AB668" s="185"/>
      <c r="AC668" s="431"/>
    </row>
    <row r="669" spans="1:29">
      <c r="G669" s="430"/>
      <c r="H669" s="430"/>
      <c r="I669" s="430"/>
      <c r="J669" s="430"/>
      <c r="K669" s="430"/>
      <c r="L669" s="430"/>
      <c r="M669" s="430"/>
      <c r="N669" s="430"/>
      <c r="O669" s="430"/>
      <c r="P669" s="430"/>
      <c r="Q669" s="430"/>
      <c r="R669" s="430"/>
      <c r="S669" s="430"/>
      <c r="T669" s="185"/>
      <c r="U669" s="185"/>
      <c r="V669" s="185"/>
      <c r="W669" s="185"/>
      <c r="X669" s="429"/>
      <c r="Y669" s="429"/>
      <c r="Z669" s="429"/>
      <c r="AA669" s="429"/>
      <c r="AB669" s="185"/>
      <c r="AC669" s="431"/>
    </row>
    <row r="670" spans="1:29">
      <c r="G670" s="430"/>
      <c r="H670" s="430"/>
      <c r="I670" s="430"/>
      <c r="J670" s="430"/>
      <c r="K670" s="430"/>
      <c r="L670" s="430"/>
      <c r="M670" s="430"/>
      <c r="N670" s="430"/>
      <c r="O670" s="430"/>
      <c r="P670" s="430"/>
      <c r="Q670" s="430"/>
      <c r="R670" s="430"/>
      <c r="S670" s="430"/>
      <c r="T670" s="185"/>
      <c r="U670" s="185"/>
      <c r="V670" s="185"/>
      <c r="W670" s="185"/>
      <c r="X670" s="429"/>
      <c r="Y670" s="429"/>
      <c r="Z670" s="429"/>
      <c r="AA670" s="429"/>
      <c r="AB670" s="185"/>
      <c r="AC670" s="431"/>
    </row>
    <row r="671" spans="1:29">
      <c r="G671" s="430"/>
      <c r="H671" s="430"/>
      <c r="I671" s="430"/>
      <c r="J671" s="430"/>
      <c r="K671" s="430"/>
      <c r="L671" s="430"/>
      <c r="M671" s="430"/>
      <c r="N671" s="430"/>
      <c r="O671" s="430"/>
      <c r="P671" s="430"/>
      <c r="Q671" s="430"/>
      <c r="R671" s="430"/>
      <c r="S671" s="430"/>
      <c r="T671" s="185"/>
      <c r="U671" s="185"/>
      <c r="V671" s="185"/>
      <c r="W671" s="185"/>
      <c r="X671" s="429"/>
      <c r="Y671" s="429"/>
      <c r="Z671" s="429"/>
      <c r="AA671" s="429"/>
      <c r="AB671" s="185"/>
      <c r="AC671" s="431"/>
    </row>
    <row r="672" spans="1:29">
      <c r="G672" s="430"/>
      <c r="H672" s="430"/>
      <c r="I672" s="430"/>
      <c r="J672" s="430"/>
      <c r="K672" s="430"/>
      <c r="L672" s="430"/>
      <c r="M672" s="430"/>
      <c r="N672" s="430"/>
      <c r="O672" s="430"/>
      <c r="P672" s="430"/>
      <c r="Q672" s="430"/>
      <c r="R672" s="430"/>
      <c r="S672" s="430"/>
      <c r="T672" s="185"/>
      <c r="U672" s="185"/>
      <c r="V672" s="185"/>
      <c r="W672" s="185"/>
      <c r="X672" s="429"/>
      <c r="Y672" s="429"/>
      <c r="Z672" s="429"/>
      <c r="AA672" s="429"/>
      <c r="AB672" s="185"/>
      <c r="AC672" s="431"/>
    </row>
    <row r="673" spans="7:29">
      <c r="G673" s="430"/>
      <c r="H673" s="430"/>
      <c r="I673" s="430"/>
      <c r="J673" s="430"/>
      <c r="K673" s="430"/>
      <c r="L673" s="430"/>
      <c r="M673" s="430"/>
      <c r="N673" s="430"/>
      <c r="O673" s="430"/>
      <c r="P673" s="430"/>
      <c r="Q673" s="430"/>
      <c r="R673" s="430"/>
      <c r="S673" s="430"/>
      <c r="T673" s="185"/>
      <c r="U673" s="185"/>
      <c r="V673" s="185"/>
      <c r="W673" s="185"/>
      <c r="X673" s="429"/>
      <c r="Y673" s="429"/>
      <c r="Z673" s="429"/>
      <c r="AA673" s="429"/>
      <c r="AB673" s="185"/>
      <c r="AC673" s="431"/>
    </row>
    <row r="674" spans="7:29">
      <c r="G674" s="430"/>
      <c r="H674" s="430"/>
      <c r="I674" s="430"/>
      <c r="J674" s="430"/>
      <c r="K674" s="430"/>
      <c r="L674" s="430"/>
      <c r="M674" s="430"/>
      <c r="N674" s="430"/>
      <c r="O674" s="430"/>
      <c r="P674" s="430"/>
      <c r="Q674" s="430"/>
      <c r="R674" s="430"/>
      <c r="S674" s="430"/>
      <c r="T674" s="185"/>
      <c r="U674" s="185"/>
      <c r="V674" s="185"/>
      <c r="W674" s="185"/>
      <c r="X674" s="429"/>
      <c r="Y674" s="429"/>
      <c r="Z674" s="429"/>
      <c r="AA674" s="429"/>
      <c r="AB674" s="185"/>
      <c r="AC674" s="431"/>
    </row>
    <row r="675" spans="7:29">
      <c r="G675" s="430"/>
      <c r="H675" s="430"/>
      <c r="I675" s="430"/>
      <c r="J675" s="430"/>
      <c r="K675" s="430"/>
      <c r="L675" s="430"/>
      <c r="M675" s="430"/>
      <c r="N675" s="430"/>
      <c r="O675" s="430"/>
      <c r="P675" s="430"/>
      <c r="Q675" s="430"/>
      <c r="R675" s="430"/>
      <c r="S675" s="430"/>
      <c r="T675" s="185"/>
      <c r="U675" s="185"/>
      <c r="V675" s="185"/>
      <c r="W675" s="185"/>
      <c r="X675" s="429"/>
      <c r="Y675" s="429"/>
      <c r="Z675" s="429"/>
      <c r="AA675" s="429"/>
      <c r="AB675" s="185"/>
      <c r="AC675" s="431"/>
    </row>
    <row r="676" spans="7:29">
      <c r="G676" s="430"/>
      <c r="H676" s="430"/>
      <c r="I676" s="430"/>
      <c r="J676" s="430"/>
      <c r="K676" s="430"/>
      <c r="L676" s="430"/>
      <c r="M676" s="430"/>
      <c r="N676" s="430"/>
      <c r="O676" s="430"/>
      <c r="P676" s="430"/>
      <c r="Q676" s="430"/>
      <c r="R676" s="430"/>
      <c r="S676" s="430"/>
      <c r="T676" s="185"/>
      <c r="U676" s="185"/>
      <c r="V676" s="185"/>
      <c r="W676" s="185"/>
      <c r="X676" s="429"/>
      <c r="Y676" s="429"/>
      <c r="Z676" s="429"/>
      <c r="AA676" s="429"/>
      <c r="AB676" s="185"/>
      <c r="AC676" s="431"/>
    </row>
    <row r="677" spans="7:29">
      <c r="G677" s="430"/>
      <c r="H677" s="430"/>
      <c r="I677" s="430"/>
      <c r="J677" s="430"/>
      <c r="K677" s="430"/>
      <c r="L677" s="430"/>
      <c r="M677" s="430"/>
      <c r="N677" s="430"/>
      <c r="O677" s="430"/>
      <c r="P677" s="430"/>
      <c r="Q677" s="430"/>
      <c r="R677" s="430"/>
      <c r="S677" s="430"/>
      <c r="T677" s="185"/>
      <c r="U677" s="185"/>
      <c r="V677" s="185"/>
      <c r="W677" s="185"/>
      <c r="X677" s="429"/>
      <c r="Y677" s="429"/>
      <c r="Z677" s="429"/>
      <c r="AA677" s="429"/>
      <c r="AB677" s="185"/>
      <c r="AC677" s="431"/>
    </row>
    <row r="678" spans="7:29">
      <c r="G678" s="430"/>
      <c r="H678" s="430"/>
      <c r="I678" s="430"/>
      <c r="J678" s="430"/>
      <c r="K678" s="430"/>
      <c r="L678" s="430"/>
      <c r="M678" s="430"/>
      <c r="N678" s="430"/>
      <c r="O678" s="430"/>
      <c r="P678" s="430"/>
      <c r="Q678" s="430"/>
      <c r="R678" s="430"/>
      <c r="S678" s="430"/>
      <c r="T678" s="185"/>
      <c r="U678" s="185"/>
      <c r="V678" s="185"/>
      <c r="W678" s="185"/>
      <c r="X678" s="429"/>
      <c r="Y678" s="429"/>
      <c r="Z678" s="429"/>
      <c r="AA678" s="429"/>
      <c r="AB678" s="185"/>
      <c r="AC678" s="431"/>
    </row>
    <row r="679" spans="7:29">
      <c r="G679" s="430"/>
      <c r="H679" s="430"/>
      <c r="I679" s="430"/>
      <c r="J679" s="430"/>
      <c r="K679" s="430"/>
      <c r="L679" s="430"/>
      <c r="M679" s="430"/>
      <c r="N679" s="430"/>
      <c r="O679" s="430"/>
      <c r="P679" s="430"/>
      <c r="Q679" s="430"/>
      <c r="R679" s="430"/>
      <c r="S679" s="430"/>
      <c r="T679" s="185"/>
      <c r="U679" s="185"/>
      <c r="V679" s="185"/>
      <c r="W679" s="185"/>
      <c r="X679" s="429"/>
      <c r="Y679" s="429"/>
      <c r="Z679" s="429"/>
      <c r="AA679" s="429"/>
      <c r="AB679" s="185"/>
      <c r="AC679" s="431"/>
    </row>
    <row r="680" spans="7:29">
      <c r="T680" s="185"/>
      <c r="U680" s="185"/>
      <c r="V680" s="185"/>
      <c r="W680" s="185"/>
      <c r="X680" s="429"/>
      <c r="Y680" s="429"/>
      <c r="Z680" s="429"/>
      <c r="AA680" s="429"/>
      <c r="AB680" s="185"/>
      <c r="AC680" s="431"/>
    </row>
    <row r="681" spans="7:29">
      <c r="T681" s="185"/>
      <c r="U681" s="185"/>
      <c r="V681" s="185"/>
      <c r="W681" s="185"/>
      <c r="X681" s="429"/>
      <c r="Y681" s="429"/>
      <c r="Z681" s="429"/>
      <c r="AA681" s="429"/>
      <c r="AB681" s="185"/>
      <c r="AC681" s="431"/>
    </row>
    <row r="682" spans="7:29">
      <c r="T682" s="185"/>
      <c r="U682" s="185"/>
      <c r="V682" s="185"/>
      <c r="W682" s="185"/>
      <c r="X682" s="429"/>
      <c r="Y682" s="429"/>
      <c r="Z682" s="429"/>
      <c r="AA682" s="429"/>
      <c r="AB682" s="185"/>
      <c r="AC682" s="431"/>
    </row>
    <row r="683" spans="7:29">
      <c r="T683" s="185"/>
      <c r="U683" s="185"/>
      <c r="V683" s="185"/>
      <c r="W683" s="185"/>
      <c r="X683" s="429"/>
      <c r="Y683" s="429"/>
      <c r="Z683" s="429"/>
      <c r="AA683" s="429"/>
      <c r="AB683" s="185"/>
      <c r="AC683" s="431"/>
    </row>
    <row r="684" spans="7:29">
      <c r="T684" s="185"/>
      <c r="U684" s="185"/>
      <c r="V684" s="185"/>
      <c r="W684" s="185"/>
      <c r="X684" s="429"/>
      <c r="Y684" s="429"/>
      <c r="Z684" s="429"/>
      <c r="AA684" s="429"/>
      <c r="AB684" s="185"/>
      <c r="AC684" s="431"/>
    </row>
    <row r="685" spans="7:29">
      <c r="T685" s="185"/>
      <c r="U685" s="185"/>
      <c r="V685" s="185"/>
      <c r="W685" s="185"/>
      <c r="X685" s="429"/>
      <c r="Y685" s="429"/>
      <c r="Z685" s="429"/>
      <c r="AA685" s="429"/>
      <c r="AB685" s="185"/>
      <c r="AC685" s="431"/>
    </row>
    <row r="686" spans="7:29">
      <c r="T686" s="185"/>
      <c r="U686" s="185"/>
      <c r="V686" s="185"/>
      <c r="W686" s="185"/>
      <c r="X686" s="429"/>
      <c r="Y686" s="429"/>
      <c r="Z686" s="429"/>
      <c r="AA686" s="429"/>
      <c r="AB686" s="185"/>
      <c r="AC686" s="431"/>
    </row>
    <row r="687" spans="7:29">
      <c r="T687" s="185"/>
      <c r="U687" s="185"/>
      <c r="V687" s="185"/>
      <c r="W687" s="185"/>
      <c r="X687" s="429"/>
      <c r="Y687" s="429"/>
      <c r="Z687" s="429"/>
      <c r="AA687" s="429"/>
      <c r="AB687" s="185"/>
      <c r="AC687" s="431"/>
    </row>
    <row r="688" spans="7:29">
      <c r="T688" s="185"/>
      <c r="U688" s="185"/>
      <c r="V688" s="185"/>
      <c r="W688" s="185"/>
      <c r="X688" s="429"/>
      <c r="Y688" s="429"/>
      <c r="Z688" s="429"/>
      <c r="AA688" s="429"/>
      <c r="AB688" s="185"/>
      <c r="AC688" s="431"/>
    </row>
    <row r="689" spans="20:29">
      <c r="T689" s="185"/>
      <c r="U689" s="185"/>
      <c r="V689" s="185"/>
      <c r="W689" s="185"/>
      <c r="X689" s="429"/>
      <c r="Y689" s="429"/>
      <c r="Z689" s="429"/>
      <c r="AA689" s="429"/>
      <c r="AB689" s="185"/>
      <c r="AC689" s="431"/>
    </row>
    <row r="690" spans="20:29">
      <c r="T690" s="185"/>
      <c r="U690" s="185"/>
      <c r="V690" s="185"/>
      <c r="W690" s="185"/>
      <c r="X690" s="429"/>
      <c r="Y690" s="429"/>
      <c r="Z690" s="429"/>
      <c r="AA690" s="429"/>
      <c r="AB690" s="185"/>
      <c r="AC690" s="431"/>
    </row>
    <row r="691" spans="20:29">
      <c r="T691" s="185"/>
      <c r="U691" s="185"/>
      <c r="V691" s="185"/>
      <c r="W691" s="185"/>
      <c r="X691" s="429"/>
      <c r="Y691" s="429"/>
      <c r="Z691" s="429"/>
      <c r="AA691" s="429"/>
      <c r="AB691" s="185"/>
      <c r="AC691" s="431"/>
    </row>
    <row r="692" spans="20:29">
      <c r="T692" s="185"/>
      <c r="U692" s="185"/>
      <c r="V692" s="185"/>
      <c r="W692" s="185"/>
      <c r="X692" s="429"/>
      <c r="Y692" s="429"/>
      <c r="Z692" s="429"/>
      <c r="AA692" s="429"/>
      <c r="AB692" s="185"/>
      <c r="AC692" s="431"/>
    </row>
    <row r="693" spans="20:29">
      <c r="T693" s="185"/>
      <c r="U693" s="185"/>
      <c r="V693" s="185"/>
      <c r="W693" s="185"/>
      <c r="X693" s="429"/>
      <c r="Y693" s="429"/>
      <c r="Z693" s="429"/>
      <c r="AA693" s="429"/>
      <c r="AB693" s="185"/>
      <c r="AC693" s="431"/>
    </row>
    <row r="694" spans="20:29">
      <c r="T694" s="185"/>
      <c r="U694" s="185"/>
      <c r="V694" s="185"/>
      <c r="W694" s="185"/>
      <c r="X694" s="429"/>
      <c r="Y694" s="429"/>
      <c r="Z694" s="429"/>
      <c r="AA694" s="429"/>
      <c r="AB694" s="185"/>
      <c r="AC694" s="431"/>
    </row>
    <row r="695" spans="20:29">
      <c r="T695" s="185"/>
      <c r="U695" s="185"/>
      <c r="V695" s="185"/>
      <c r="W695" s="185"/>
      <c r="X695" s="429"/>
      <c r="Y695" s="429"/>
      <c r="Z695" s="429"/>
      <c r="AA695" s="429"/>
      <c r="AB695" s="185"/>
      <c r="AC695" s="431"/>
    </row>
    <row r="696" spans="20:29">
      <c r="T696" s="185"/>
      <c r="U696" s="185"/>
      <c r="V696" s="185"/>
      <c r="W696" s="185"/>
      <c r="X696" s="429"/>
      <c r="Y696" s="429"/>
      <c r="Z696" s="429"/>
      <c r="AA696" s="429"/>
      <c r="AB696" s="185"/>
      <c r="AC696" s="431"/>
    </row>
    <row r="697" spans="20:29">
      <c r="T697" s="185"/>
      <c r="U697" s="185"/>
      <c r="V697" s="185"/>
      <c r="W697" s="185"/>
      <c r="X697" s="429"/>
      <c r="Y697" s="429"/>
      <c r="Z697" s="429"/>
      <c r="AA697" s="429"/>
      <c r="AB697" s="185"/>
      <c r="AC697" s="431"/>
    </row>
    <row r="698" spans="20:29">
      <c r="T698" s="185"/>
      <c r="U698" s="185"/>
      <c r="V698" s="185"/>
      <c r="W698" s="185"/>
      <c r="X698" s="429"/>
      <c r="Y698" s="429"/>
      <c r="Z698" s="429"/>
      <c r="AA698" s="429"/>
      <c r="AB698" s="185"/>
      <c r="AC698" s="431"/>
    </row>
    <row r="699" spans="20:29">
      <c r="T699" s="185"/>
      <c r="U699" s="185"/>
      <c r="V699" s="185"/>
      <c r="W699" s="185"/>
      <c r="X699" s="429"/>
      <c r="Y699" s="429"/>
      <c r="Z699" s="429"/>
      <c r="AA699" s="429"/>
      <c r="AB699" s="185"/>
      <c r="AC699" s="431"/>
    </row>
    <row r="700" spans="20:29">
      <c r="T700" s="185"/>
      <c r="U700" s="185"/>
      <c r="V700" s="185"/>
      <c r="W700" s="185"/>
      <c r="X700" s="429"/>
      <c r="Y700" s="429"/>
      <c r="Z700" s="429"/>
      <c r="AA700" s="429"/>
      <c r="AB700" s="185"/>
      <c r="AC700" s="431"/>
    </row>
    <row r="701" spans="20:29">
      <c r="T701" s="185"/>
      <c r="U701" s="185"/>
      <c r="V701" s="185"/>
      <c r="W701" s="185"/>
      <c r="X701" s="429"/>
      <c r="Y701" s="429"/>
      <c r="Z701" s="429"/>
      <c r="AA701" s="429"/>
      <c r="AB701" s="185"/>
      <c r="AC701" s="431"/>
    </row>
    <row r="702" spans="20:29">
      <c r="T702" s="185"/>
      <c r="U702" s="185"/>
      <c r="V702" s="185"/>
      <c r="W702" s="185"/>
      <c r="X702" s="429"/>
      <c r="Y702" s="429"/>
      <c r="Z702" s="429"/>
      <c r="AA702" s="429"/>
      <c r="AB702" s="185"/>
      <c r="AC702" s="431"/>
    </row>
    <row r="703" spans="20:29">
      <c r="T703" s="185"/>
      <c r="U703" s="185"/>
      <c r="V703" s="185"/>
      <c r="W703" s="185"/>
      <c r="X703" s="429"/>
      <c r="Y703" s="429"/>
      <c r="Z703" s="429"/>
      <c r="AA703" s="429"/>
      <c r="AB703" s="185"/>
      <c r="AC703" s="431"/>
    </row>
    <row r="704" spans="20:29">
      <c r="T704" s="185"/>
      <c r="U704" s="185"/>
      <c r="V704" s="185"/>
      <c r="W704" s="185"/>
      <c r="X704" s="429"/>
      <c r="Y704" s="429"/>
      <c r="Z704" s="429"/>
      <c r="AA704" s="429"/>
      <c r="AB704" s="185"/>
      <c r="AC704" s="431"/>
    </row>
    <row r="705" spans="20:29">
      <c r="T705" s="185"/>
      <c r="U705" s="185"/>
      <c r="V705" s="185"/>
      <c r="W705" s="185"/>
      <c r="X705" s="429"/>
      <c r="Y705" s="429"/>
      <c r="Z705" s="429"/>
      <c r="AA705" s="429"/>
      <c r="AB705" s="185"/>
      <c r="AC705" s="431"/>
    </row>
    <row r="706" spans="20:29">
      <c r="T706" s="185"/>
      <c r="U706" s="185"/>
      <c r="V706" s="185"/>
      <c r="W706" s="185"/>
      <c r="X706" s="429"/>
      <c r="Y706" s="429"/>
      <c r="Z706" s="429"/>
      <c r="AA706" s="429"/>
      <c r="AB706" s="185"/>
      <c r="AC706" s="431"/>
    </row>
    <row r="707" spans="20:29">
      <c r="T707" s="185"/>
      <c r="U707" s="185"/>
      <c r="V707" s="185"/>
      <c r="W707" s="185"/>
      <c r="X707" s="429"/>
      <c r="Y707" s="429"/>
      <c r="Z707" s="429"/>
      <c r="AA707" s="429"/>
      <c r="AB707" s="185"/>
      <c r="AC707" s="431"/>
    </row>
    <row r="708" spans="20:29">
      <c r="T708" s="185"/>
      <c r="U708" s="185"/>
      <c r="V708" s="185"/>
      <c r="W708" s="185"/>
      <c r="X708" s="429"/>
      <c r="Y708" s="429"/>
      <c r="Z708" s="429"/>
      <c r="AA708" s="429"/>
      <c r="AB708" s="185"/>
      <c r="AC708" s="431"/>
    </row>
    <row r="709" spans="20:29">
      <c r="T709" s="185"/>
      <c r="U709" s="185"/>
      <c r="V709" s="185"/>
      <c r="W709" s="185"/>
      <c r="X709" s="429"/>
      <c r="Y709" s="429"/>
      <c r="Z709" s="429"/>
      <c r="AA709" s="429"/>
      <c r="AB709" s="185"/>
      <c r="AC709" s="431"/>
    </row>
    <row r="710" spans="20:29">
      <c r="T710" s="185"/>
      <c r="U710" s="185"/>
      <c r="V710" s="185"/>
      <c r="W710" s="185"/>
      <c r="X710" s="429"/>
      <c r="Y710" s="429"/>
      <c r="Z710" s="429"/>
      <c r="AA710" s="429"/>
      <c r="AB710" s="185"/>
      <c r="AC710" s="431"/>
    </row>
    <row r="711" spans="20:29">
      <c r="T711" s="185"/>
      <c r="U711" s="185"/>
      <c r="V711" s="185"/>
      <c r="W711" s="185"/>
      <c r="X711" s="429"/>
      <c r="Y711" s="429"/>
      <c r="Z711" s="429"/>
      <c r="AA711" s="429"/>
      <c r="AB711" s="185"/>
      <c r="AC711" s="431"/>
    </row>
    <row r="712" spans="20:29">
      <c r="T712" s="185"/>
      <c r="U712" s="185"/>
      <c r="V712" s="185"/>
      <c r="W712" s="185"/>
      <c r="X712" s="429"/>
      <c r="Y712" s="429"/>
      <c r="Z712" s="429"/>
      <c r="AA712" s="429"/>
      <c r="AB712" s="185"/>
      <c r="AC712" s="431"/>
    </row>
    <row r="713" spans="20:29">
      <c r="T713" s="185"/>
      <c r="U713" s="185"/>
      <c r="V713" s="185"/>
      <c r="W713" s="185"/>
      <c r="X713" s="429"/>
      <c r="Y713" s="429"/>
      <c r="Z713" s="429"/>
      <c r="AA713" s="429"/>
      <c r="AB713" s="185"/>
      <c r="AC713" s="431"/>
    </row>
    <row r="714" spans="20:29">
      <c r="T714" s="185"/>
      <c r="U714" s="185"/>
      <c r="V714" s="185"/>
      <c r="W714" s="185"/>
      <c r="X714" s="429"/>
      <c r="Y714" s="429"/>
      <c r="Z714" s="429"/>
      <c r="AA714" s="429"/>
      <c r="AB714" s="185"/>
      <c r="AC714" s="431"/>
    </row>
    <row r="715" spans="20:29">
      <c r="T715" s="185"/>
      <c r="U715" s="185"/>
      <c r="V715" s="185"/>
      <c r="W715" s="185"/>
      <c r="X715" s="429"/>
      <c r="Y715" s="429"/>
      <c r="Z715" s="429"/>
      <c r="AA715" s="429"/>
      <c r="AB715" s="185"/>
      <c r="AC715" s="431"/>
    </row>
    <row r="716" spans="20:29">
      <c r="T716" s="185"/>
      <c r="U716" s="185"/>
      <c r="V716" s="185"/>
      <c r="W716" s="185"/>
      <c r="X716" s="429"/>
      <c r="Y716" s="429"/>
      <c r="Z716" s="429"/>
      <c r="AA716" s="429"/>
      <c r="AB716" s="185"/>
      <c r="AC716" s="431"/>
    </row>
    <row r="717" spans="20:29">
      <c r="T717" s="185"/>
      <c r="U717" s="185"/>
      <c r="V717" s="185"/>
      <c r="W717" s="185"/>
      <c r="X717" s="429"/>
      <c r="Y717" s="429"/>
      <c r="Z717" s="429"/>
      <c r="AA717" s="429"/>
      <c r="AB717" s="185"/>
      <c r="AC717" s="431"/>
    </row>
    <row r="718" spans="20:29">
      <c r="T718" s="185"/>
      <c r="U718" s="185"/>
      <c r="V718" s="185"/>
      <c r="W718" s="185"/>
      <c r="X718" s="429"/>
      <c r="Y718" s="429"/>
      <c r="Z718" s="429"/>
      <c r="AA718" s="429"/>
      <c r="AB718" s="185"/>
      <c r="AC718" s="431"/>
    </row>
    <row r="719" spans="20:29">
      <c r="T719" s="185"/>
      <c r="U719" s="185"/>
      <c r="V719" s="185"/>
      <c r="W719" s="185"/>
      <c r="X719" s="429"/>
      <c r="Y719" s="429"/>
      <c r="Z719" s="429"/>
      <c r="AA719" s="429"/>
      <c r="AB719" s="185"/>
      <c r="AC719" s="431"/>
    </row>
    <row r="720" spans="20:29">
      <c r="T720" s="185"/>
      <c r="U720" s="185"/>
      <c r="V720" s="185"/>
      <c r="W720" s="185"/>
      <c r="X720" s="429"/>
      <c r="Y720" s="429"/>
      <c r="Z720" s="429"/>
      <c r="AA720" s="429"/>
      <c r="AB720" s="185"/>
      <c r="AC720" s="431"/>
    </row>
    <row r="721" spans="20:29">
      <c r="T721" s="185"/>
      <c r="U721" s="185"/>
      <c r="V721" s="185"/>
      <c r="W721" s="185"/>
      <c r="X721" s="429"/>
      <c r="Y721" s="429"/>
      <c r="Z721" s="429"/>
      <c r="AA721" s="429"/>
      <c r="AB721" s="185"/>
      <c r="AC721" s="431"/>
    </row>
    <row r="722" spans="20:29">
      <c r="T722" s="185"/>
      <c r="U722" s="185"/>
      <c r="V722" s="185"/>
      <c r="W722" s="185"/>
      <c r="X722" s="429"/>
      <c r="Y722" s="429"/>
      <c r="Z722" s="429"/>
      <c r="AA722" s="429"/>
      <c r="AB722" s="185"/>
      <c r="AC722" s="431"/>
    </row>
    <row r="723" spans="20:29">
      <c r="T723" s="185"/>
      <c r="U723" s="185"/>
      <c r="V723" s="185"/>
      <c r="W723" s="185"/>
      <c r="X723" s="429"/>
      <c r="Y723" s="429"/>
      <c r="Z723" s="429"/>
      <c r="AA723" s="429"/>
      <c r="AB723" s="185"/>
      <c r="AC723" s="431"/>
    </row>
    <row r="724" spans="20:29">
      <c r="T724" s="185"/>
      <c r="U724" s="185"/>
      <c r="V724" s="185"/>
      <c r="W724" s="185"/>
      <c r="X724" s="429"/>
      <c r="Y724" s="429"/>
      <c r="Z724" s="429"/>
      <c r="AA724" s="429"/>
      <c r="AB724" s="185"/>
      <c r="AC724" s="431"/>
    </row>
    <row r="725" spans="20:29">
      <c r="T725" s="185"/>
      <c r="U725" s="185"/>
      <c r="V725" s="185"/>
      <c r="W725" s="185"/>
      <c r="X725" s="429"/>
      <c r="Y725" s="429"/>
      <c r="Z725" s="429"/>
      <c r="AA725" s="429"/>
      <c r="AB725" s="185"/>
      <c r="AC725" s="431"/>
    </row>
    <row r="726" spans="20:29">
      <c r="T726" s="185"/>
      <c r="U726" s="185"/>
      <c r="V726" s="185"/>
      <c r="W726" s="185"/>
      <c r="X726" s="429"/>
      <c r="Y726" s="429"/>
      <c r="Z726" s="429"/>
      <c r="AA726" s="429"/>
      <c r="AB726" s="185"/>
      <c r="AC726" s="431"/>
    </row>
    <row r="727" spans="20:29">
      <c r="T727" s="185"/>
      <c r="U727" s="185"/>
      <c r="V727" s="185"/>
      <c r="W727" s="185"/>
      <c r="X727" s="429"/>
      <c r="Y727" s="429"/>
      <c r="Z727" s="429"/>
      <c r="AA727" s="429"/>
      <c r="AB727" s="185"/>
      <c r="AC727" s="431"/>
    </row>
    <row r="728" spans="20:29">
      <c r="T728" s="185"/>
      <c r="U728" s="185"/>
      <c r="V728" s="185"/>
      <c r="W728" s="185"/>
      <c r="X728" s="429"/>
      <c r="Y728" s="429"/>
      <c r="Z728" s="429"/>
      <c r="AA728" s="429"/>
      <c r="AB728" s="185"/>
      <c r="AC728" s="431"/>
    </row>
    <row r="729" spans="20:29">
      <c r="T729" s="185"/>
      <c r="U729" s="185"/>
      <c r="V729" s="185"/>
      <c r="W729" s="185"/>
      <c r="X729" s="429"/>
      <c r="Y729" s="429"/>
      <c r="Z729" s="429"/>
      <c r="AA729" s="429"/>
      <c r="AB729" s="185"/>
      <c r="AC729" s="431"/>
    </row>
    <row r="730" spans="20:29">
      <c r="T730" s="185"/>
      <c r="U730" s="185"/>
      <c r="V730" s="185"/>
      <c r="W730" s="185"/>
      <c r="X730" s="429"/>
      <c r="Y730" s="429"/>
      <c r="Z730" s="429"/>
      <c r="AA730" s="429"/>
      <c r="AB730" s="185"/>
      <c r="AC730" s="431"/>
    </row>
    <row r="731" spans="20:29">
      <c r="T731" s="185"/>
      <c r="U731" s="185"/>
      <c r="V731" s="185"/>
      <c r="W731" s="185"/>
      <c r="X731" s="429"/>
      <c r="Y731" s="429"/>
      <c r="Z731" s="429"/>
      <c r="AA731" s="429"/>
      <c r="AB731" s="185"/>
      <c r="AC731" s="431"/>
    </row>
    <row r="732" spans="20:29">
      <c r="T732" s="185"/>
      <c r="U732" s="185"/>
      <c r="V732" s="185"/>
      <c r="W732" s="185"/>
      <c r="X732" s="429"/>
      <c r="Y732" s="429"/>
      <c r="Z732" s="429"/>
      <c r="AA732" s="429"/>
      <c r="AB732" s="185"/>
      <c r="AC732" s="431"/>
    </row>
    <row r="733" spans="20:29">
      <c r="T733" s="185"/>
      <c r="U733" s="185"/>
      <c r="V733" s="185"/>
      <c r="W733" s="185"/>
      <c r="X733" s="429"/>
      <c r="Y733" s="429"/>
      <c r="Z733" s="429"/>
      <c r="AA733" s="429"/>
      <c r="AB733" s="185"/>
      <c r="AC733" s="431"/>
    </row>
    <row r="734" spans="20:29">
      <c r="T734" s="185"/>
      <c r="U734" s="185"/>
      <c r="V734" s="185"/>
      <c r="W734" s="185"/>
      <c r="X734" s="429"/>
      <c r="Y734" s="429"/>
      <c r="Z734" s="429"/>
      <c r="AA734" s="429"/>
      <c r="AB734" s="185"/>
      <c r="AC734" s="431"/>
    </row>
    <row r="735" spans="20:29">
      <c r="T735" s="185"/>
      <c r="U735" s="185"/>
      <c r="V735" s="185"/>
      <c r="W735" s="185"/>
      <c r="X735" s="429"/>
      <c r="Y735" s="429"/>
      <c r="Z735" s="429"/>
      <c r="AA735" s="429"/>
      <c r="AB735" s="185"/>
      <c r="AC735" s="431"/>
    </row>
    <row r="736" spans="20:29">
      <c r="T736" s="185"/>
      <c r="U736" s="185"/>
      <c r="V736" s="185"/>
      <c r="W736" s="185"/>
      <c r="X736" s="429"/>
      <c r="Y736" s="429"/>
      <c r="Z736" s="429"/>
      <c r="AA736" s="429"/>
      <c r="AB736" s="185"/>
      <c r="AC736" s="431"/>
    </row>
    <row r="737" spans="20:29">
      <c r="T737" s="185"/>
      <c r="U737" s="185"/>
      <c r="V737" s="185"/>
      <c r="W737" s="185"/>
      <c r="X737" s="429"/>
      <c r="Y737" s="429"/>
      <c r="Z737" s="429"/>
      <c r="AA737" s="429"/>
      <c r="AB737" s="185"/>
      <c r="AC737" s="431"/>
    </row>
    <row r="738" spans="20:29">
      <c r="T738" s="185"/>
      <c r="U738" s="185"/>
      <c r="V738" s="185"/>
      <c r="W738" s="185"/>
      <c r="X738" s="429"/>
      <c r="Y738" s="429"/>
      <c r="Z738" s="429"/>
      <c r="AA738" s="429"/>
      <c r="AB738" s="185"/>
      <c r="AC738" s="431"/>
    </row>
    <row r="739" spans="20:29">
      <c r="T739" s="185"/>
      <c r="U739" s="185"/>
      <c r="V739" s="185"/>
      <c r="W739" s="185"/>
      <c r="X739" s="429"/>
      <c r="Y739" s="429"/>
      <c r="Z739" s="429"/>
      <c r="AA739" s="429"/>
      <c r="AB739" s="185"/>
      <c r="AC739" s="431"/>
    </row>
    <row r="740" spans="20:29">
      <c r="T740" s="185"/>
      <c r="U740" s="185"/>
      <c r="V740" s="185"/>
      <c r="W740" s="185"/>
      <c r="X740" s="429"/>
      <c r="Y740" s="429"/>
      <c r="Z740" s="429"/>
      <c r="AA740" s="429"/>
      <c r="AB740" s="185"/>
      <c r="AC740" s="431"/>
    </row>
    <row r="741" spans="20:29">
      <c r="T741" s="185"/>
      <c r="U741" s="185"/>
      <c r="V741" s="185"/>
      <c r="W741" s="185"/>
      <c r="X741" s="429"/>
      <c r="Y741" s="429"/>
      <c r="Z741" s="429"/>
      <c r="AA741" s="429"/>
      <c r="AB741" s="185"/>
      <c r="AC741" s="431"/>
    </row>
    <row r="742" spans="20:29">
      <c r="T742" s="185"/>
      <c r="U742" s="185"/>
      <c r="V742" s="185"/>
      <c r="W742" s="185"/>
      <c r="X742" s="429"/>
      <c r="Y742" s="429"/>
      <c r="Z742" s="429"/>
      <c r="AA742" s="429"/>
      <c r="AB742" s="185"/>
      <c r="AC742" s="431"/>
    </row>
    <row r="743" spans="20:29">
      <c r="T743" s="185"/>
      <c r="U743" s="185"/>
      <c r="V743" s="185"/>
      <c r="W743" s="185"/>
      <c r="X743" s="429"/>
      <c r="Y743" s="429"/>
      <c r="Z743" s="429"/>
      <c r="AA743" s="429"/>
      <c r="AB743" s="185"/>
      <c r="AC743" s="431"/>
    </row>
    <row r="744" spans="20:29">
      <c r="T744" s="185"/>
      <c r="U744" s="185"/>
      <c r="V744" s="185"/>
      <c r="W744" s="185"/>
      <c r="X744" s="429"/>
      <c r="Y744" s="429"/>
      <c r="Z744" s="429"/>
      <c r="AA744" s="429"/>
      <c r="AB744" s="185"/>
      <c r="AC744" s="431"/>
    </row>
    <row r="745" spans="20:29">
      <c r="T745" s="185"/>
      <c r="U745" s="185"/>
      <c r="V745" s="185"/>
      <c r="W745" s="185"/>
      <c r="X745" s="429"/>
      <c r="Y745" s="429"/>
      <c r="Z745" s="429"/>
      <c r="AA745" s="429"/>
      <c r="AB745" s="185"/>
      <c r="AC745" s="431"/>
    </row>
    <row r="746" spans="20:29">
      <c r="T746" s="185"/>
      <c r="U746" s="185"/>
      <c r="V746" s="185"/>
      <c r="W746" s="185"/>
      <c r="X746" s="429"/>
      <c r="Y746" s="429"/>
      <c r="Z746" s="429"/>
      <c r="AA746" s="429"/>
      <c r="AB746" s="185"/>
      <c r="AC746" s="431"/>
    </row>
    <row r="747" spans="20:29">
      <c r="T747" s="185"/>
      <c r="U747" s="185"/>
      <c r="V747" s="185"/>
      <c r="W747" s="185"/>
      <c r="X747" s="429"/>
      <c r="Y747" s="429"/>
      <c r="Z747" s="429"/>
      <c r="AA747" s="429"/>
      <c r="AB747" s="185"/>
      <c r="AC747" s="431"/>
    </row>
    <row r="748" spans="20:29">
      <c r="T748" s="185"/>
      <c r="U748" s="185"/>
      <c r="V748" s="185"/>
      <c r="W748" s="185"/>
      <c r="X748" s="429"/>
      <c r="Y748" s="429"/>
      <c r="Z748" s="429"/>
      <c r="AA748" s="429"/>
      <c r="AB748" s="185"/>
      <c r="AC748" s="431"/>
    </row>
    <row r="749" spans="20:29">
      <c r="T749" s="185"/>
      <c r="U749" s="185"/>
      <c r="V749" s="185"/>
      <c r="W749" s="185"/>
      <c r="X749" s="429"/>
      <c r="Y749" s="429"/>
      <c r="Z749" s="429"/>
      <c r="AA749" s="429"/>
      <c r="AB749" s="185"/>
      <c r="AC749" s="431"/>
    </row>
    <row r="750" spans="20:29">
      <c r="T750" s="185"/>
      <c r="U750" s="185"/>
      <c r="V750" s="185"/>
      <c r="W750" s="185"/>
      <c r="X750" s="429"/>
      <c r="Y750" s="429"/>
      <c r="Z750" s="429"/>
      <c r="AA750" s="429"/>
      <c r="AB750" s="185"/>
      <c r="AC750" s="431"/>
    </row>
    <row r="751" spans="20:29">
      <c r="T751" s="185"/>
      <c r="U751" s="185"/>
      <c r="V751" s="185"/>
      <c r="W751" s="185"/>
      <c r="X751" s="429"/>
      <c r="Y751" s="429"/>
      <c r="Z751" s="429"/>
      <c r="AA751" s="429"/>
      <c r="AB751" s="185"/>
      <c r="AC751" s="431"/>
    </row>
    <row r="752" spans="20:29">
      <c r="T752" s="185"/>
      <c r="U752" s="185"/>
      <c r="V752" s="185"/>
      <c r="W752" s="185"/>
      <c r="X752" s="429"/>
      <c r="Y752" s="429"/>
      <c r="Z752" s="429"/>
      <c r="AA752" s="429"/>
      <c r="AB752" s="185"/>
      <c r="AC752" s="431"/>
    </row>
    <row r="753" spans="20:29">
      <c r="T753" s="185"/>
      <c r="U753" s="185"/>
      <c r="V753" s="185"/>
      <c r="W753" s="185"/>
      <c r="X753" s="429"/>
      <c r="Y753" s="429"/>
      <c r="Z753" s="429"/>
      <c r="AA753" s="429"/>
      <c r="AB753" s="185"/>
      <c r="AC753" s="431"/>
    </row>
    <row r="754" spans="20:29">
      <c r="T754" s="185"/>
      <c r="U754" s="185"/>
      <c r="V754" s="185"/>
      <c r="W754" s="185"/>
      <c r="X754" s="429"/>
      <c r="Y754" s="429"/>
      <c r="Z754" s="429"/>
      <c r="AA754" s="429"/>
      <c r="AB754" s="185"/>
      <c r="AC754" s="431"/>
    </row>
    <row r="755" spans="20:29">
      <c r="T755" s="185"/>
      <c r="U755" s="185"/>
      <c r="V755" s="185"/>
      <c r="W755" s="185"/>
      <c r="X755" s="429"/>
      <c r="Y755" s="429"/>
      <c r="Z755" s="429"/>
      <c r="AA755" s="429"/>
      <c r="AB755" s="185"/>
      <c r="AC755" s="431"/>
    </row>
    <row r="756" spans="20:29">
      <c r="T756" s="185"/>
      <c r="U756" s="185"/>
      <c r="V756" s="185"/>
      <c r="W756" s="185"/>
      <c r="X756" s="429"/>
      <c r="Y756" s="429"/>
      <c r="Z756" s="429"/>
      <c r="AA756" s="429"/>
      <c r="AB756" s="185"/>
      <c r="AC756" s="431"/>
    </row>
    <row r="757" spans="20:29">
      <c r="T757" s="185"/>
      <c r="U757" s="185"/>
      <c r="V757" s="185"/>
      <c r="W757" s="185"/>
      <c r="X757" s="429"/>
      <c r="Y757" s="429"/>
      <c r="Z757" s="429"/>
      <c r="AA757" s="429"/>
      <c r="AB757" s="185"/>
      <c r="AC757" s="431"/>
    </row>
    <row r="758" spans="20:29">
      <c r="T758" s="185"/>
      <c r="U758" s="185"/>
      <c r="V758" s="185"/>
      <c r="W758" s="185"/>
      <c r="X758" s="429"/>
      <c r="Y758" s="429"/>
      <c r="Z758" s="429"/>
      <c r="AA758" s="429"/>
      <c r="AB758" s="185"/>
      <c r="AC758" s="431"/>
    </row>
    <row r="759" spans="20:29">
      <c r="T759" s="185"/>
      <c r="U759" s="185"/>
      <c r="V759" s="185"/>
      <c r="W759" s="185"/>
      <c r="X759" s="429"/>
      <c r="Y759" s="429"/>
      <c r="Z759" s="429"/>
      <c r="AA759" s="429"/>
      <c r="AB759" s="185"/>
      <c r="AC759" s="431"/>
    </row>
    <row r="760" spans="20:29">
      <c r="T760" s="185"/>
      <c r="U760" s="185"/>
      <c r="V760" s="185"/>
      <c r="W760" s="185"/>
      <c r="X760" s="429"/>
      <c r="Y760" s="429"/>
      <c r="Z760" s="429"/>
      <c r="AA760" s="429"/>
      <c r="AB760" s="185"/>
      <c r="AC760" s="431"/>
    </row>
    <row r="761" spans="20:29">
      <c r="T761" s="185"/>
      <c r="U761" s="185"/>
      <c r="V761" s="185"/>
      <c r="W761" s="185"/>
      <c r="X761" s="429"/>
      <c r="Y761" s="429"/>
      <c r="Z761" s="429"/>
      <c r="AA761" s="429"/>
      <c r="AB761" s="185"/>
      <c r="AC761" s="431"/>
    </row>
    <row r="762" spans="20:29">
      <c r="T762" s="185"/>
      <c r="U762" s="185"/>
      <c r="V762" s="185"/>
      <c r="W762" s="185"/>
      <c r="X762" s="429"/>
      <c r="Y762" s="429"/>
      <c r="Z762" s="429"/>
      <c r="AA762" s="429"/>
      <c r="AB762" s="185"/>
      <c r="AC762" s="431"/>
    </row>
    <row r="763" spans="20:29">
      <c r="T763" s="185"/>
      <c r="U763" s="185"/>
      <c r="V763" s="185"/>
      <c r="W763" s="185"/>
      <c r="X763" s="429"/>
      <c r="Y763" s="429"/>
      <c r="Z763" s="429"/>
      <c r="AA763" s="429"/>
      <c r="AB763" s="185"/>
      <c r="AC763" s="431"/>
    </row>
    <row r="764" spans="20:29">
      <c r="T764" s="185"/>
      <c r="U764" s="185"/>
      <c r="V764" s="185"/>
      <c r="W764" s="185"/>
      <c r="X764" s="429"/>
      <c r="Y764" s="429"/>
      <c r="Z764" s="429"/>
      <c r="AA764" s="429"/>
      <c r="AB764" s="185"/>
      <c r="AC764" s="431"/>
    </row>
    <row r="765" spans="20:29">
      <c r="T765" s="185"/>
      <c r="U765" s="185"/>
      <c r="V765" s="185"/>
      <c r="W765" s="185"/>
      <c r="X765" s="429"/>
      <c r="Y765" s="429"/>
      <c r="Z765" s="429"/>
      <c r="AA765" s="429"/>
      <c r="AB765" s="185"/>
      <c r="AC765" s="431"/>
    </row>
    <row r="766" spans="20:29">
      <c r="T766" s="185"/>
      <c r="U766" s="185"/>
      <c r="V766" s="185"/>
      <c r="W766" s="185"/>
      <c r="X766" s="429"/>
      <c r="Y766" s="429"/>
      <c r="Z766" s="429"/>
      <c r="AA766" s="429"/>
      <c r="AB766" s="185"/>
      <c r="AC766" s="431"/>
    </row>
    <row r="767" spans="20:29">
      <c r="T767" s="185"/>
      <c r="U767" s="185"/>
      <c r="V767" s="185"/>
      <c r="W767" s="185"/>
      <c r="X767" s="429"/>
      <c r="Y767" s="429"/>
      <c r="Z767" s="429"/>
      <c r="AA767" s="429"/>
      <c r="AB767" s="185"/>
      <c r="AC767" s="431"/>
    </row>
    <row r="768" spans="20:29">
      <c r="T768" s="185"/>
      <c r="U768" s="185"/>
      <c r="V768" s="185"/>
      <c r="W768" s="185"/>
      <c r="X768" s="429"/>
      <c r="Y768" s="429"/>
      <c r="Z768" s="429"/>
      <c r="AA768" s="429"/>
      <c r="AB768" s="185"/>
      <c r="AC768" s="431"/>
    </row>
    <row r="769" spans="20:29">
      <c r="T769" s="185"/>
      <c r="U769" s="185"/>
      <c r="V769" s="185"/>
      <c r="W769" s="185"/>
      <c r="X769" s="429"/>
      <c r="Y769" s="429"/>
      <c r="Z769" s="429"/>
      <c r="AA769" s="429"/>
      <c r="AB769" s="185"/>
      <c r="AC769" s="431"/>
    </row>
    <row r="770" spans="20:29">
      <c r="T770" s="185"/>
      <c r="U770" s="185"/>
      <c r="V770" s="185"/>
      <c r="W770" s="185"/>
      <c r="X770" s="429"/>
      <c r="Y770" s="429"/>
      <c r="Z770" s="429"/>
      <c r="AA770" s="429"/>
      <c r="AB770" s="185"/>
      <c r="AC770" s="431"/>
    </row>
    <row r="771" spans="20:29">
      <c r="T771" s="185"/>
      <c r="U771" s="185"/>
      <c r="V771" s="185"/>
      <c r="W771" s="185"/>
      <c r="X771" s="429"/>
      <c r="Y771" s="429"/>
      <c r="Z771" s="429"/>
      <c r="AA771" s="429"/>
      <c r="AB771" s="185"/>
      <c r="AC771" s="431"/>
    </row>
    <row r="772" spans="20:29">
      <c r="T772" s="185"/>
      <c r="U772" s="185"/>
      <c r="V772" s="185"/>
      <c r="W772" s="185"/>
      <c r="X772" s="429"/>
      <c r="Y772" s="429"/>
      <c r="Z772" s="429"/>
      <c r="AA772" s="429"/>
      <c r="AB772" s="185"/>
      <c r="AC772" s="431"/>
    </row>
    <row r="773" spans="20:29">
      <c r="T773" s="185"/>
      <c r="U773" s="185"/>
      <c r="V773" s="185"/>
      <c r="W773" s="185"/>
      <c r="X773" s="429"/>
      <c r="Y773" s="429"/>
      <c r="Z773" s="429"/>
      <c r="AA773" s="429"/>
      <c r="AB773" s="185"/>
      <c r="AC773" s="431"/>
    </row>
    <row r="774" spans="20:29">
      <c r="T774" s="185"/>
      <c r="U774" s="185"/>
      <c r="V774" s="185"/>
      <c r="W774" s="185"/>
      <c r="X774" s="429"/>
      <c r="Y774" s="429"/>
      <c r="Z774" s="429"/>
      <c r="AA774" s="429"/>
      <c r="AB774" s="185"/>
      <c r="AC774" s="431"/>
    </row>
    <row r="775" spans="20:29">
      <c r="T775" s="185"/>
      <c r="U775" s="185"/>
      <c r="V775" s="185"/>
      <c r="W775" s="185"/>
      <c r="X775" s="429"/>
      <c r="Y775" s="429"/>
      <c r="Z775" s="429"/>
      <c r="AA775" s="429"/>
      <c r="AB775" s="185"/>
      <c r="AC775" s="431"/>
    </row>
    <row r="776" spans="20:29">
      <c r="T776" s="185"/>
      <c r="U776" s="185"/>
      <c r="V776" s="185"/>
      <c r="W776" s="185"/>
      <c r="X776" s="429"/>
      <c r="Y776" s="429"/>
      <c r="Z776" s="429"/>
      <c r="AA776" s="429"/>
      <c r="AB776" s="185"/>
      <c r="AC776" s="431"/>
    </row>
    <row r="777" spans="20:29">
      <c r="T777" s="185"/>
      <c r="U777" s="185"/>
      <c r="V777" s="185"/>
      <c r="W777" s="185"/>
      <c r="X777" s="429"/>
      <c r="Y777" s="429"/>
      <c r="Z777" s="429"/>
      <c r="AA777" s="429"/>
      <c r="AB777" s="185"/>
      <c r="AC777" s="431"/>
    </row>
    <row r="778" spans="20:29">
      <c r="T778" s="185"/>
      <c r="U778" s="185"/>
      <c r="V778" s="185"/>
      <c r="W778" s="185"/>
      <c r="X778" s="429"/>
      <c r="Y778" s="429"/>
      <c r="Z778" s="429"/>
      <c r="AA778" s="429"/>
      <c r="AB778" s="185"/>
      <c r="AC778" s="431"/>
    </row>
    <row r="779" spans="20:29">
      <c r="T779" s="185"/>
      <c r="U779" s="185"/>
      <c r="V779" s="185"/>
      <c r="W779" s="185"/>
      <c r="X779" s="429"/>
      <c r="Y779" s="429"/>
      <c r="Z779" s="429"/>
      <c r="AA779" s="429"/>
      <c r="AB779" s="185"/>
      <c r="AC779" s="431"/>
    </row>
    <row r="780" spans="20:29">
      <c r="T780" s="185"/>
      <c r="U780" s="185"/>
      <c r="V780" s="185"/>
      <c r="W780" s="185"/>
      <c r="X780" s="429"/>
      <c r="Y780" s="429"/>
      <c r="Z780" s="429"/>
      <c r="AA780" s="429"/>
      <c r="AB780" s="185"/>
      <c r="AC780" s="431"/>
    </row>
    <row r="781" spans="20:29">
      <c r="T781" s="185"/>
      <c r="U781" s="185"/>
      <c r="V781" s="185"/>
      <c r="W781" s="185"/>
      <c r="X781" s="429"/>
      <c r="Y781" s="429"/>
      <c r="Z781" s="429"/>
      <c r="AA781" s="429"/>
      <c r="AB781" s="185"/>
      <c r="AC781" s="431"/>
    </row>
    <row r="782" spans="20:29">
      <c r="T782" s="185"/>
      <c r="U782" s="185"/>
      <c r="V782" s="185"/>
      <c r="W782" s="185"/>
      <c r="X782" s="429"/>
      <c r="Y782" s="429"/>
      <c r="Z782" s="429"/>
      <c r="AA782" s="429"/>
      <c r="AB782" s="185"/>
      <c r="AC782" s="431"/>
    </row>
    <row r="783" spans="20:29">
      <c r="T783" s="185"/>
      <c r="U783" s="185"/>
      <c r="V783" s="185"/>
      <c r="W783" s="185"/>
      <c r="X783" s="429"/>
      <c r="Y783" s="429"/>
      <c r="Z783" s="429"/>
      <c r="AA783" s="429"/>
      <c r="AB783" s="185"/>
      <c r="AC783" s="431"/>
    </row>
    <row r="784" spans="20:29">
      <c r="T784" s="185"/>
      <c r="U784" s="185"/>
      <c r="V784" s="185"/>
      <c r="W784" s="185"/>
      <c r="X784" s="429"/>
      <c r="Y784" s="429"/>
      <c r="Z784" s="429"/>
      <c r="AA784" s="429"/>
      <c r="AB784" s="185"/>
      <c r="AC784" s="431"/>
    </row>
    <row r="785" spans="20:29">
      <c r="T785" s="185"/>
      <c r="U785" s="185"/>
      <c r="V785" s="185"/>
      <c r="W785" s="185"/>
      <c r="X785" s="429"/>
      <c r="Y785" s="429"/>
      <c r="Z785" s="429"/>
      <c r="AA785" s="429"/>
      <c r="AB785" s="185"/>
      <c r="AC785" s="431"/>
    </row>
    <row r="786" spans="20:29">
      <c r="T786" s="185"/>
      <c r="U786" s="185"/>
      <c r="V786" s="185"/>
      <c r="W786" s="185"/>
      <c r="X786" s="429"/>
      <c r="Y786" s="429"/>
      <c r="Z786" s="429"/>
      <c r="AA786" s="429"/>
      <c r="AB786" s="185"/>
      <c r="AC786" s="431"/>
    </row>
    <row r="787" spans="20:29">
      <c r="T787" s="185"/>
      <c r="U787" s="185"/>
      <c r="V787" s="185"/>
      <c r="W787" s="185"/>
      <c r="X787" s="429"/>
      <c r="Y787" s="429"/>
      <c r="Z787" s="429"/>
      <c r="AA787" s="429"/>
      <c r="AB787" s="185"/>
      <c r="AC787" s="431"/>
    </row>
    <row r="788" spans="20:29">
      <c r="T788" s="185"/>
      <c r="U788" s="185"/>
      <c r="V788" s="185"/>
      <c r="W788" s="185"/>
      <c r="X788" s="429"/>
      <c r="Y788" s="429"/>
      <c r="Z788" s="429"/>
      <c r="AA788" s="429"/>
      <c r="AB788" s="185"/>
      <c r="AC788" s="431"/>
    </row>
    <row r="789" spans="20:29">
      <c r="T789" s="185"/>
      <c r="U789" s="185"/>
      <c r="V789" s="185"/>
      <c r="W789" s="185"/>
      <c r="X789" s="429"/>
      <c r="Y789" s="429"/>
      <c r="Z789" s="429"/>
      <c r="AA789" s="429"/>
      <c r="AB789" s="185"/>
      <c r="AC789" s="431"/>
    </row>
    <row r="790" spans="20:29">
      <c r="T790" s="185"/>
      <c r="U790" s="185"/>
      <c r="V790" s="185"/>
      <c r="W790" s="185"/>
      <c r="X790" s="429"/>
      <c r="Y790" s="429"/>
      <c r="Z790" s="429"/>
      <c r="AA790" s="429"/>
      <c r="AB790" s="185"/>
      <c r="AC790" s="431"/>
    </row>
    <row r="791" spans="20:29">
      <c r="T791" s="185"/>
      <c r="U791" s="185"/>
      <c r="V791" s="185"/>
      <c r="W791" s="185"/>
      <c r="X791" s="429"/>
      <c r="Y791" s="429"/>
      <c r="Z791" s="429"/>
      <c r="AA791" s="429"/>
      <c r="AB791" s="185"/>
      <c r="AC791" s="431"/>
    </row>
    <row r="792" spans="20:29">
      <c r="T792" s="185"/>
      <c r="U792" s="185"/>
      <c r="V792" s="185"/>
      <c r="W792" s="185"/>
      <c r="X792" s="429"/>
      <c r="Y792" s="429"/>
      <c r="Z792" s="429"/>
      <c r="AA792" s="429"/>
      <c r="AB792" s="185"/>
      <c r="AC792" s="431"/>
    </row>
    <row r="793" spans="20:29">
      <c r="T793" s="185"/>
      <c r="U793" s="185"/>
      <c r="V793" s="185"/>
      <c r="W793" s="185"/>
      <c r="X793" s="429"/>
      <c r="Y793" s="429"/>
      <c r="Z793" s="429"/>
      <c r="AA793" s="429"/>
      <c r="AB793" s="185"/>
      <c r="AC793" s="431"/>
    </row>
    <row r="794" spans="20:29">
      <c r="T794" s="185"/>
      <c r="U794" s="185"/>
      <c r="V794" s="185"/>
      <c r="W794" s="185"/>
      <c r="X794" s="429"/>
      <c r="Y794" s="429"/>
      <c r="Z794" s="429"/>
      <c r="AA794" s="429"/>
      <c r="AB794" s="185"/>
      <c r="AC794" s="431"/>
    </row>
    <row r="795" spans="20:29">
      <c r="T795" s="185"/>
      <c r="U795" s="185"/>
      <c r="V795" s="185"/>
      <c r="W795" s="185"/>
      <c r="X795" s="429"/>
      <c r="Y795" s="429"/>
      <c r="Z795" s="429"/>
      <c r="AA795" s="429"/>
      <c r="AB795" s="185"/>
      <c r="AC795" s="431"/>
    </row>
    <row r="796" spans="20:29">
      <c r="T796" s="185"/>
      <c r="U796" s="185"/>
      <c r="V796" s="185"/>
      <c r="W796" s="185"/>
      <c r="X796" s="429"/>
      <c r="Y796" s="429"/>
      <c r="Z796" s="429"/>
      <c r="AA796" s="429"/>
      <c r="AB796" s="185"/>
      <c r="AC796" s="431"/>
    </row>
    <row r="797" spans="20:29">
      <c r="T797" s="185"/>
      <c r="U797" s="185"/>
      <c r="V797" s="185"/>
      <c r="W797" s="185"/>
      <c r="X797" s="429"/>
      <c r="Y797" s="429"/>
      <c r="Z797" s="429"/>
      <c r="AA797" s="429"/>
      <c r="AB797" s="185"/>
      <c r="AC797" s="431"/>
    </row>
    <row r="798" spans="20:29">
      <c r="T798" s="185"/>
      <c r="U798" s="185"/>
      <c r="V798" s="185"/>
      <c r="W798" s="185"/>
      <c r="X798" s="429"/>
      <c r="Y798" s="429"/>
      <c r="Z798" s="429"/>
      <c r="AA798" s="429"/>
      <c r="AB798" s="185"/>
      <c r="AC798" s="431"/>
    </row>
    <row r="799" spans="20:29">
      <c r="T799" s="185"/>
      <c r="U799" s="185"/>
      <c r="V799" s="185"/>
      <c r="W799" s="185"/>
      <c r="X799" s="429"/>
      <c r="Y799" s="429"/>
      <c r="Z799" s="429"/>
      <c r="AA799" s="429"/>
      <c r="AB799" s="185"/>
      <c r="AC799" s="431"/>
    </row>
    <row r="800" spans="20:29">
      <c r="T800" s="185"/>
      <c r="U800" s="185"/>
      <c r="V800" s="185"/>
      <c r="W800" s="185"/>
      <c r="X800" s="429"/>
      <c r="Y800" s="429"/>
      <c r="Z800" s="429"/>
      <c r="AA800" s="429"/>
      <c r="AB800" s="185"/>
      <c r="AC800" s="431"/>
    </row>
    <row r="801" spans="20:29">
      <c r="T801" s="185"/>
      <c r="U801" s="185"/>
      <c r="V801" s="185"/>
      <c r="W801" s="185"/>
      <c r="X801" s="429"/>
      <c r="Y801" s="429"/>
      <c r="Z801" s="429"/>
      <c r="AA801" s="429"/>
      <c r="AB801" s="185"/>
      <c r="AC801" s="431"/>
    </row>
    <row r="802" spans="20:29">
      <c r="T802" s="185"/>
      <c r="U802" s="185"/>
      <c r="V802" s="185"/>
      <c r="W802" s="185"/>
      <c r="X802" s="429"/>
      <c r="Y802" s="429"/>
      <c r="Z802" s="429"/>
      <c r="AA802" s="429"/>
      <c r="AB802" s="185"/>
      <c r="AC802" s="431"/>
    </row>
    <row r="803" spans="20:29">
      <c r="T803" s="185"/>
      <c r="U803" s="185"/>
      <c r="V803" s="185"/>
      <c r="W803" s="185"/>
      <c r="X803" s="429"/>
      <c r="Y803" s="429"/>
      <c r="Z803" s="429"/>
      <c r="AA803" s="429"/>
      <c r="AB803" s="185"/>
      <c r="AC803" s="431"/>
    </row>
    <row r="804" spans="20:29">
      <c r="T804" s="185"/>
      <c r="U804" s="185"/>
      <c r="V804" s="185"/>
      <c r="W804" s="185"/>
      <c r="X804" s="429"/>
      <c r="Y804" s="429"/>
      <c r="Z804" s="429"/>
      <c r="AA804" s="429"/>
      <c r="AB804" s="185"/>
      <c r="AC804" s="431"/>
    </row>
    <row r="805" spans="20:29">
      <c r="T805" s="185"/>
      <c r="U805" s="185"/>
      <c r="V805" s="185"/>
      <c r="W805" s="185"/>
      <c r="X805" s="429"/>
      <c r="Y805" s="429"/>
      <c r="Z805" s="429"/>
      <c r="AA805" s="429"/>
      <c r="AB805" s="185"/>
      <c r="AC805" s="431"/>
    </row>
    <row r="806" spans="20:29">
      <c r="T806" s="185"/>
      <c r="U806" s="185"/>
      <c r="V806" s="185"/>
      <c r="W806" s="185"/>
      <c r="X806" s="429"/>
      <c r="Y806" s="429"/>
      <c r="Z806" s="429"/>
      <c r="AA806" s="429"/>
      <c r="AB806" s="185"/>
      <c r="AC806" s="431"/>
    </row>
    <row r="807" spans="20:29">
      <c r="T807" s="185"/>
      <c r="U807" s="185"/>
      <c r="V807" s="185"/>
      <c r="W807" s="185"/>
      <c r="X807" s="429"/>
      <c r="Y807" s="429"/>
      <c r="Z807" s="429"/>
      <c r="AA807" s="429"/>
      <c r="AB807" s="185"/>
      <c r="AC807" s="431"/>
    </row>
    <row r="808" spans="20:29">
      <c r="T808" s="185"/>
      <c r="U808" s="185"/>
      <c r="V808" s="185"/>
      <c r="W808" s="185"/>
      <c r="X808" s="429"/>
      <c r="Y808" s="429"/>
      <c r="Z808" s="429"/>
      <c r="AA808" s="429"/>
      <c r="AB808" s="185"/>
      <c r="AC808" s="431"/>
    </row>
    <row r="809" spans="20:29">
      <c r="T809" s="185"/>
      <c r="U809" s="185"/>
      <c r="V809" s="185"/>
      <c r="W809" s="185"/>
      <c r="X809" s="429"/>
      <c r="Y809" s="429"/>
      <c r="Z809" s="429"/>
      <c r="AA809" s="429"/>
      <c r="AB809" s="185"/>
      <c r="AC809" s="431"/>
    </row>
    <row r="810" spans="20:29">
      <c r="T810" s="185"/>
      <c r="U810" s="185"/>
      <c r="V810" s="185"/>
      <c r="W810" s="185"/>
      <c r="X810" s="429"/>
      <c r="Y810" s="429"/>
      <c r="Z810" s="429"/>
      <c r="AA810" s="429"/>
      <c r="AB810" s="185"/>
      <c r="AC810" s="431"/>
    </row>
    <row r="811" spans="20:29">
      <c r="T811" s="185"/>
      <c r="U811" s="185"/>
      <c r="V811" s="185"/>
      <c r="W811" s="185"/>
      <c r="X811" s="429"/>
      <c r="Y811" s="429"/>
      <c r="Z811" s="429"/>
      <c r="AA811" s="429"/>
      <c r="AB811" s="185"/>
      <c r="AC811" s="431"/>
    </row>
    <row r="812" spans="20:29">
      <c r="T812" s="185"/>
      <c r="U812" s="185"/>
      <c r="V812" s="185"/>
      <c r="W812" s="185"/>
      <c r="X812" s="429"/>
      <c r="Y812" s="429"/>
      <c r="Z812" s="429"/>
      <c r="AA812" s="429"/>
      <c r="AB812" s="185"/>
      <c r="AC812" s="431"/>
    </row>
    <row r="813" spans="20:29">
      <c r="T813" s="185"/>
      <c r="U813" s="185"/>
      <c r="V813" s="185"/>
      <c r="W813" s="185"/>
      <c r="X813" s="429"/>
      <c r="Y813" s="429"/>
      <c r="Z813" s="429"/>
      <c r="AA813" s="429"/>
      <c r="AB813" s="185"/>
      <c r="AC813" s="431"/>
    </row>
    <row r="814" spans="20:29">
      <c r="T814" s="185"/>
      <c r="U814" s="185"/>
      <c r="V814" s="185"/>
      <c r="W814" s="185"/>
      <c r="X814" s="429"/>
      <c r="Y814" s="429"/>
      <c r="Z814" s="429"/>
      <c r="AA814" s="429"/>
      <c r="AB814" s="185"/>
      <c r="AC814" s="431"/>
    </row>
    <row r="815" spans="20:29">
      <c r="T815" s="185"/>
      <c r="U815" s="185"/>
      <c r="V815" s="185"/>
      <c r="W815" s="185"/>
      <c r="X815" s="429"/>
      <c r="Y815" s="429"/>
      <c r="Z815" s="429"/>
      <c r="AA815" s="429"/>
      <c r="AB815" s="185"/>
      <c r="AC815" s="431"/>
    </row>
    <row r="816" spans="20:29">
      <c r="T816" s="185"/>
      <c r="U816" s="185"/>
      <c r="V816" s="185"/>
      <c r="W816" s="185"/>
      <c r="X816" s="429"/>
      <c r="Y816" s="429"/>
      <c r="Z816" s="429"/>
      <c r="AA816" s="429"/>
      <c r="AB816" s="185"/>
      <c r="AC816" s="431"/>
    </row>
    <row r="817" spans="20:29">
      <c r="T817" s="185"/>
      <c r="U817" s="185"/>
      <c r="V817" s="185"/>
      <c r="W817" s="185"/>
      <c r="X817" s="429"/>
      <c r="Y817" s="429"/>
      <c r="Z817" s="429"/>
      <c r="AA817" s="429"/>
      <c r="AB817" s="185"/>
      <c r="AC817" s="431"/>
    </row>
    <row r="818" spans="20:29">
      <c r="T818" s="185"/>
      <c r="U818" s="185"/>
      <c r="V818" s="185"/>
      <c r="W818" s="185"/>
      <c r="X818" s="429"/>
      <c r="Y818" s="429"/>
      <c r="Z818" s="429"/>
      <c r="AA818" s="429"/>
      <c r="AB818" s="185"/>
      <c r="AC818" s="431"/>
    </row>
    <row r="819" spans="20:29">
      <c r="T819" s="185"/>
      <c r="U819" s="185"/>
      <c r="V819" s="185"/>
      <c r="W819" s="185"/>
      <c r="X819" s="429"/>
      <c r="Y819" s="429"/>
      <c r="Z819" s="429"/>
      <c r="AA819" s="429"/>
      <c r="AB819" s="185"/>
      <c r="AC819" s="431"/>
    </row>
    <row r="820" spans="20:29">
      <c r="T820" s="185"/>
      <c r="U820" s="185"/>
      <c r="V820" s="185"/>
      <c r="W820" s="185"/>
      <c r="X820" s="429"/>
      <c r="Y820" s="429"/>
      <c r="Z820" s="429"/>
      <c r="AA820" s="429"/>
      <c r="AB820" s="185"/>
      <c r="AC820" s="431"/>
    </row>
    <row r="821" spans="20:29">
      <c r="T821" s="185"/>
      <c r="U821" s="185"/>
      <c r="V821" s="185"/>
      <c r="W821" s="185"/>
      <c r="X821" s="429"/>
      <c r="Y821" s="429"/>
      <c r="Z821" s="429"/>
      <c r="AA821" s="429"/>
      <c r="AB821" s="185"/>
      <c r="AC821" s="431"/>
    </row>
    <row r="822" spans="20:29">
      <c r="T822" s="185"/>
      <c r="U822" s="185"/>
      <c r="V822" s="185"/>
      <c r="W822" s="185"/>
      <c r="X822" s="429"/>
      <c r="Y822" s="429"/>
      <c r="Z822" s="429"/>
      <c r="AA822" s="429"/>
      <c r="AB822" s="185"/>
      <c r="AC822" s="431"/>
    </row>
    <row r="823" spans="20:29">
      <c r="T823" s="185"/>
      <c r="U823" s="185"/>
      <c r="V823" s="185"/>
      <c r="W823" s="185"/>
      <c r="X823" s="429"/>
      <c r="Y823" s="429"/>
      <c r="Z823" s="429"/>
      <c r="AA823" s="429"/>
      <c r="AB823" s="185"/>
      <c r="AC823" s="431"/>
    </row>
    <row r="824" spans="20:29">
      <c r="T824" s="185"/>
      <c r="U824" s="185"/>
      <c r="V824" s="185"/>
      <c r="W824" s="185"/>
      <c r="X824" s="429"/>
      <c r="Y824" s="429"/>
      <c r="Z824" s="429"/>
      <c r="AA824" s="429"/>
      <c r="AB824" s="185"/>
      <c r="AC824" s="431"/>
    </row>
    <row r="825" spans="20:29">
      <c r="T825" s="185"/>
      <c r="U825" s="185"/>
      <c r="V825" s="185"/>
      <c r="W825" s="185"/>
      <c r="X825" s="429"/>
      <c r="Y825" s="429"/>
      <c r="Z825" s="429"/>
      <c r="AA825" s="429"/>
      <c r="AB825" s="185"/>
      <c r="AC825" s="431"/>
    </row>
    <row r="826" spans="20:29">
      <c r="T826" s="185"/>
      <c r="U826" s="185"/>
      <c r="V826" s="185"/>
      <c r="W826" s="185"/>
      <c r="X826" s="429"/>
      <c r="Y826" s="429"/>
      <c r="Z826" s="429"/>
      <c r="AA826" s="429"/>
      <c r="AB826" s="185"/>
      <c r="AC826" s="431"/>
    </row>
    <row r="827" spans="20:29">
      <c r="T827" s="185"/>
      <c r="U827" s="185"/>
      <c r="V827" s="185"/>
      <c r="W827" s="185"/>
      <c r="X827" s="429"/>
      <c r="Y827" s="429"/>
      <c r="Z827" s="429"/>
      <c r="AA827" s="429"/>
      <c r="AB827" s="185"/>
      <c r="AC827" s="431"/>
    </row>
    <row r="828" spans="20:29">
      <c r="T828" s="185"/>
      <c r="U828" s="185"/>
      <c r="V828" s="185"/>
      <c r="W828" s="185"/>
      <c r="X828" s="429"/>
      <c r="Y828" s="429"/>
      <c r="Z828" s="429"/>
      <c r="AA828" s="429"/>
      <c r="AB828" s="185"/>
      <c r="AC828" s="431"/>
    </row>
    <row r="829" spans="20:29">
      <c r="T829" s="185"/>
      <c r="U829" s="185"/>
      <c r="V829" s="185"/>
      <c r="W829" s="185"/>
      <c r="X829" s="429"/>
      <c r="Y829" s="429"/>
      <c r="Z829" s="429"/>
      <c r="AA829" s="429"/>
      <c r="AB829" s="185"/>
      <c r="AC829" s="431"/>
    </row>
    <row r="830" spans="20:29">
      <c r="T830" s="185"/>
      <c r="U830" s="185"/>
      <c r="V830" s="185"/>
      <c r="W830" s="185"/>
      <c r="X830" s="429"/>
      <c r="Y830" s="429"/>
      <c r="Z830" s="429"/>
      <c r="AA830" s="429"/>
      <c r="AB830" s="185"/>
      <c r="AC830" s="431"/>
    </row>
    <row r="831" spans="20:29">
      <c r="T831" s="185"/>
      <c r="U831" s="185"/>
      <c r="V831" s="185"/>
      <c r="W831" s="185"/>
      <c r="X831" s="429"/>
      <c r="Y831" s="429"/>
      <c r="Z831" s="429"/>
      <c r="AA831" s="429"/>
      <c r="AB831" s="185"/>
      <c r="AC831" s="431"/>
    </row>
    <row r="832" spans="20:29">
      <c r="T832" s="185"/>
      <c r="U832" s="185"/>
      <c r="V832" s="185"/>
      <c r="W832" s="185"/>
      <c r="X832" s="429"/>
      <c r="Y832" s="429"/>
      <c r="Z832" s="429"/>
      <c r="AA832" s="429"/>
      <c r="AB832" s="185"/>
      <c r="AC832" s="431"/>
    </row>
    <row r="833" spans="20:29">
      <c r="T833" s="185"/>
      <c r="U833" s="185"/>
      <c r="V833" s="185"/>
      <c r="W833" s="185"/>
      <c r="X833" s="429"/>
      <c r="Y833" s="429"/>
      <c r="Z833" s="429"/>
      <c r="AA833" s="429"/>
      <c r="AB833" s="185"/>
      <c r="AC833" s="431"/>
    </row>
    <row r="834" spans="20:29">
      <c r="T834" s="185"/>
      <c r="U834" s="185"/>
      <c r="V834" s="185"/>
      <c r="W834" s="185"/>
      <c r="X834" s="429"/>
      <c r="Y834" s="429"/>
      <c r="Z834" s="429"/>
      <c r="AA834" s="429"/>
      <c r="AB834" s="185"/>
      <c r="AC834" s="431"/>
    </row>
    <row r="835" spans="20:29">
      <c r="T835" s="185"/>
      <c r="U835" s="185"/>
      <c r="V835" s="185"/>
      <c r="W835" s="185"/>
      <c r="X835" s="429"/>
      <c r="Y835" s="429"/>
      <c r="Z835" s="429"/>
      <c r="AA835" s="429"/>
      <c r="AB835" s="185"/>
      <c r="AC835" s="431"/>
    </row>
    <row r="836" spans="20:29">
      <c r="T836" s="185"/>
      <c r="U836" s="185"/>
      <c r="V836" s="185"/>
      <c r="W836" s="185"/>
      <c r="X836" s="429"/>
      <c r="Y836" s="429"/>
      <c r="Z836" s="429"/>
      <c r="AA836" s="429"/>
      <c r="AB836" s="185"/>
      <c r="AC836" s="431"/>
    </row>
    <row r="837" spans="20:29">
      <c r="T837" s="185"/>
      <c r="U837" s="185"/>
      <c r="V837" s="185"/>
      <c r="W837" s="185"/>
      <c r="X837" s="429"/>
      <c r="Y837" s="429"/>
      <c r="Z837" s="429"/>
      <c r="AA837" s="429"/>
      <c r="AB837" s="185"/>
      <c r="AC837" s="431"/>
    </row>
    <row r="838" spans="20:29">
      <c r="T838" s="185"/>
      <c r="U838" s="185"/>
      <c r="V838" s="185"/>
      <c r="W838" s="185"/>
      <c r="X838" s="429"/>
      <c r="Y838" s="429"/>
      <c r="Z838" s="429"/>
      <c r="AA838" s="429"/>
      <c r="AB838" s="185"/>
      <c r="AC838" s="431"/>
    </row>
    <row r="839" spans="20:29">
      <c r="T839" s="185"/>
      <c r="U839" s="185"/>
      <c r="V839" s="185"/>
      <c r="W839" s="185"/>
      <c r="X839" s="429"/>
      <c r="Y839" s="429"/>
      <c r="Z839" s="429"/>
      <c r="AA839" s="429"/>
      <c r="AB839" s="185"/>
      <c r="AC839" s="431"/>
    </row>
    <row r="840" spans="20:29">
      <c r="T840" s="185"/>
      <c r="U840" s="185"/>
      <c r="V840" s="185"/>
      <c r="W840" s="185"/>
      <c r="X840" s="429"/>
      <c r="Y840" s="429"/>
      <c r="Z840" s="429"/>
      <c r="AA840" s="429"/>
      <c r="AB840" s="185"/>
      <c r="AC840" s="431"/>
    </row>
    <row r="841" spans="20:29">
      <c r="T841" s="185"/>
      <c r="U841" s="185"/>
      <c r="V841" s="185"/>
      <c r="W841" s="185"/>
      <c r="X841" s="429"/>
      <c r="Y841" s="429"/>
      <c r="Z841" s="429"/>
      <c r="AA841" s="429"/>
      <c r="AB841" s="185"/>
      <c r="AC841" s="431"/>
    </row>
    <row r="842" spans="20:29">
      <c r="T842" s="185"/>
      <c r="U842" s="185"/>
      <c r="V842" s="185"/>
      <c r="W842" s="185"/>
      <c r="X842" s="429"/>
      <c r="Y842" s="429"/>
      <c r="Z842" s="429"/>
      <c r="AA842" s="429"/>
      <c r="AB842" s="185"/>
      <c r="AC842" s="431"/>
    </row>
    <row r="843" spans="20:29">
      <c r="T843" s="185"/>
      <c r="U843" s="185"/>
      <c r="V843" s="185"/>
      <c r="W843" s="185"/>
      <c r="X843" s="429"/>
      <c r="Y843" s="429"/>
      <c r="Z843" s="429"/>
      <c r="AA843" s="429"/>
      <c r="AB843" s="185"/>
      <c r="AC843" s="431"/>
    </row>
    <row r="844" spans="20:29">
      <c r="T844" s="185"/>
      <c r="U844" s="185"/>
      <c r="V844" s="185"/>
      <c r="W844" s="185"/>
      <c r="X844" s="429"/>
      <c r="Y844" s="429"/>
      <c r="Z844" s="429"/>
      <c r="AA844" s="429"/>
      <c r="AB844" s="185"/>
      <c r="AC844" s="431"/>
    </row>
    <row r="845" spans="20:29">
      <c r="T845" s="185"/>
      <c r="U845" s="185"/>
      <c r="V845" s="185"/>
      <c r="W845" s="185"/>
      <c r="X845" s="429"/>
      <c r="Y845" s="429"/>
      <c r="Z845" s="429"/>
      <c r="AA845" s="429"/>
      <c r="AB845" s="185"/>
      <c r="AC845" s="431"/>
    </row>
    <row r="846" spans="20:29">
      <c r="T846" s="185"/>
      <c r="U846" s="185"/>
      <c r="V846" s="185"/>
      <c r="W846" s="185"/>
      <c r="X846" s="429"/>
      <c r="Y846" s="429"/>
      <c r="Z846" s="429"/>
      <c r="AA846" s="429"/>
      <c r="AB846" s="185"/>
      <c r="AC846" s="431"/>
    </row>
    <row r="847" spans="20:29">
      <c r="T847" s="185"/>
      <c r="U847" s="185"/>
      <c r="V847" s="185"/>
      <c r="W847" s="185"/>
      <c r="X847" s="429"/>
      <c r="Y847" s="429"/>
      <c r="Z847" s="429"/>
      <c r="AA847" s="429"/>
      <c r="AB847" s="185"/>
      <c r="AC847" s="431"/>
    </row>
    <row r="848" spans="20:29">
      <c r="T848" s="185"/>
      <c r="U848" s="185"/>
      <c r="V848" s="185"/>
      <c r="W848" s="185"/>
      <c r="X848" s="429"/>
      <c r="Y848" s="429"/>
      <c r="Z848" s="429"/>
      <c r="AA848" s="429"/>
      <c r="AB848" s="185"/>
      <c r="AC848" s="431"/>
    </row>
    <row r="849" spans="20:29">
      <c r="T849" s="185"/>
      <c r="U849" s="185"/>
      <c r="V849" s="185"/>
      <c r="W849" s="185"/>
      <c r="X849" s="429"/>
      <c r="Y849" s="429"/>
      <c r="Z849" s="429"/>
      <c r="AA849" s="429"/>
      <c r="AB849" s="185"/>
      <c r="AC849" s="431"/>
    </row>
    <row r="850" spans="20:29">
      <c r="T850" s="185"/>
      <c r="U850" s="185"/>
      <c r="V850" s="185"/>
      <c r="W850" s="185"/>
      <c r="X850" s="429"/>
      <c r="Y850" s="429"/>
      <c r="Z850" s="429"/>
      <c r="AA850" s="429"/>
      <c r="AB850" s="185"/>
      <c r="AC850" s="431"/>
    </row>
    <row r="851" spans="20:29">
      <c r="T851" s="185"/>
      <c r="U851" s="185"/>
      <c r="V851" s="185"/>
      <c r="W851" s="185"/>
      <c r="X851" s="429"/>
      <c r="Y851" s="429"/>
      <c r="Z851" s="429"/>
      <c r="AA851" s="429"/>
      <c r="AB851" s="185"/>
      <c r="AC851" s="431"/>
    </row>
    <row r="852" spans="20:29">
      <c r="T852" s="185"/>
      <c r="U852" s="185"/>
      <c r="V852" s="185"/>
      <c r="W852" s="185"/>
      <c r="X852" s="429"/>
      <c r="Y852" s="429"/>
      <c r="Z852" s="429"/>
      <c r="AA852" s="429"/>
      <c r="AB852" s="185"/>
      <c r="AC852" s="431"/>
    </row>
    <row r="853" spans="20:29">
      <c r="T853" s="185"/>
      <c r="U853" s="185"/>
      <c r="V853" s="185"/>
      <c r="W853" s="185"/>
      <c r="X853" s="429"/>
      <c r="Y853" s="429"/>
      <c r="Z853" s="429"/>
      <c r="AA853" s="429"/>
      <c r="AB853" s="185"/>
      <c r="AC853" s="431"/>
    </row>
    <row r="854" spans="20:29">
      <c r="T854" s="185"/>
      <c r="U854" s="185"/>
      <c r="V854" s="185"/>
      <c r="W854" s="185"/>
      <c r="X854" s="429"/>
      <c r="Y854" s="429"/>
      <c r="Z854" s="429"/>
      <c r="AA854" s="429"/>
      <c r="AB854" s="185"/>
      <c r="AC854" s="431"/>
    </row>
    <row r="855" spans="20:29">
      <c r="T855" s="185"/>
      <c r="U855" s="185"/>
      <c r="V855" s="185"/>
      <c r="W855" s="185"/>
      <c r="X855" s="429"/>
      <c r="Y855" s="429"/>
      <c r="Z855" s="429"/>
      <c r="AA855" s="429"/>
      <c r="AB855" s="185"/>
      <c r="AC855" s="431"/>
    </row>
    <row r="856" spans="20:29">
      <c r="T856" s="185"/>
      <c r="U856" s="185"/>
      <c r="V856" s="185"/>
      <c r="W856" s="185"/>
      <c r="X856" s="429"/>
      <c r="Y856" s="429"/>
      <c r="Z856" s="429"/>
      <c r="AA856" s="429"/>
      <c r="AB856" s="185"/>
      <c r="AC856" s="431"/>
    </row>
    <row r="857" spans="20:29">
      <c r="T857" s="185"/>
      <c r="U857" s="185"/>
      <c r="V857" s="185"/>
      <c r="W857" s="185"/>
      <c r="X857" s="429"/>
      <c r="Y857" s="429"/>
      <c r="Z857" s="429"/>
      <c r="AA857" s="429"/>
      <c r="AB857" s="185"/>
      <c r="AC857" s="431"/>
    </row>
    <row r="858" spans="20:29">
      <c r="T858" s="185"/>
      <c r="U858" s="185"/>
      <c r="V858" s="185"/>
      <c r="W858" s="185"/>
      <c r="X858" s="429"/>
      <c r="Y858" s="429"/>
      <c r="Z858" s="429"/>
      <c r="AA858" s="429"/>
      <c r="AB858" s="185"/>
      <c r="AC858" s="431"/>
    </row>
    <row r="859" spans="20:29">
      <c r="T859" s="185"/>
      <c r="U859" s="185"/>
      <c r="V859" s="185"/>
      <c r="W859" s="185"/>
      <c r="X859" s="429"/>
      <c r="Y859" s="429"/>
      <c r="Z859" s="429"/>
      <c r="AA859" s="429"/>
      <c r="AB859" s="185"/>
      <c r="AC859" s="431"/>
    </row>
    <row r="860" spans="20:29">
      <c r="T860" s="185"/>
      <c r="U860" s="185"/>
      <c r="V860" s="185"/>
      <c r="W860" s="185"/>
      <c r="X860" s="429"/>
      <c r="Y860" s="429"/>
      <c r="Z860" s="429"/>
      <c r="AA860" s="429"/>
      <c r="AB860" s="185"/>
      <c r="AC860" s="431"/>
    </row>
    <row r="861" spans="20:29">
      <c r="T861" s="185"/>
      <c r="U861" s="185"/>
      <c r="V861" s="185"/>
      <c r="W861" s="185"/>
      <c r="X861" s="429"/>
      <c r="Y861" s="429"/>
      <c r="Z861" s="429"/>
      <c r="AA861" s="429"/>
      <c r="AB861" s="185"/>
      <c r="AC861" s="431"/>
    </row>
    <row r="862" spans="20:29">
      <c r="T862" s="185"/>
      <c r="U862" s="185"/>
      <c r="V862" s="185"/>
      <c r="W862" s="185"/>
      <c r="X862" s="429"/>
      <c r="Y862" s="429"/>
      <c r="Z862" s="429"/>
      <c r="AA862" s="429"/>
      <c r="AB862" s="185"/>
      <c r="AC862" s="431"/>
    </row>
    <row r="863" spans="20:29">
      <c r="T863" s="185"/>
      <c r="U863" s="185"/>
      <c r="V863" s="185"/>
      <c r="W863" s="185"/>
      <c r="X863" s="429"/>
      <c r="Y863" s="429"/>
      <c r="Z863" s="429"/>
      <c r="AA863" s="429"/>
      <c r="AB863" s="185"/>
      <c r="AC863" s="431"/>
    </row>
    <row r="864" spans="20:29">
      <c r="T864" s="185"/>
      <c r="U864" s="185"/>
      <c r="V864" s="185"/>
      <c r="W864" s="185"/>
      <c r="X864" s="429"/>
      <c r="Y864" s="429"/>
      <c r="Z864" s="429"/>
      <c r="AA864" s="429"/>
      <c r="AB864" s="185"/>
      <c r="AC864" s="431"/>
    </row>
    <row r="865" spans="20:29">
      <c r="T865" s="185"/>
      <c r="U865" s="185"/>
      <c r="V865" s="185"/>
      <c r="W865" s="185"/>
      <c r="X865" s="429"/>
      <c r="Y865" s="429"/>
      <c r="Z865" s="429"/>
      <c r="AA865" s="429"/>
      <c r="AB865" s="185"/>
      <c r="AC865" s="431"/>
    </row>
    <row r="866" spans="20:29">
      <c r="T866" s="185"/>
      <c r="U866" s="185"/>
      <c r="V866" s="185"/>
      <c r="W866" s="185"/>
      <c r="X866" s="429"/>
      <c r="Y866" s="429"/>
      <c r="Z866" s="429"/>
      <c r="AA866" s="429"/>
      <c r="AB866" s="185"/>
      <c r="AC866" s="431"/>
    </row>
    <row r="867" spans="20:29">
      <c r="T867" s="185"/>
      <c r="U867" s="185"/>
      <c r="V867" s="185"/>
      <c r="W867" s="185"/>
      <c r="X867" s="429"/>
      <c r="Y867" s="429"/>
      <c r="Z867" s="429"/>
      <c r="AA867" s="429"/>
      <c r="AB867" s="185"/>
      <c r="AC867" s="431"/>
    </row>
    <row r="868" spans="20:29">
      <c r="T868" s="185"/>
      <c r="U868" s="185"/>
      <c r="V868" s="185"/>
      <c r="W868" s="185"/>
      <c r="X868" s="429"/>
      <c r="Y868" s="429"/>
      <c r="Z868" s="429"/>
      <c r="AA868" s="429"/>
      <c r="AB868" s="185"/>
      <c r="AC868" s="431"/>
    </row>
    <row r="869" spans="20:29">
      <c r="T869" s="185"/>
      <c r="U869" s="185"/>
      <c r="V869" s="185"/>
      <c r="W869" s="185"/>
      <c r="X869" s="429"/>
      <c r="Y869" s="429"/>
      <c r="Z869" s="429"/>
      <c r="AA869" s="429"/>
      <c r="AB869" s="185"/>
      <c r="AC869" s="431"/>
    </row>
    <row r="870" spans="20:29">
      <c r="T870" s="185"/>
      <c r="U870" s="185"/>
      <c r="V870" s="185"/>
      <c r="W870" s="185"/>
      <c r="X870" s="429"/>
      <c r="Y870" s="429"/>
      <c r="Z870" s="429"/>
      <c r="AA870" s="429"/>
      <c r="AB870" s="185"/>
      <c r="AC870" s="431"/>
    </row>
    <row r="871" spans="20:29">
      <c r="T871" s="185"/>
      <c r="U871" s="185"/>
      <c r="V871" s="185"/>
      <c r="W871" s="185"/>
      <c r="X871" s="429"/>
      <c r="Y871" s="429"/>
      <c r="Z871" s="429"/>
      <c r="AA871" s="429"/>
      <c r="AB871" s="185"/>
      <c r="AC871" s="431"/>
    </row>
    <row r="872" spans="20:29">
      <c r="T872" s="185"/>
      <c r="U872" s="185"/>
      <c r="V872" s="185"/>
      <c r="W872" s="185"/>
      <c r="X872" s="429"/>
      <c r="Y872" s="429"/>
      <c r="Z872" s="429"/>
      <c r="AA872" s="429"/>
      <c r="AB872" s="185"/>
      <c r="AC872" s="431"/>
    </row>
    <row r="873" spans="20:29">
      <c r="T873" s="185"/>
      <c r="U873" s="185"/>
      <c r="V873" s="185"/>
      <c r="W873" s="185"/>
      <c r="X873" s="429"/>
      <c r="Y873" s="429"/>
      <c r="Z873" s="429"/>
      <c r="AA873" s="429"/>
      <c r="AB873" s="185"/>
      <c r="AC873" s="431"/>
    </row>
    <row r="874" spans="20:29">
      <c r="T874" s="185"/>
      <c r="U874" s="185"/>
      <c r="V874" s="185"/>
      <c r="W874" s="185"/>
      <c r="X874" s="429"/>
      <c r="Y874" s="429"/>
      <c r="Z874" s="429"/>
      <c r="AA874" s="429"/>
      <c r="AB874" s="185"/>
      <c r="AC874" s="431"/>
    </row>
    <row r="875" spans="20:29">
      <c r="T875" s="185"/>
      <c r="U875" s="185"/>
      <c r="V875" s="185"/>
      <c r="W875" s="185"/>
      <c r="X875" s="429"/>
      <c r="Y875" s="429"/>
      <c r="Z875" s="429"/>
      <c r="AA875" s="429"/>
      <c r="AB875" s="185"/>
      <c r="AC875" s="431"/>
    </row>
    <row r="876" spans="20:29">
      <c r="T876" s="185"/>
      <c r="U876" s="185"/>
      <c r="V876" s="185"/>
      <c r="W876" s="185"/>
      <c r="X876" s="429"/>
      <c r="Y876" s="429"/>
      <c r="Z876" s="429"/>
      <c r="AA876" s="429"/>
      <c r="AB876" s="185"/>
      <c r="AC876" s="431"/>
    </row>
    <row r="877" spans="20:29">
      <c r="T877" s="185"/>
      <c r="U877" s="185"/>
      <c r="V877" s="185"/>
      <c r="W877" s="185"/>
      <c r="X877" s="429"/>
      <c r="Y877" s="429"/>
      <c r="Z877" s="429"/>
      <c r="AA877" s="429"/>
      <c r="AB877" s="185"/>
      <c r="AC877" s="431"/>
    </row>
    <row r="878" spans="20:29">
      <c r="T878" s="185"/>
      <c r="U878" s="185"/>
      <c r="V878" s="185"/>
      <c r="W878" s="185"/>
      <c r="X878" s="429"/>
      <c r="Y878" s="429"/>
      <c r="Z878" s="429"/>
      <c r="AA878" s="429"/>
      <c r="AB878" s="185"/>
      <c r="AC878" s="431"/>
    </row>
    <row r="879" spans="20:29">
      <c r="T879" s="185"/>
      <c r="U879" s="185"/>
      <c r="V879" s="185"/>
      <c r="W879" s="185"/>
      <c r="X879" s="429"/>
      <c r="Y879" s="429"/>
      <c r="Z879" s="429"/>
      <c r="AA879" s="429"/>
      <c r="AB879" s="185"/>
      <c r="AC879" s="431"/>
    </row>
    <row r="880" spans="20:29">
      <c r="T880" s="185"/>
      <c r="U880" s="185"/>
      <c r="V880" s="185"/>
      <c r="W880" s="185"/>
      <c r="X880" s="429"/>
      <c r="Y880" s="429"/>
      <c r="Z880" s="429"/>
      <c r="AA880" s="429"/>
      <c r="AB880" s="185"/>
      <c r="AC880" s="431"/>
    </row>
    <row r="881" spans="20:29">
      <c r="T881" s="185"/>
      <c r="U881" s="185"/>
      <c r="V881" s="185"/>
      <c r="W881" s="185"/>
      <c r="X881" s="429"/>
      <c r="Y881" s="429"/>
      <c r="Z881" s="429"/>
      <c r="AA881" s="429"/>
      <c r="AB881" s="185"/>
      <c r="AC881" s="431"/>
    </row>
    <row r="882" spans="20:29">
      <c r="T882" s="185"/>
      <c r="U882" s="185"/>
      <c r="V882" s="185"/>
      <c r="W882" s="185"/>
      <c r="X882" s="429"/>
      <c r="Y882" s="429"/>
      <c r="Z882" s="429"/>
      <c r="AA882" s="429"/>
      <c r="AB882" s="185"/>
      <c r="AC882" s="431"/>
    </row>
    <row r="883" spans="20:29">
      <c r="T883" s="185"/>
      <c r="U883" s="185"/>
      <c r="V883" s="185"/>
      <c r="W883" s="185"/>
      <c r="X883" s="429"/>
      <c r="Y883" s="429"/>
      <c r="Z883" s="429"/>
      <c r="AA883" s="429"/>
      <c r="AB883" s="185"/>
      <c r="AC883" s="431"/>
    </row>
    <row r="884" spans="20:29">
      <c r="T884" s="185"/>
      <c r="U884" s="185"/>
      <c r="V884" s="185"/>
      <c r="W884" s="185"/>
      <c r="X884" s="429"/>
      <c r="Y884" s="429"/>
      <c r="Z884" s="429"/>
      <c r="AA884" s="429"/>
      <c r="AB884" s="185"/>
      <c r="AC884" s="431"/>
    </row>
    <row r="885" spans="20:29">
      <c r="T885" s="185"/>
      <c r="U885" s="185"/>
      <c r="V885" s="185"/>
      <c r="W885" s="185"/>
      <c r="X885" s="429"/>
      <c r="Y885" s="429"/>
      <c r="Z885" s="429"/>
      <c r="AA885" s="429"/>
      <c r="AB885" s="185"/>
      <c r="AC885" s="431"/>
    </row>
    <row r="886" spans="20:29">
      <c r="T886" s="185"/>
      <c r="U886" s="185"/>
      <c r="V886" s="185"/>
      <c r="W886" s="185"/>
      <c r="X886" s="429"/>
      <c r="Y886" s="429"/>
      <c r="Z886" s="429"/>
      <c r="AA886" s="429"/>
      <c r="AB886" s="185"/>
      <c r="AC886" s="431"/>
    </row>
    <row r="887" spans="20:29">
      <c r="T887" s="185"/>
      <c r="U887" s="185"/>
      <c r="V887" s="185"/>
      <c r="W887" s="185"/>
      <c r="X887" s="429"/>
      <c r="Y887" s="429"/>
      <c r="Z887" s="429"/>
      <c r="AA887" s="429"/>
      <c r="AB887" s="185"/>
      <c r="AC887" s="431"/>
    </row>
    <row r="888" spans="20:29">
      <c r="T888" s="185"/>
      <c r="U888" s="185"/>
      <c r="V888" s="185"/>
      <c r="W888" s="185"/>
      <c r="X888" s="429"/>
      <c r="Y888" s="429"/>
      <c r="Z888" s="429"/>
      <c r="AA888" s="429"/>
      <c r="AB888" s="185"/>
      <c r="AC888" s="431"/>
    </row>
    <row r="889" spans="20:29">
      <c r="T889" s="185"/>
      <c r="U889" s="185"/>
      <c r="V889" s="185"/>
      <c r="W889" s="185"/>
      <c r="X889" s="429"/>
      <c r="Y889" s="429"/>
      <c r="Z889" s="429"/>
      <c r="AA889" s="429"/>
      <c r="AB889" s="185"/>
      <c r="AC889" s="431"/>
    </row>
    <row r="890" spans="20:29">
      <c r="T890" s="185"/>
      <c r="U890" s="185"/>
      <c r="V890" s="185"/>
      <c r="W890" s="185"/>
      <c r="X890" s="429"/>
      <c r="Y890" s="429"/>
      <c r="Z890" s="429"/>
      <c r="AA890" s="429"/>
      <c r="AB890" s="185"/>
      <c r="AC890" s="431"/>
    </row>
    <row r="891" spans="20:29">
      <c r="T891" s="185"/>
      <c r="U891" s="185"/>
      <c r="V891" s="185"/>
      <c r="W891" s="185"/>
      <c r="X891" s="429"/>
      <c r="Y891" s="429"/>
      <c r="Z891" s="429"/>
      <c r="AA891" s="429"/>
      <c r="AB891" s="185"/>
      <c r="AC891" s="431"/>
    </row>
    <row r="892" spans="20:29">
      <c r="T892" s="185"/>
      <c r="U892" s="185"/>
      <c r="V892" s="185"/>
      <c r="W892" s="185"/>
      <c r="X892" s="429"/>
      <c r="Y892" s="429"/>
      <c r="Z892" s="429"/>
      <c r="AA892" s="429"/>
      <c r="AB892" s="185"/>
      <c r="AC892" s="431"/>
    </row>
    <row r="893" spans="20:29">
      <c r="T893" s="185"/>
      <c r="U893" s="185"/>
      <c r="V893" s="185"/>
      <c r="W893" s="185"/>
      <c r="X893" s="429"/>
      <c r="Y893" s="429"/>
      <c r="Z893" s="429"/>
      <c r="AA893" s="429"/>
      <c r="AB893" s="185"/>
      <c r="AC893" s="431"/>
    </row>
    <row r="894" spans="20:29">
      <c r="T894" s="185"/>
      <c r="U894" s="185"/>
      <c r="V894" s="185"/>
      <c r="W894" s="185"/>
      <c r="X894" s="429"/>
      <c r="Y894" s="429"/>
      <c r="Z894" s="429"/>
      <c r="AA894" s="429"/>
      <c r="AB894" s="185"/>
      <c r="AC894" s="431"/>
    </row>
    <row r="895" spans="20:29">
      <c r="T895" s="185"/>
      <c r="U895" s="185"/>
      <c r="V895" s="185"/>
      <c r="W895" s="185"/>
      <c r="X895" s="429"/>
      <c r="Y895" s="429"/>
      <c r="Z895" s="429"/>
      <c r="AA895" s="429"/>
      <c r="AB895" s="185"/>
      <c r="AC895" s="431"/>
    </row>
    <row r="896" spans="20:29">
      <c r="T896" s="185"/>
      <c r="U896" s="185"/>
      <c r="V896" s="185"/>
      <c r="W896" s="185"/>
      <c r="X896" s="429"/>
      <c r="Y896" s="429"/>
      <c r="Z896" s="429"/>
      <c r="AA896" s="429"/>
      <c r="AB896" s="185"/>
      <c r="AC896" s="431"/>
    </row>
    <row r="897" spans="20:29">
      <c r="T897" s="185"/>
      <c r="U897" s="185"/>
      <c r="V897" s="185"/>
      <c r="W897" s="185"/>
      <c r="X897" s="429"/>
      <c r="Y897" s="429"/>
      <c r="Z897" s="429"/>
      <c r="AA897" s="429"/>
      <c r="AB897" s="185"/>
      <c r="AC897" s="431"/>
    </row>
    <row r="898" spans="20:29">
      <c r="T898" s="185"/>
      <c r="U898" s="185"/>
      <c r="V898" s="185"/>
      <c r="W898" s="185"/>
      <c r="X898" s="429"/>
      <c r="Y898" s="429"/>
      <c r="Z898" s="429"/>
      <c r="AA898" s="429"/>
      <c r="AB898" s="185"/>
      <c r="AC898" s="431"/>
    </row>
    <row r="899" spans="20:29">
      <c r="T899" s="185"/>
      <c r="U899" s="185"/>
      <c r="V899" s="185"/>
      <c r="W899" s="185"/>
      <c r="X899" s="429"/>
      <c r="Y899" s="429"/>
      <c r="Z899" s="429"/>
      <c r="AA899" s="429"/>
      <c r="AB899" s="185"/>
      <c r="AC899" s="431"/>
    </row>
    <row r="900" spans="20:29">
      <c r="T900" s="185"/>
      <c r="U900" s="185"/>
      <c r="V900" s="185"/>
      <c r="W900" s="185"/>
      <c r="X900" s="429"/>
      <c r="Y900" s="429"/>
      <c r="Z900" s="429"/>
      <c r="AA900" s="429"/>
      <c r="AB900" s="185"/>
      <c r="AC900" s="431"/>
    </row>
    <row r="901" spans="20:29">
      <c r="T901" s="185"/>
      <c r="U901" s="185"/>
      <c r="V901" s="185"/>
      <c r="W901" s="185"/>
      <c r="X901" s="429"/>
      <c r="Y901" s="429"/>
      <c r="Z901" s="429"/>
      <c r="AA901" s="429"/>
      <c r="AB901" s="185"/>
      <c r="AC901" s="431"/>
    </row>
    <row r="902" spans="20:29">
      <c r="T902" s="185"/>
      <c r="U902" s="185"/>
      <c r="V902" s="185"/>
      <c r="W902" s="185"/>
      <c r="X902" s="429"/>
      <c r="Y902" s="429"/>
      <c r="Z902" s="429"/>
      <c r="AA902" s="429"/>
      <c r="AB902" s="185"/>
      <c r="AC902" s="431"/>
    </row>
    <row r="903" spans="20:29">
      <c r="T903" s="185"/>
      <c r="U903" s="185"/>
      <c r="V903" s="185"/>
      <c r="W903" s="185"/>
      <c r="X903" s="429"/>
      <c r="Y903" s="429"/>
      <c r="Z903" s="429"/>
      <c r="AA903" s="429"/>
      <c r="AB903" s="185"/>
      <c r="AC903" s="431"/>
    </row>
    <row r="904" spans="20:29">
      <c r="T904" s="185"/>
      <c r="U904" s="185"/>
      <c r="V904" s="185"/>
      <c r="W904" s="185"/>
      <c r="X904" s="429"/>
      <c r="Y904" s="429"/>
      <c r="Z904" s="429"/>
      <c r="AA904" s="429"/>
      <c r="AB904" s="185"/>
      <c r="AC904" s="431"/>
    </row>
    <row r="905" spans="20:29">
      <c r="T905" s="185"/>
      <c r="U905" s="185"/>
      <c r="V905" s="185"/>
      <c r="W905" s="185"/>
      <c r="X905" s="429"/>
      <c r="Y905" s="429"/>
      <c r="Z905" s="429"/>
      <c r="AA905" s="429"/>
      <c r="AB905" s="185"/>
      <c r="AC905" s="431"/>
    </row>
    <row r="906" spans="20:29">
      <c r="T906" s="185"/>
      <c r="U906" s="185"/>
      <c r="V906" s="185"/>
      <c r="W906" s="185"/>
      <c r="X906" s="429"/>
      <c r="Y906" s="429"/>
      <c r="Z906" s="429"/>
      <c r="AA906" s="429"/>
      <c r="AB906" s="185"/>
      <c r="AC906" s="431"/>
    </row>
    <row r="907" spans="20:29">
      <c r="T907" s="185"/>
      <c r="U907" s="185"/>
      <c r="V907" s="185"/>
      <c r="W907" s="185"/>
      <c r="X907" s="429"/>
      <c r="Y907" s="429"/>
      <c r="Z907" s="429"/>
      <c r="AA907" s="429"/>
      <c r="AB907" s="185"/>
      <c r="AC907" s="431"/>
    </row>
    <row r="908" spans="20:29">
      <c r="T908" s="185"/>
      <c r="U908" s="185"/>
      <c r="V908" s="185"/>
      <c r="W908" s="185"/>
      <c r="X908" s="429"/>
      <c r="Y908" s="429"/>
      <c r="Z908" s="429"/>
      <c r="AA908" s="429"/>
      <c r="AB908" s="185"/>
      <c r="AC908" s="431"/>
    </row>
    <row r="909" spans="20:29">
      <c r="T909" s="185"/>
      <c r="U909" s="185"/>
      <c r="V909" s="185"/>
      <c r="W909" s="185"/>
      <c r="X909" s="429"/>
      <c r="Y909" s="429"/>
      <c r="Z909" s="429"/>
      <c r="AA909" s="429"/>
      <c r="AB909" s="185"/>
      <c r="AC909" s="431"/>
    </row>
    <row r="910" spans="20:29">
      <c r="T910" s="185"/>
      <c r="U910" s="185"/>
      <c r="V910" s="185"/>
      <c r="W910" s="185"/>
      <c r="X910" s="429"/>
      <c r="Y910" s="429"/>
      <c r="Z910" s="429"/>
      <c r="AA910" s="429"/>
      <c r="AB910" s="185"/>
      <c r="AC910" s="431"/>
    </row>
    <row r="911" spans="20:29">
      <c r="T911" s="185"/>
      <c r="U911" s="185"/>
      <c r="V911" s="185"/>
      <c r="W911" s="185"/>
      <c r="X911" s="429"/>
      <c r="Y911" s="429"/>
      <c r="Z911" s="429"/>
      <c r="AA911" s="429"/>
      <c r="AB911" s="185"/>
      <c r="AC911" s="431"/>
    </row>
    <row r="912" spans="20:29">
      <c r="T912" s="185"/>
      <c r="U912" s="185"/>
      <c r="V912" s="185"/>
      <c r="W912" s="185"/>
      <c r="X912" s="429"/>
      <c r="Y912" s="429"/>
      <c r="Z912" s="429"/>
      <c r="AA912" s="429"/>
      <c r="AB912" s="185"/>
      <c r="AC912" s="431"/>
    </row>
    <row r="913" spans="20:29">
      <c r="T913" s="185"/>
      <c r="U913" s="185"/>
      <c r="V913" s="185"/>
      <c r="W913" s="185"/>
      <c r="X913" s="429"/>
      <c r="Y913" s="429"/>
      <c r="Z913" s="429"/>
      <c r="AA913" s="429"/>
      <c r="AB913" s="185"/>
      <c r="AC913" s="431"/>
    </row>
    <row r="914" spans="20:29">
      <c r="T914" s="185"/>
      <c r="U914" s="185"/>
      <c r="V914" s="185"/>
      <c r="W914" s="185"/>
      <c r="X914" s="429"/>
      <c r="Y914" s="429"/>
      <c r="Z914" s="429"/>
      <c r="AA914" s="429"/>
      <c r="AB914" s="185"/>
      <c r="AC914" s="431"/>
    </row>
    <row r="915" spans="20:29">
      <c r="T915" s="185"/>
      <c r="U915" s="185"/>
      <c r="V915" s="185"/>
      <c r="W915" s="185"/>
      <c r="X915" s="429"/>
      <c r="Y915" s="429"/>
      <c r="Z915" s="429"/>
      <c r="AA915" s="429"/>
      <c r="AB915" s="185"/>
      <c r="AC915" s="431"/>
    </row>
    <row r="916" spans="20:29">
      <c r="T916" s="185"/>
      <c r="U916" s="185"/>
      <c r="V916" s="185"/>
      <c r="W916" s="185"/>
      <c r="X916" s="429"/>
      <c r="Y916" s="429"/>
      <c r="Z916" s="429"/>
      <c r="AA916" s="429"/>
      <c r="AB916" s="185"/>
      <c r="AC916" s="431"/>
    </row>
    <row r="917" spans="20:29">
      <c r="T917" s="185"/>
      <c r="U917" s="185"/>
      <c r="V917" s="185"/>
      <c r="W917" s="185"/>
      <c r="X917" s="429"/>
      <c r="Y917" s="429"/>
      <c r="Z917" s="429"/>
      <c r="AA917" s="429"/>
      <c r="AB917" s="185"/>
      <c r="AC917" s="431"/>
    </row>
    <row r="918" spans="20:29">
      <c r="T918" s="185"/>
      <c r="U918" s="185"/>
      <c r="V918" s="185"/>
      <c r="W918" s="185"/>
      <c r="X918" s="429"/>
      <c r="Y918" s="429"/>
      <c r="Z918" s="429"/>
      <c r="AA918" s="429"/>
      <c r="AB918" s="185"/>
      <c r="AC918" s="431"/>
    </row>
    <row r="919" spans="20:29">
      <c r="T919" s="185"/>
      <c r="U919" s="185"/>
      <c r="V919" s="185"/>
      <c r="W919" s="185"/>
      <c r="X919" s="429"/>
      <c r="Y919" s="429"/>
      <c r="Z919" s="429"/>
      <c r="AA919" s="429"/>
      <c r="AB919" s="185"/>
      <c r="AC919" s="431"/>
    </row>
    <row r="920" spans="20:29">
      <c r="T920" s="185"/>
      <c r="U920" s="185"/>
      <c r="V920" s="185"/>
      <c r="W920" s="185"/>
      <c r="X920" s="429"/>
      <c r="Y920" s="429"/>
      <c r="Z920" s="429"/>
      <c r="AA920" s="429"/>
      <c r="AB920" s="185"/>
      <c r="AC920" s="431"/>
    </row>
    <row r="921" spans="20:29">
      <c r="T921" s="185"/>
      <c r="U921" s="185"/>
      <c r="V921" s="185"/>
      <c r="W921" s="185"/>
      <c r="X921" s="429"/>
      <c r="Y921" s="429"/>
      <c r="Z921" s="429"/>
      <c r="AA921" s="429"/>
      <c r="AB921" s="185"/>
      <c r="AC921" s="431"/>
    </row>
    <row r="922" spans="20:29">
      <c r="T922" s="185"/>
      <c r="U922" s="185"/>
      <c r="V922" s="185"/>
      <c r="W922" s="185"/>
      <c r="X922" s="429"/>
      <c r="Y922" s="429"/>
      <c r="Z922" s="429"/>
      <c r="AA922" s="429"/>
      <c r="AB922" s="185"/>
      <c r="AC922" s="431"/>
    </row>
    <row r="923" spans="20:29">
      <c r="T923" s="185"/>
      <c r="U923" s="185"/>
      <c r="V923" s="185"/>
      <c r="W923" s="185"/>
      <c r="X923" s="429"/>
      <c r="Y923" s="429"/>
      <c r="Z923" s="429"/>
      <c r="AA923" s="429"/>
      <c r="AB923" s="185"/>
      <c r="AC923" s="431"/>
    </row>
    <row r="924" spans="20:29">
      <c r="T924" s="185"/>
      <c r="U924" s="185"/>
      <c r="V924" s="185"/>
      <c r="W924" s="185"/>
      <c r="X924" s="429"/>
      <c r="Y924" s="429"/>
      <c r="Z924" s="429"/>
      <c r="AA924" s="429"/>
      <c r="AB924" s="185"/>
      <c r="AC924" s="431"/>
    </row>
    <row r="925" spans="20:29">
      <c r="T925" s="185"/>
      <c r="U925" s="185"/>
      <c r="V925" s="185"/>
      <c r="W925" s="185"/>
      <c r="X925" s="429"/>
      <c r="Y925" s="429"/>
      <c r="Z925" s="429"/>
      <c r="AA925" s="429"/>
      <c r="AB925" s="185"/>
      <c r="AC925" s="431"/>
    </row>
    <row r="926" spans="20:29">
      <c r="T926" s="185"/>
      <c r="U926" s="185"/>
      <c r="V926" s="185"/>
      <c r="W926" s="185"/>
      <c r="X926" s="429"/>
      <c r="Y926" s="429"/>
      <c r="Z926" s="429"/>
      <c r="AA926" s="429"/>
      <c r="AB926" s="185"/>
      <c r="AC926" s="431"/>
    </row>
    <row r="927" spans="20:29">
      <c r="T927" s="185"/>
      <c r="U927" s="185"/>
      <c r="V927" s="185"/>
      <c r="W927" s="185"/>
      <c r="X927" s="429"/>
      <c r="Y927" s="429"/>
      <c r="Z927" s="429"/>
      <c r="AA927" s="429"/>
      <c r="AB927" s="185"/>
      <c r="AC927" s="431"/>
    </row>
    <row r="928" spans="20:29">
      <c r="T928" s="185"/>
      <c r="U928" s="185"/>
      <c r="V928" s="185"/>
      <c r="W928" s="185"/>
      <c r="X928" s="429"/>
      <c r="Y928" s="429"/>
      <c r="Z928" s="429"/>
      <c r="AA928" s="429"/>
      <c r="AB928" s="185"/>
      <c r="AC928" s="431"/>
    </row>
    <row r="929" spans="20:29">
      <c r="T929" s="185"/>
      <c r="U929" s="185"/>
      <c r="V929" s="185"/>
      <c r="W929" s="185"/>
      <c r="X929" s="429"/>
      <c r="Y929" s="429"/>
      <c r="Z929" s="429"/>
      <c r="AA929" s="429"/>
      <c r="AB929" s="185"/>
      <c r="AC929" s="431"/>
    </row>
    <row r="930" spans="20:29">
      <c r="T930" s="185"/>
      <c r="U930" s="185"/>
      <c r="V930" s="185"/>
      <c r="W930" s="185"/>
      <c r="X930" s="429"/>
      <c r="Y930" s="429"/>
      <c r="Z930" s="429"/>
      <c r="AA930" s="429"/>
      <c r="AB930" s="185"/>
      <c r="AC930" s="431"/>
    </row>
    <row r="931" spans="20:29">
      <c r="T931" s="185"/>
      <c r="U931" s="185"/>
      <c r="V931" s="185"/>
      <c r="W931" s="185"/>
      <c r="X931" s="429"/>
      <c r="Y931" s="429"/>
      <c r="Z931" s="429"/>
      <c r="AA931" s="429"/>
      <c r="AB931" s="185"/>
      <c r="AC931" s="431"/>
    </row>
    <row r="932" spans="20:29">
      <c r="T932" s="185"/>
      <c r="U932" s="185"/>
      <c r="V932" s="185"/>
      <c r="W932" s="185"/>
      <c r="X932" s="429"/>
      <c r="Y932" s="429"/>
      <c r="Z932" s="429"/>
      <c r="AA932" s="429"/>
      <c r="AB932" s="185"/>
      <c r="AC932" s="431"/>
    </row>
    <row r="933" spans="20:29">
      <c r="T933" s="185"/>
      <c r="U933" s="185"/>
      <c r="V933" s="185"/>
      <c r="W933" s="185"/>
      <c r="X933" s="429"/>
      <c r="Y933" s="429"/>
      <c r="Z933" s="429"/>
      <c r="AA933" s="429"/>
      <c r="AB933" s="185"/>
      <c r="AC933" s="431"/>
    </row>
    <row r="934" spans="20:29">
      <c r="T934" s="185"/>
      <c r="U934" s="185"/>
      <c r="V934" s="185"/>
      <c r="W934" s="185"/>
      <c r="X934" s="429"/>
      <c r="Y934" s="429"/>
      <c r="Z934" s="429"/>
      <c r="AA934" s="429"/>
      <c r="AB934" s="185"/>
      <c r="AC934" s="431"/>
    </row>
    <row r="935" spans="20:29">
      <c r="T935" s="185"/>
      <c r="U935" s="185"/>
      <c r="V935" s="185"/>
      <c r="W935" s="185"/>
      <c r="X935" s="429"/>
      <c r="Y935" s="429"/>
      <c r="Z935" s="429"/>
      <c r="AA935" s="429"/>
      <c r="AB935" s="185"/>
      <c r="AC935" s="431"/>
    </row>
    <row r="936" spans="20:29">
      <c r="T936" s="185"/>
      <c r="U936" s="185"/>
      <c r="V936" s="185"/>
      <c r="W936" s="185"/>
      <c r="X936" s="429"/>
      <c r="Y936" s="429"/>
      <c r="Z936" s="429"/>
      <c r="AA936" s="429"/>
      <c r="AB936" s="185"/>
      <c r="AC936" s="431"/>
    </row>
    <row r="937" spans="20:29">
      <c r="T937" s="185"/>
      <c r="U937" s="185"/>
      <c r="V937" s="185"/>
      <c r="W937" s="185"/>
      <c r="X937" s="429"/>
      <c r="Y937" s="429"/>
      <c r="Z937" s="429"/>
      <c r="AA937" s="429"/>
      <c r="AB937" s="185"/>
      <c r="AC937" s="431"/>
    </row>
    <row r="938" spans="20:29">
      <c r="T938" s="185"/>
      <c r="U938" s="185"/>
      <c r="V938" s="185"/>
      <c r="W938" s="185"/>
      <c r="X938" s="429"/>
      <c r="Y938" s="429"/>
      <c r="Z938" s="429"/>
      <c r="AA938" s="429"/>
      <c r="AB938" s="185"/>
      <c r="AC938" s="431"/>
    </row>
    <row r="939" spans="20:29">
      <c r="T939" s="185"/>
      <c r="U939" s="185"/>
      <c r="V939" s="185"/>
      <c r="W939" s="185"/>
      <c r="X939" s="429"/>
      <c r="Y939" s="429"/>
      <c r="Z939" s="429"/>
      <c r="AA939" s="429"/>
      <c r="AB939" s="185"/>
      <c r="AC939" s="431"/>
    </row>
    <row r="940" spans="20:29">
      <c r="T940" s="185"/>
      <c r="U940" s="185"/>
      <c r="V940" s="185"/>
      <c r="W940" s="185"/>
      <c r="X940" s="429"/>
      <c r="Y940" s="429"/>
      <c r="Z940" s="429"/>
      <c r="AA940" s="429"/>
      <c r="AB940" s="185"/>
      <c r="AC940" s="431"/>
    </row>
    <row r="941" spans="20:29">
      <c r="T941" s="185"/>
      <c r="U941" s="185"/>
      <c r="V941" s="185"/>
      <c r="W941" s="185"/>
      <c r="X941" s="429"/>
      <c r="Y941" s="429"/>
      <c r="Z941" s="429"/>
      <c r="AA941" s="429"/>
      <c r="AB941" s="185"/>
      <c r="AC941" s="431"/>
    </row>
    <row r="942" spans="20:29">
      <c r="T942" s="185"/>
      <c r="U942" s="185"/>
      <c r="V942" s="185"/>
      <c r="W942" s="185"/>
      <c r="X942" s="429"/>
      <c r="Y942" s="429"/>
      <c r="Z942" s="429"/>
      <c r="AA942" s="429"/>
      <c r="AB942" s="185"/>
      <c r="AC942" s="431"/>
    </row>
    <row r="943" spans="20:29">
      <c r="T943" s="185"/>
      <c r="U943" s="185"/>
      <c r="V943" s="185"/>
      <c r="W943" s="185"/>
      <c r="X943" s="429"/>
      <c r="Y943" s="429"/>
      <c r="Z943" s="429"/>
      <c r="AA943" s="429"/>
      <c r="AB943" s="185"/>
      <c r="AC943" s="431"/>
    </row>
    <row r="944" spans="20:29">
      <c r="T944" s="185"/>
      <c r="U944" s="185"/>
      <c r="V944" s="185"/>
      <c r="W944" s="185"/>
      <c r="X944" s="429"/>
      <c r="Y944" s="429"/>
      <c r="Z944" s="429"/>
      <c r="AA944" s="429"/>
      <c r="AB944" s="185"/>
      <c r="AC944" s="431"/>
    </row>
    <row r="945" spans="20:29">
      <c r="T945" s="185"/>
      <c r="U945" s="185"/>
      <c r="V945" s="185"/>
      <c r="W945" s="185"/>
      <c r="X945" s="429"/>
      <c r="Y945" s="429"/>
      <c r="Z945" s="429"/>
      <c r="AA945" s="429"/>
      <c r="AB945" s="185"/>
      <c r="AC945" s="431"/>
    </row>
    <row r="946" spans="20:29">
      <c r="T946" s="185"/>
      <c r="U946" s="185"/>
      <c r="V946" s="185"/>
      <c r="W946" s="185"/>
      <c r="X946" s="429"/>
      <c r="Y946" s="429"/>
      <c r="Z946" s="429"/>
      <c r="AA946" s="429"/>
      <c r="AB946" s="185"/>
      <c r="AC946" s="431"/>
    </row>
    <row r="947" spans="20:29">
      <c r="T947" s="185"/>
      <c r="U947" s="185"/>
      <c r="V947" s="185"/>
      <c r="W947" s="185"/>
      <c r="X947" s="429"/>
      <c r="Y947" s="429"/>
      <c r="Z947" s="429"/>
      <c r="AA947" s="429"/>
      <c r="AB947" s="185"/>
      <c r="AC947" s="431"/>
    </row>
    <row r="948" spans="20:29">
      <c r="T948" s="185"/>
      <c r="U948" s="185"/>
      <c r="V948" s="185"/>
      <c r="W948" s="185"/>
      <c r="X948" s="429"/>
      <c r="Y948" s="429"/>
      <c r="Z948" s="429"/>
      <c r="AA948" s="429"/>
      <c r="AB948" s="185"/>
      <c r="AC948" s="431"/>
    </row>
    <row r="949" spans="20:29">
      <c r="T949" s="185"/>
      <c r="U949" s="185"/>
      <c r="V949" s="185"/>
      <c r="W949" s="185"/>
      <c r="X949" s="429"/>
      <c r="Y949" s="429"/>
      <c r="Z949" s="429"/>
      <c r="AA949" s="429"/>
      <c r="AB949" s="185"/>
      <c r="AC949" s="431"/>
    </row>
    <row r="950" spans="20:29">
      <c r="T950" s="185"/>
      <c r="U950" s="185"/>
      <c r="V950" s="185"/>
      <c r="W950" s="185"/>
      <c r="X950" s="429"/>
      <c r="Y950" s="429"/>
      <c r="Z950" s="429"/>
      <c r="AA950" s="429"/>
      <c r="AB950" s="185"/>
      <c r="AC950" s="431"/>
    </row>
    <row r="951" spans="20:29">
      <c r="T951" s="185"/>
      <c r="U951" s="185"/>
      <c r="V951" s="185"/>
      <c r="W951" s="185"/>
      <c r="X951" s="429"/>
      <c r="Y951" s="429"/>
      <c r="Z951" s="429"/>
      <c r="AA951" s="429"/>
      <c r="AB951" s="185"/>
      <c r="AC951" s="431"/>
    </row>
    <row r="952" spans="20:29">
      <c r="T952" s="185"/>
      <c r="U952" s="185"/>
      <c r="V952" s="185"/>
      <c r="W952" s="185"/>
      <c r="X952" s="429"/>
      <c r="Y952" s="429"/>
      <c r="Z952" s="429"/>
      <c r="AA952" s="429"/>
      <c r="AB952" s="185"/>
      <c r="AC952" s="431"/>
    </row>
    <row r="953" spans="20:29">
      <c r="T953" s="185"/>
      <c r="U953" s="185"/>
      <c r="V953" s="185"/>
      <c r="W953" s="185"/>
      <c r="X953" s="429"/>
      <c r="Y953" s="429"/>
      <c r="Z953" s="429"/>
      <c r="AA953" s="429"/>
      <c r="AB953" s="185"/>
      <c r="AC953" s="431"/>
    </row>
    <row r="954" spans="20:29">
      <c r="T954" s="185"/>
      <c r="U954" s="185"/>
      <c r="V954" s="185"/>
      <c r="W954" s="185"/>
      <c r="X954" s="429"/>
      <c r="Y954" s="429"/>
      <c r="Z954" s="429"/>
      <c r="AA954" s="429"/>
      <c r="AB954" s="185"/>
      <c r="AC954" s="431"/>
    </row>
    <row r="955" spans="20:29">
      <c r="T955" s="185"/>
      <c r="U955" s="185"/>
      <c r="V955" s="185"/>
      <c r="W955" s="185"/>
      <c r="X955" s="429"/>
      <c r="Y955" s="429"/>
      <c r="Z955" s="429"/>
      <c r="AA955" s="429"/>
      <c r="AB955" s="185"/>
      <c r="AC955" s="431"/>
    </row>
    <row r="956" spans="20:29">
      <c r="T956" s="185"/>
      <c r="U956" s="185"/>
      <c r="V956" s="185"/>
      <c r="W956" s="185"/>
      <c r="X956" s="429"/>
      <c r="Y956" s="429"/>
      <c r="Z956" s="429"/>
      <c r="AA956" s="429"/>
      <c r="AB956" s="185"/>
      <c r="AC956" s="431"/>
    </row>
    <row r="957" spans="20:29">
      <c r="T957" s="185"/>
      <c r="U957" s="185"/>
      <c r="V957" s="185"/>
      <c r="W957" s="185"/>
      <c r="X957" s="429"/>
      <c r="Y957" s="429"/>
      <c r="Z957" s="429"/>
      <c r="AA957" s="429"/>
      <c r="AB957" s="185"/>
      <c r="AC957" s="431"/>
    </row>
    <row r="958" spans="20:29">
      <c r="T958" s="185"/>
      <c r="U958" s="185"/>
      <c r="V958" s="185"/>
      <c r="W958" s="185"/>
      <c r="X958" s="429"/>
      <c r="Y958" s="429"/>
      <c r="Z958" s="429"/>
      <c r="AA958" s="429"/>
      <c r="AB958" s="185"/>
      <c r="AC958" s="431"/>
    </row>
    <row r="959" spans="20:29">
      <c r="T959" s="185"/>
      <c r="U959" s="185"/>
      <c r="V959" s="185"/>
      <c r="W959" s="185"/>
      <c r="X959" s="429"/>
      <c r="Y959" s="429"/>
      <c r="Z959" s="429"/>
      <c r="AA959" s="429"/>
      <c r="AB959" s="185"/>
      <c r="AC959" s="431"/>
    </row>
    <row r="960" spans="20:29">
      <c r="T960" s="185"/>
      <c r="U960" s="185"/>
      <c r="V960" s="185"/>
      <c r="W960" s="185"/>
      <c r="X960" s="429"/>
      <c r="Y960" s="429"/>
      <c r="Z960" s="429"/>
      <c r="AA960" s="429"/>
      <c r="AB960" s="185"/>
      <c r="AC960" s="431"/>
    </row>
    <row r="961" spans="20:29">
      <c r="T961" s="185"/>
      <c r="U961" s="185"/>
      <c r="V961" s="185"/>
      <c r="W961" s="185"/>
      <c r="X961" s="429"/>
      <c r="Y961" s="429"/>
      <c r="Z961" s="429"/>
      <c r="AA961" s="429"/>
      <c r="AB961" s="185"/>
      <c r="AC961" s="431"/>
    </row>
    <row r="962" spans="20:29">
      <c r="T962" s="185"/>
      <c r="U962" s="185"/>
      <c r="V962" s="185"/>
      <c r="W962" s="185"/>
      <c r="X962" s="429"/>
      <c r="Y962" s="429"/>
      <c r="Z962" s="429"/>
      <c r="AA962" s="429"/>
      <c r="AB962" s="185"/>
      <c r="AC962" s="431"/>
    </row>
    <row r="963" spans="20:29">
      <c r="T963" s="185"/>
      <c r="U963" s="185"/>
      <c r="V963" s="185"/>
      <c r="W963" s="185"/>
      <c r="X963" s="429"/>
      <c r="Y963" s="429"/>
      <c r="Z963" s="429"/>
      <c r="AA963" s="429"/>
      <c r="AB963" s="185"/>
      <c r="AC963" s="431"/>
    </row>
    <row r="964" spans="20:29">
      <c r="T964" s="185"/>
      <c r="U964" s="185"/>
      <c r="V964" s="185"/>
      <c r="W964" s="185"/>
      <c r="X964" s="429"/>
      <c r="Y964" s="429"/>
      <c r="Z964" s="429"/>
      <c r="AA964" s="429"/>
      <c r="AB964" s="185"/>
      <c r="AC964" s="431"/>
    </row>
    <row r="965" spans="20:29">
      <c r="T965" s="185"/>
      <c r="U965" s="185"/>
      <c r="V965" s="185"/>
      <c r="W965" s="185"/>
      <c r="X965" s="429"/>
      <c r="Y965" s="429"/>
      <c r="Z965" s="429"/>
      <c r="AA965" s="429"/>
      <c r="AB965" s="185"/>
      <c r="AC965" s="431"/>
    </row>
    <row r="966" spans="20:29">
      <c r="T966" s="185"/>
      <c r="U966" s="185"/>
      <c r="V966" s="185"/>
      <c r="W966" s="185"/>
      <c r="X966" s="429"/>
      <c r="Y966" s="429"/>
      <c r="Z966" s="429"/>
      <c r="AA966" s="429"/>
      <c r="AB966" s="185"/>
      <c r="AC966" s="431"/>
    </row>
    <row r="967" spans="20:29">
      <c r="T967" s="185"/>
      <c r="U967" s="185"/>
      <c r="V967" s="185"/>
      <c r="W967" s="185"/>
      <c r="X967" s="429"/>
      <c r="Y967" s="429"/>
      <c r="Z967" s="429"/>
      <c r="AA967" s="429"/>
      <c r="AB967" s="185"/>
      <c r="AC967" s="431"/>
    </row>
    <row r="968" spans="20:29">
      <c r="T968" s="185"/>
      <c r="U968" s="185"/>
      <c r="V968" s="185"/>
      <c r="W968" s="185"/>
      <c r="X968" s="429"/>
      <c r="Y968" s="429"/>
      <c r="Z968" s="429"/>
      <c r="AA968" s="429"/>
      <c r="AB968" s="185"/>
      <c r="AC968" s="431"/>
    </row>
    <row r="969" spans="20:29">
      <c r="T969" s="185"/>
      <c r="U969" s="185"/>
      <c r="V969" s="185"/>
      <c r="W969" s="185"/>
      <c r="X969" s="429"/>
      <c r="Y969" s="429"/>
      <c r="Z969" s="429"/>
      <c r="AA969" s="429"/>
      <c r="AB969" s="185"/>
      <c r="AC969" s="431"/>
    </row>
    <row r="970" spans="20:29">
      <c r="T970" s="185"/>
      <c r="U970" s="185"/>
      <c r="V970" s="185"/>
      <c r="W970" s="185"/>
      <c r="X970" s="429"/>
      <c r="Y970" s="429"/>
      <c r="Z970" s="429"/>
      <c r="AA970" s="429"/>
      <c r="AB970" s="185"/>
      <c r="AC970" s="431"/>
    </row>
    <row r="971" spans="20:29">
      <c r="T971" s="185"/>
      <c r="U971" s="185"/>
      <c r="V971" s="185"/>
      <c r="W971" s="185"/>
      <c r="X971" s="429"/>
      <c r="Y971" s="429"/>
      <c r="Z971" s="429"/>
      <c r="AA971" s="429"/>
      <c r="AB971" s="185"/>
      <c r="AC971" s="431"/>
    </row>
    <row r="972" spans="20:29">
      <c r="T972" s="185"/>
      <c r="U972" s="185"/>
      <c r="V972" s="185"/>
      <c r="W972" s="185"/>
      <c r="X972" s="429"/>
      <c r="Y972" s="429"/>
      <c r="Z972" s="429"/>
      <c r="AA972" s="429"/>
      <c r="AB972" s="185"/>
      <c r="AC972" s="431"/>
    </row>
    <row r="973" spans="20:29">
      <c r="T973" s="185"/>
      <c r="U973" s="185"/>
      <c r="V973" s="185"/>
      <c r="W973" s="185"/>
      <c r="X973" s="429"/>
      <c r="Y973" s="429"/>
      <c r="Z973" s="429"/>
      <c r="AA973" s="429"/>
      <c r="AB973" s="185"/>
      <c r="AC973" s="431"/>
    </row>
    <row r="974" spans="20:29">
      <c r="T974" s="185"/>
      <c r="U974" s="185"/>
      <c r="V974" s="185"/>
      <c r="W974" s="185"/>
      <c r="X974" s="429"/>
      <c r="Y974" s="429"/>
      <c r="Z974" s="429"/>
      <c r="AA974" s="429"/>
      <c r="AB974" s="185"/>
      <c r="AC974" s="431"/>
    </row>
    <row r="975" spans="20:29">
      <c r="T975" s="185"/>
      <c r="U975" s="185"/>
      <c r="V975" s="185"/>
      <c r="W975" s="185"/>
      <c r="X975" s="429"/>
      <c r="Y975" s="429"/>
      <c r="Z975" s="429"/>
      <c r="AA975" s="429"/>
      <c r="AB975" s="185"/>
      <c r="AC975" s="431"/>
    </row>
    <row r="976" spans="20:29">
      <c r="T976" s="185"/>
      <c r="U976" s="185"/>
      <c r="V976" s="185"/>
      <c r="W976" s="185"/>
      <c r="X976" s="429"/>
      <c r="Y976" s="429"/>
      <c r="Z976" s="429"/>
      <c r="AA976" s="429"/>
      <c r="AB976" s="185"/>
      <c r="AC976" s="431"/>
    </row>
    <row r="977" spans="20:29">
      <c r="T977" s="185"/>
      <c r="U977" s="185"/>
      <c r="V977" s="185"/>
      <c r="W977" s="185"/>
      <c r="X977" s="429"/>
      <c r="Y977" s="429"/>
      <c r="Z977" s="429"/>
      <c r="AA977" s="429"/>
      <c r="AB977" s="185"/>
      <c r="AC977" s="431"/>
    </row>
    <row r="978" spans="20:29">
      <c r="T978" s="185"/>
      <c r="U978" s="185"/>
      <c r="V978" s="185"/>
      <c r="W978" s="185"/>
      <c r="X978" s="429"/>
      <c r="Y978" s="429"/>
      <c r="Z978" s="429"/>
      <c r="AA978" s="429"/>
      <c r="AB978" s="185"/>
      <c r="AC978" s="431"/>
    </row>
    <row r="979" spans="20:29">
      <c r="T979" s="185"/>
      <c r="U979" s="185"/>
      <c r="V979" s="185"/>
      <c r="W979" s="185"/>
      <c r="X979" s="429"/>
      <c r="Y979" s="429"/>
      <c r="Z979" s="429"/>
      <c r="AA979" s="429"/>
      <c r="AB979" s="185"/>
      <c r="AC979" s="431"/>
    </row>
    <row r="980" spans="20:29">
      <c r="T980" s="185"/>
      <c r="U980" s="185"/>
      <c r="V980" s="185"/>
      <c r="W980" s="185"/>
      <c r="X980" s="429"/>
      <c r="Y980" s="429"/>
      <c r="Z980" s="429"/>
      <c r="AA980" s="429"/>
      <c r="AB980" s="185"/>
      <c r="AC980" s="431"/>
    </row>
    <row r="981" spans="20:29">
      <c r="T981" s="185"/>
      <c r="U981" s="185"/>
      <c r="V981" s="185"/>
      <c r="W981" s="185"/>
      <c r="X981" s="429"/>
      <c r="Y981" s="429"/>
      <c r="Z981" s="429"/>
      <c r="AA981" s="429"/>
      <c r="AB981" s="185"/>
      <c r="AC981" s="431"/>
    </row>
    <row r="982" spans="20:29">
      <c r="T982" s="185"/>
      <c r="U982" s="185"/>
      <c r="V982" s="185"/>
      <c r="W982" s="185"/>
      <c r="X982" s="429"/>
      <c r="Y982" s="429"/>
      <c r="Z982" s="429"/>
      <c r="AA982" s="429"/>
      <c r="AB982" s="185"/>
      <c r="AC982" s="431"/>
    </row>
    <row r="983" spans="20:29">
      <c r="T983" s="185"/>
      <c r="U983" s="185"/>
      <c r="V983" s="185"/>
      <c r="W983" s="185"/>
      <c r="X983" s="429"/>
      <c r="Y983" s="429"/>
      <c r="Z983" s="429"/>
      <c r="AA983" s="429"/>
      <c r="AB983" s="185"/>
      <c r="AC983" s="431"/>
    </row>
    <row r="984" spans="20:29">
      <c r="T984" s="185"/>
      <c r="U984" s="185"/>
      <c r="V984" s="185"/>
      <c r="W984" s="185"/>
      <c r="X984" s="429"/>
      <c r="Y984" s="429"/>
      <c r="Z984" s="429"/>
      <c r="AA984" s="429"/>
      <c r="AB984" s="185"/>
      <c r="AC984" s="431"/>
    </row>
    <row r="985" spans="20:29">
      <c r="T985" s="185"/>
      <c r="U985" s="185"/>
      <c r="V985" s="185"/>
      <c r="W985" s="185"/>
      <c r="X985" s="429"/>
      <c r="Y985" s="429"/>
      <c r="Z985" s="429"/>
      <c r="AA985" s="429"/>
      <c r="AB985" s="185"/>
      <c r="AC985" s="431"/>
    </row>
    <row r="986" spans="20:29">
      <c r="T986" s="185"/>
      <c r="U986" s="185"/>
      <c r="V986" s="185"/>
      <c r="W986" s="185"/>
      <c r="X986" s="429"/>
      <c r="Y986" s="429"/>
      <c r="Z986" s="429"/>
      <c r="AA986" s="429"/>
      <c r="AB986" s="185"/>
      <c r="AC986" s="431"/>
    </row>
    <row r="987" spans="20:29">
      <c r="T987" s="185"/>
      <c r="U987" s="185"/>
      <c r="V987" s="185"/>
      <c r="W987" s="185"/>
      <c r="X987" s="429"/>
      <c r="Y987" s="429"/>
      <c r="Z987" s="429"/>
      <c r="AA987" s="429"/>
      <c r="AB987" s="185"/>
      <c r="AC987" s="431"/>
    </row>
    <row r="988" spans="20:29">
      <c r="T988" s="185"/>
      <c r="U988" s="185"/>
      <c r="V988" s="185"/>
      <c r="W988" s="185"/>
      <c r="X988" s="429"/>
      <c r="Y988" s="429"/>
      <c r="Z988" s="429"/>
      <c r="AA988" s="429"/>
      <c r="AB988" s="185"/>
      <c r="AC988" s="431"/>
    </row>
    <row r="989" spans="20:29">
      <c r="T989" s="185"/>
      <c r="U989" s="185"/>
      <c r="V989" s="185"/>
      <c r="W989" s="185"/>
      <c r="X989" s="429"/>
      <c r="Y989" s="429"/>
      <c r="Z989" s="429"/>
      <c r="AA989" s="429"/>
      <c r="AB989" s="185"/>
      <c r="AC989" s="431"/>
    </row>
    <row r="990" spans="20:29">
      <c r="T990" s="185"/>
      <c r="U990" s="185"/>
      <c r="V990" s="185"/>
      <c r="W990" s="185"/>
      <c r="X990" s="429"/>
      <c r="Y990" s="429"/>
      <c r="Z990" s="429"/>
      <c r="AA990" s="429"/>
      <c r="AB990" s="185"/>
      <c r="AC990" s="431"/>
    </row>
    <row r="991" spans="20:29">
      <c r="T991" s="185"/>
      <c r="U991" s="185"/>
      <c r="V991" s="185"/>
      <c r="W991" s="185"/>
      <c r="X991" s="429"/>
      <c r="Y991" s="429"/>
      <c r="Z991" s="429"/>
      <c r="AA991" s="429"/>
      <c r="AB991" s="185"/>
      <c r="AC991" s="431"/>
    </row>
    <row r="992" spans="20:29">
      <c r="T992" s="185"/>
      <c r="U992" s="185"/>
      <c r="V992" s="185"/>
      <c r="W992" s="185"/>
      <c r="X992" s="429"/>
      <c r="Y992" s="429"/>
      <c r="Z992" s="429"/>
      <c r="AA992" s="429"/>
      <c r="AB992" s="185"/>
      <c r="AC992" s="431"/>
    </row>
    <row r="993" spans="20:29">
      <c r="T993" s="185"/>
      <c r="U993" s="185"/>
      <c r="V993" s="185"/>
      <c r="W993" s="185"/>
      <c r="X993" s="429"/>
      <c r="Y993" s="429"/>
      <c r="Z993" s="429"/>
      <c r="AA993" s="429"/>
      <c r="AB993" s="185"/>
      <c r="AC993" s="431"/>
    </row>
    <row r="994" spans="20:29">
      <c r="T994" s="185"/>
      <c r="U994" s="185"/>
      <c r="V994" s="185"/>
      <c r="W994" s="185"/>
      <c r="X994" s="429"/>
      <c r="Y994" s="429"/>
      <c r="Z994" s="429"/>
      <c r="AA994" s="429"/>
      <c r="AB994" s="185"/>
      <c r="AC994" s="431"/>
    </row>
    <row r="995" spans="20:29">
      <c r="T995" s="185"/>
      <c r="U995" s="185"/>
      <c r="V995" s="185"/>
      <c r="W995" s="185"/>
      <c r="X995" s="429"/>
      <c r="Y995" s="429"/>
      <c r="Z995" s="429"/>
      <c r="AA995" s="429"/>
      <c r="AB995" s="185"/>
      <c r="AC995" s="431"/>
    </row>
    <row r="996" spans="20:29">
      <c r="T996" s="185"/>
      <c r="U996" s="185"/>
      <c r="V996" s="185"/>
      <c r="W996" s="185"/>
      <c r="X996" s="429"/>
      <c r="Y996" s="429"/>
      <c r="Z996" s="429"/>
      <c r="AA996" s="429"/>
      <c r="AB996" s="185"/>
      <c r="AC996" s="431"/>
    </row>
    <row r="997" spans="20:29">
      <c r="T997" s="185"/>
      <c r="U997" s="185"/>
      <c r="V997" s="185"/>
      <c r="W997" s="185"/>
      <c r="X997" s="429"/>
      <c r="Y997" s="429"/>
      <c r="Z997" s="429"/>
      <c r="AA997" s="429"/>
      <c r="AB997" s="185"/>
      <c r="AC997" s="431"/>
    </row>
    <row r="998" spans="20:29">
      <c r="T998" s="185"/>
      <c r="U998" s="185"/>
      <c r="V998" s="185"/>
      <c r="W998" s="185"/>
      <c r="X998" s="429"/>
      <c r="Y998" s="429"/>
      <c r="Z998" s="429"/>
      <c r="AA998" s="429"/>
      <c r="AB998" s="185"/>
      <c r="AC998" s="431"/>
    </row>
    <row r="999" spans="20:29">
      <c r="T999" s="185"/>
      <c r="U999" s="185"/>
      <c r="V999" s="185"/>
      <c r="W999" s="185"/>
      <c r="X999" s="429"/>
      <c r="Y999" s="429"/>
      <c r="Z999" s="429"/>
      <c r="AA999" s="429"/>
      <c r="AB999" s="185"/>
      <c r="AC999" s="431"/>
    </row>
    <row r="1000" spans="20:29">
      <c r="T1000" s="185"/>
      <c r="U1000" s="185"/>
      <c r="V1000" s="185"/>
      <c r="W1000" s="185"/>
      <c r="X1000" s="429"/>
      <c r="Y1000" s="429"/>
      <c r="Z1000" s="429"/>
      <c r="AA1000" s="429"/>
      <c r="AB1000" s="185"/>
      <c r="AC1000" s="431"/>
    </row>
    <row r="1001" spans="20:29">
      <c r="T1001" s="185"/>
      <c r="U1001" s="185"/>
      <c r="V1001" s="185"/>
      <c r="W1001" s="185"/>
      <c r="X1001" s="429"/>
      <c r="Y1001" s="429"/>
      <c r="Z1001" s="429"/>
      <c r="AA1001" s="429"/>
      <c r="AB1001" s="185"/>
      <c r="AC1001" s="431"/>
    </row>
    <row r="1002" spans="20:29">
      <c r="T1002" s="185"/>
      <c r="U1002" s="185"/>
      <c r="V1002" s="185"/>
      <c r="W1002" s="185"/>
      <c r="X1002" s="429"/>
      <c r="Y1002" s="429"/>
      <c r="Z1002" s="429"/>
      <c r="AA1002" s="429"/>
      <c r="AB1002" s="185"/>
      <c r="AC1002" s="431"/>
    </row>
    <row r="1003" spans="20:29">
      <c r="T1003" s="185"/>
      <c r="U1003" s="185"/>
      <c r="V1003" s="185"/>
      <c r="W1003" s="185"/>
      <c r="X1003" s="429"/>
      <c r="Y1003" s="429"/>
      <c r="Z1003" s="429"/>
      <c r="AA1003" s="429"/>
      <c r="AB1003" s="185"/>
      <c r="AC1003" s="431"/>
    </row>
    <row r="1004" spans="20:29">
      <c r="T1004" s="185"/>
      <c r="U1004" s="185"/>
      <c r="V1004" s="185"/>
      <c r="W1004" s="185"/>
      <c r="X1004" s="429"/>
      <c r="Y1004" s="429"/>
      <c r="Z1004" s="429"/>
      <c r="AA1004" s="429"/>
      <c r="AB1004" s="185"/>
      <c r="AC1004" s="431"/>
    </row>
    <row r="1005" spans="20:29">
      <c r="T1005" s="185"/>
      <c r="U1005" s="185"/>
      <c r="V1005" s="185"/>
      <c r="W1005" s="185"/>
      <c r="X1005" s="429"/>
      <c r="Y1005" s="429"/>
      <c r="Z1005" s="429"/>
      <c r="AA1005" s="429"/>
      <c r="AB1005" s="185"/>
      <c r="AC1005" s="431"/>
    </row>
    <row r="1006" spans="20:29">
      <c r="T1006" s="185"/>
      <c r="U1006" s="185"/>
      <c r="V1006" s="185"/>
      <c r="W1006" s="185"/>
      <c r="X1006" s="429"/>
      <c r="Y1006" s="429"/>
      <c r="Z1006" s="429"/>
      <c r="AA1006" s="429"/>
      <c r="AB1006" s="185"/>
      <c r="AC1006" s="431"/>
    </row>
    <row r="1007" spans="20:29">
      <c r="T1007" s="185"/>
      <c r="U1007" s="185"/>
      <c r="V1007" s="185"/>
      <c r="W1007" s="185"/>
      <c r="X1007" s="429"/>
      <c r="Y1007" s="429"/>
      <c r="Z1007" s="429"/>
      <c r="AA1007" s="429"/>
      <c r="AB1007" s="185"/>
      <c r="AC1007" s="431"/>
    </row>
    <row r="1008" spans="20:29">
      <c r="T1008" s="185"/>
      <c r="U1008" s="185"/>
      <c r="V1008" s="185"/>
      <c r="W1008" s="185"/>
      <c r="X1008" s="429"/>
      <c r="Y1008" s="429"/>
      <c r="Z1008" s="429"/>
      <c r="AA1008" s="429"/>
      <c r="AB1008" s="185"/>
      <c r="AC1008" s="431"/>
    </row>
    <row r="1009" spans="20:29">
      <c r="T1009" s="185"/>
      <c r="U1009" s="185"/>
      <c r="V1009" s="185"/>
      <c r="W1009" s="185"/>
      <c r="X1009" s="429"/>
      <c r="Y1009" s="429"/>
      <c r="Z1009" s="429"/>
      <c r="AA1009" s="429"/>
      <c r="AB1009" s="185"/>
      <c r="AC1009" s="431"/>
    </row>
    <row r="1010" spans="20:29">
      <c r="T1010" s="185"/>
      <c r="U1010" s="185"/>
      <c r="V1010" s="185"/>
      <c r="W1010" s="185"/>
      <c r="X1010" s="429"/>
      <c r="Y1010" s="429"/>
      <c r="Z1010" s="429"/>
      <c r="AA1010" s="429"/>
      <c r="AB1010" s="185"/>
      <c r="AC1010" s="431"/>
    </row>
    <row r="1011" spans="20:29">
      <c r="T1011" s="185"/>
      <c r="U1011" s="185"/>
      <c r="V1011" s="185"/>
      <c r="W1011" s="185"/>
      <c r="X1011" s="429"/>
      <c r="Y1011" s="429"/>
      <c r="Z1011" s="429"/>
      <c r="AA1011" s="429"/>
      <c r="AB1011" s="185"/>
      <c r="AC1011" s="431"/>
    </row>
    <row r="1012" spans="20:29">
      <c r="T1012" s="185"/>
      <c r="U1012" s="185"/>
      <c r="V1012" s="185"/>
      <c r="W1012" s="185"/>
      <c r="X1012" s="429"/>
      <c r="Y1012" s="429"/>
      <c r="Z1012" s="429"/>
      <c r="AA1012" s="429"/>
      <c r="AB1012" s="185"/>
      <c r="AC1012" s="431"/>
    </row>
    <row r="1013" spans="20:29">
      <c r="T1013" s="185"/>
      <c r="U1013" s="185"/>
      <c r="V1013" s="185"/>
      <c r="W1013" s="185"/>
      <c r="X1013" s="429"/>
      <c r="Y1013" s="429"/>
      <c r="Z1013" s="429"/>
      <c r="AA1013" s="429"/>
      <c r="AB1013" s="185"/>
      <c r="AC1013" s="431"/>
    </row>
    <row r="1014" spans="20:29">
      <c r="T1014" s="185"/>
      <c r="U1014" s="185"/>
      <c r="V1014" s="185"/>
      <c r="W1014" s="185"/>
      <c r="X1014" s="429"/>
      <c r="Y1014" s="429"/>
      <c r="Z1014" s="429"/>
      <c r="AA1014" s="429"/>
      <c r="AB1014" s="185"/>
      <c r="AC1014" s="431"/>
    </row>
    <row r="1015" spans="20:29">
      <c r="T1015" s="185"/>
      <c r="U1015" s="185"/>
      <c r="V1015" s="185"/>
      <c r="W1015" s="185"/>
      <c r="X1015" s="429"/>
      <c r="Y1015" s="429"/>
      <c r="Z1015" s="429"/>
      <c r="AA1015" s="429"/>
      <c r="AB1015" s="185"/>
      <c r="AC1015" s="431"/>
    </row>
    <row r="1016" spans="20:29">
      <c r="T1016" s="185"/>
      <c r="U1016" s="185"/>
      <c r="V1016" s="185"/>
      <c r="W1016" s="185"/>
      <c r="X1016" s="429"/>
      <c r="Y1016" s="429"/>
      <c r="Z1016" s="429"/>
      <c r="AA1016" s="429"/>
      <c r="AB1016" s="185"/>
      <c r="AC1016" s="431"/>
    </row>
    <row r="1017" spans="20:29">
      <c r="T1017" s="185"/>
      <c r="U1017" s="185"/>
      <c r="V1017" s="185"/>
      <c r="W1017" s="185"/>
      <c r="X1017" s="429"/>
      <c r="Y1017" s="429"/>
      <c r="Z1017" s="429"/>
      <c r="AA1017" s="429"/>
      <c r="AB1017" s="185"/>
      <c r="AC1017" s="431"/>
    </row>
    <row r="1018" spans="20:29">
      <c r="T1018" s="185"/>
      <c r="U1018" s="185"/>
      <c r="V1018" s="185"/>
      <c r="W1018" s="185"/>
      <c r="X1018" s="429"/>
      <c r="Y1018" s="429"/>
      <c r="Z1018" s="429"/>
      <c r="AA1018" s="429"/>
      <c r="AB1018" s="185"/>
      <c r="AC1018" s="431"/>
    </row>
    <row r="1019" spans="20:29">
      <c r="T1019" s="185"/>
      <c r="U1019" s="185"/>
      <c r="V1019" s="185"/>
      <c r="W1019" s="185"/>
      <c r="X1019" s="429"/>
      <c r="Y1019" s="429"/>
      <c r="Z1019" s="429"/>
      <c r="AA1019" s="429"/>
      <c r="AB1019" s="185"/>
      <c r="AC1019" s="431"/>
    </row>
    <row r="1020" spans="20:29">
      <c r="T1020" s="185"/>
      <c r="U1020" s="185"/>
      <c r="V1020" s="185"/>
      <c r="W1020" s="185"/>
      <c r="X1020" s="429"/>
      <c r="Y1020" s="429"/>
      <c r="Z1020" s="429"/>
      <c r="AA1020" s="429"/>
      <c r="AB1020" s="185"/>
      <c r="AC1020" s="431"/>
    </row>
    <row r="1021" spans="20:29">
      <c r="T1021" s="185"/>
      <c r="U1021" s="185"/>
      <c r="V1021" s="185"/>
      <c r="W1021" s="185"/>
      <c r="X1021" s="429"/>
      <c r="Y1021" s="429"/>
      <c r="Z1021" s="429"/>
      <c r="AA1021" s="429"/>
      <c r="AB1021" s="185"/>
      <c r="AC1021" s="431"/>
    </row>
    <row r="1022" spans="20:29">
      <c r="T1022" s="185"/>
      <c r="U1022" s="185"/>
      <c r="V1022" s="185"/>
      <c r="W1022" s="185"/>
      <c r="X1022" s="429"/>
      <c r="Y1022" s="429"/>
      <c r="Z1022" s="429"/>
      <c r="AA1022" s="429"/>
      <c r="AB1022" s="185"/>
      <c r="AC1022" s="431"/>
    </row>
    <row r="1023" spans="20:29">
      <c r="T1023" s="185"/>
      <c r="U1023" s="185"/>
      <c r="V1023" s="185"/>
      <c r="W1023" s="185"/>
      <c r="X1023" s="429"/>
      <c r="Y1023" s="429"/>
      <c r="Z1023" s="429"/>
      <c r="AA1023" s="429"/>
      <c r="AB1023" s="185"/>
      <c r="AC1023" s="431"/>
    </row>
    <row r="1024" spans="20:29">
      <c r="T1024" s="185"/>
      <c r="U1024" s="185"/>
      <c r="V1024" s="185"/>
      <c r="W1024" s="185"/>
      <c r="X1024" s="429"/>
      <c r="Y1024" s="429"/>
      <c r="Z1024" s="429"/>
      <c r="AA1024" s="429"/>
      <c r="AB1024" s="185"/>
      <c r="AC1024" s="431"/>
    </row>
    <row r="1025" spans="20:29">
      <c r="T1025" s="185"/>
      <c r="U1025" s="185"/>
      <c r="V1025" s="185"/>
      <c r="W1025" s="185"/>
      <c r="X1025" s="429"/>
      <c r="Y1025" s="429"/>
      <c r="Z1025" s="429"/>
      <c r="AA1025" s="429"/>
      <c r="AB1025" s="185"/>
      <c r="AC1025" s="431"/>
    </row>
    <row r="1026" spans="20:29">
      <c r="T1026" s="185"/>
      <c r="U1026" s="185"/>
      <c r="V1026" s="185"/>
      <c r="W1026" s="185"/>
      <c r="X1026" s="429"/>
      <c r="Y1026" s="429"/>
      <c r="Z1026" s="429"/>
      <c r="AA1026" s="429"/>
      <c r="AB1026" s="185"/>
      <c r="AC1026" s="431"/>
    </row>
    <row r="1027" spans="20:29">
      <c r="T1027" s="185"/>
      <c r="U1027" s="185"/>
      <c r="V1027" s="185"/>
      <c r="W1027" s="185"/>
      <c r="X1027" s="429"/>
      <c r="Y1027" s="429"/>
      <c r="Z1027" s="429"/>
      <c r="AA1027" s="429"/>
      <c r="AB1027" s="185"/>
      <c r="AC1027" s="431"/>
    </row>
    <row r="1028" spans="20:29">
      <c r="T1028" s="185"/>
      <c r="U1028" s="185"/>
      <c r="V1028" s="185"/>
      <c r="W1028" s="185"/>
      <c r="X1028" s="429"/>
      <c r="Y1028" s="429"/>
      <c r="Z1028" s="429"/>
      <c r="AA1028" s="429"/>
      <c r="AB1028" s="185"/>
      <c r="AC1028" s="431"/>
    </row>
    <row r="1029" spans="20:29">
      <c r="T1029" s="185"/>
      <c r="U1029" s="185"/>
      <c r="V1029" s="185"/>
      <c r="W1029" s="185"/>
      <c r="X1029" s="429"/>
      <c r="Y1029" s="429"/>
      <c r="Z1029" s="429"/>
      <c r="AA1029" s="429"/>
      <c r="AB1029" s="185"/>
      <c r="AC1029" s="431"/>
    </row>
    <row r="1030" spans="20:29">
      <c r="T1030" s="185"/>
      <c r="U1030" s="185"/>
      <c r="V1030" s="185"/>
      <c r="W1030" s="185"/>
      <c r="X1030" s="429"/>
      <c r="Y1030" s="429"/>
      <c r="Z1030" s="429"/>
      <c r="AA1030" s="429"/>
      <c r="AB1030" s="185"/>
      <c r="AC1030" s="431"/>
    </row>
    <row r="1031" spans="20:29">
      <c r="T1031" s="185"/>
      <c r="U1031" s="185"/>
      <c r="V1031" s="185"/>
      <c r="W1031" s="185"/>
      <c r="X1031" s="429"/>
      <c r="Y1031" s="429"/>
      <c r="Z1031" s="429"/>
      <c r="AA1031" s="429"/>
      <c r="AB1031" s="185"/>
      <c r="AC1031" s="431"/>
    </row>
    <row r="1032" spans="20:29">
      <c r="T1032" s="185"/>
      <c r="U1032" s="185"/>
      <c r="V1032" s="185"/>
      <c r="W1032" s="185"/>
      <c r="X1032" s="429"/>
      <c r="Y1032" s="429"/>
      <c r="Z1032" s="429"/>
      <c r="AA1032" s="429"/>
      <c r="AB1032" s="185"/>
      <c r="AC1032" s="431"/>
    </row>
    <row r="1033" spans="20:29">
      <c r="T1033" s="185"/>
      <c r="U1033" s="185"/>
      <c r="V1033" s="185"/>
      <c r="W1033" s="185"/>
      <c r="X1033" s="429"/>
      <c r="Y1033" s="429"/>
      <c r="Z1033" s="429"/>
      <c r="AA1033" s="429"/>
      <c r="AB1033" s="185"/>
      <c r="AC1033" s="431"/>
    </row>
    <row r="1034" spans="20:29">
      <c r="T1034" s="185"/>
      <c r="U1034" s="185"/>
      <c r="V1034" s="185"/>
      <c r="W1034" s="185"/>
      <c r="X1034" s="429"/>
      <c r="Y1034" s="429"/>
      <c r="Z1034" s="429"/>
      <c r="AA1034" s="429"/>
      <c r="AB1034" s="185"/>
      <c r="AC1034" s="431"/>
    </row>
    <row r="1035" spans="20:29">
      <c r="T1035" s="185"/>
      <c r="U1035" s="185"/>
      <c r="V1035" s="185"/>
      <c r="W1035" s="185"/>
      <c r="X1035" s="429"/>
      <c r="Y1035" s="429"/>
      <c r="Z1035" s="429"/>
      <c r="AA1035" s="429"/>
      <c r="AB1035" s="185"/>
      <c r="AC1035" s="431"/>
    </row>
    <row r="1036" spans="20:29">
      <c r="T1036" s="185"/>
      <c r="U1036" s="185"/>
      <c r="V1036" s="185"/>
      <c r="W1036" s="185"/>
      <c r="X1036" s="429"/>
      <c r="Y1036" s="429"/>
      <c r="Z1036" s="429"/>
      <c r="AA1036" s="429"/>
      <c r="AB1036" s="185"/>
      <c r="AC1036" s="431"/>
    </row>
    <row r="1037" spans="20:29">
      <c r="T1037" s="185"/>
      <c r="U1037" s="185"/>
      <c r="V1037" s="185"/>
      <c r="W1037" s="185"/>
      <c r="X1037" s="429"/>
      <c r="Y1037" s="429"/>
      <c r="Z1037" s="429"/>
      <c r="AA1037" s="429"/>
      <c r="AB1037" s="185"/>
      <c r="AC1037" s="431"/>
    </row>
    <row r="1038" spans="20:29">
      <c r="T1038" s="185"/>
      <c r="U1038" s="185"/>
      <c r="V1038" s="185"/>
      <c r="W1038" s="185"/>
      <c r="X1038" s="429"/>
      <c r="Y1038" s="429"/>
      <c r="Z1038" s="429"/>
      <c r="AA1038" s="429"/>
      <c r="AB1038" s="185"/>
      <c r="AC1038" s="431"/>
    </row>
    <row r="1039" spans="20:29">
      <c r="T1039" s="185"/>
      <c r="U1039" s="185"/>
      <c r="V1039" s="185"/>
      <c r="W1039" s="185"/>
      <c r="X1039" s="429"/>
      <c r="Y1039" s="429"/>
      <c r="Z1039" s="429"/>
      <c r="AA1039" s="429"/>
      <c r="AB1039" s="185"/>
      <c r="AC1039" s="431"/>
    </row>
    <row r="1040" spans="20:29">
      <c r="T1040" s="185"/>
      <c r="U1040" s="185"/>
      <c r="V1040" s="185"/>
      <c r="W1040" s="185"/>
      <c r="X1040" s="429"/>
      <c r="Y1040" s="429"/>
      <c r="Z1040" s="429"/>
      <c r="AA1040" s="429"/>
      <c r="AB1040" s="185"/>
      <c r="AC1040" s="431"/>
    </row>
    <row r="1041" spans="20:29">
      <c r="T1041" s="185"/>
      <c r="U1041" s="185"/>
      <c r="V1041" s="185"/>
      <c r="W1041" s="185"/>
      <c r="X1041" s="429"/>
      <c r="Y1041" s="429"/>
      <c r="Z1041" s="429"/>
      <c r="AA1041" s="429"/>
      <c r="AB1041" s="185"/>
      <c r="AC1041" s="431"/>
    </row>
    <row r="1042" spans="20:29">
      <c r="T1042" s="185"/>
      <c r="U1042" s="185"/>
      <c r="V1042" s="185"/>
      <c r="W1042" s="185"/>
      <c r="X1042" s="429"/>
      <c r="Y1042" s="429"/>
      <c r="Z1042" s="429"/>
      <c r="AA1042" s="429"/>
      <c r="AB1042" s="185"/>
      <c r="AC1042" s="431"/>
    </row>
    <row r="1043" spans="20:29">
      <c r="T1043" s="185"/>
      <c r="U1043" s="185"/>
      <c r="V1043" s="185"/>
      <c r="W1043" s="185"/>
      <c r="X1043" s="429"/>
      <c r="Y1043" s="429"/>
      <c r="Z1043" s="429"/>
      <c r="AA1043" s="429"/>
      <c r="AB1043" s="185"/>
      <c r="AC1043" s="431"/>
    </row>
    <row r="1044" spans="20:29">
      <c r="T1044" s="185"/>
      <c r="U1044" s="185"/>
      <c r="V1044" s="185"/>
      <c r="W1044" s="185"/>
      <c r="X1044" s="429"/>
      <c r="Y1044" s="429"/>
      <c r="Z1044" s="429"/>
      <c r="AA1044" s="429"/>
      <c r="AB1044" s="185"/>
      <c r="AC1044" s="431"/>
    </row>
    <row r="1045" spans="20:29">
      <c r="T1045" s="185"/>
      <c r="U1045" s="185"/>
      <c r="V1045" s="185"/>
      <c r="W1045" s="185"/>
      <c r="X1045" s="429"/>
      <c r="Y1045" s="429"/>
      <c r="Z1045" s="429"/>
      <c r="AA1045" s="429"/>
      <c r="AB1045" s="185"/>
      <c r="AC1045" s="431"/>
    </row>
    <row r="1046" spans="20:29">
      <c r="T1046" s="185"/>
      <c r="U1046" s="185"/>
      <c r="V1046" s="185"/>
      <c r="W1046" s="185"/>
      <c r="X1046" s="429"/>
      <c r="Y1046" s="429"/>
      <c r="Z1046" s="429"/>
      <c r="AA1046" s="429"/>
      <c r="AB1046" s="185"/>
      <c r="AC1046" s="431"/>
    </row>
    <row r="1047" spans="20:29">
      <c r="T1047" s="185"/>
      <c r="U1047" s="185"/>
      <c r="V1047" s="185"/>
      <c r="W1047" s="185"/>
      <c r="X1047" s="429"/>
      <c r="Y1047" s="429"/>
      <c r="Z1047" s="429"/>
      <c r="AA1047" s="429"/>
      <c r="AB1047" s="185"/>
      <c r="AC1047" s="431"/>
    </row>
    <row r="1048" spans="20:29">
      <c r="T1048" s="185"/>
      <c r="U1048" s="185"/>
      <c r="V1048" s="185"/>
      <c r="W1048" s="185"/>
      <c r="X1048" s="429"/>
      <c r="Y1048" s="429"/>
      <c r="Z1048" s="429"/>
      <c r="AA1048" s="429"/>
      <c r="AB1048" s="185"/>
      <c r="AC1048" s="431"/>
    </row>
    <row r="1049" spans="20:29">
      <c r="T1049" s="185"/>
      <c r="U1049" s="185"/>
      <c r="V1049" s="185"/>
      <c r="W1049" s="185"/>
      <c r="X1049" s="429"/>
      <c r="Y1049" s="429"/>
      <c r="Z1049" s="429"/>
      <c r="AA1049" s="429"/>
      <c r="AB1049" s="185"/>
      <c r="AC1049" s="431"/>
    </row>
    <row r="1050" spans="20:29">
      <c r="T1050" s="185"/>
      <c r="U1050" s="185"/>
      <c r="V1050" s="185"/>
      <c r="W1050" s="185"/>
      <c r="X1050" s="429"/>
      <c r="Y1050" s="429"/>
      <c r="Z1050" s="429"/>
      <c r="AA1050" s="429"/>
      <c r="AB1050" s="185"/>
      <c r="AC1050" s="431"/>
    </row>
    <row r="1051" spans="20:29">
      <c r="T1051" s="185"/>
      <c r="U1051" s="185"/>
      <c r="V1051" s="185"/>
      <c r="W1051" s="185"/>
      <c r="X1051" s="429"/>
      <c r="Y1051" s="429"/>
      <c r="Z1051" s="429"/>
      <c r="AA1051" s="429"/>
      <c r="AB1051" s="185"/>
      <c r="AC1051" s="431"/>
    </row>
    <row r="1052" spans="20:29">
      <c r="T1052" s="185"/>
      <c r="U1052" s="185"/>
      <c r="V1052" s="185"/>
      <c r="W1052" s="185"/>
      <c r="X1052" s="429"/>
      <c r="Y1052" s="429"/>
      <c r="Z1052" s="429"/>
      <c r="AA1052" s="429"/>
      <c r="AB1052" s="185"/>
      <c r="AC1052" s="431"/>
    </row>
    <row r="1053" spans="20:29">
      <c r="T1053" s="185"/>
      <c r="U1053" s="185"/>
      <c r="V1053" s="185"/>
      <c r="W1053" s="185"/>
      <c r="X1053" s="429"/>
      <c r="Y1053" s="429"/>
      <c r="Z1053" s="429"/>
      <c r="AA1053" s="429"/>
      <c r="AB1053" s="185"/>
      <c r="AC1053" s="431"/>
    </row>
    <row r="1054" spans="20:29">
      <c r="T1054" s="185"/>
      <c r="U1054" s="185"/>
      <c r="V1054" s="185"/>
      <c r="W1054" s="185"/>
      <c r="X1054" s="429"/>
      <c r="Y1054" s="429"/>
      <c r="Z1054" s="429"/>
      <c r="AA1054" s="429"/>
      <c r="AB1054" s="185"/>
      <c r="AC1054" s="431"/>
    </row>
    <row r="1055" spans="20:29">
      <c r="T1055" s="185"/>
      <c r="U1055" s="185"/>
      <c r="V1055" s="185"/>
      <c r="W1055" s="185"/>
      <c r="X1055" s="429"/>
      <c r="Y1055" s="429"/>
      <c r="Z1055" s="429"/>
      <c r="AA1055" s="429"/>
      <c r="AB1055" s="185"/>
      <c r="AC1055" s="431"/>
    </row>
    <row r="1056" spans="20:29">
      <c r="T1056" s="185"/>
      <c r="U1056" s="185"/>
      <c r="V1056" s="185"/>
      <c r="W1056" s="185"/>
      <c r="X1056" s="429"/>
      <c r="Y1056" s="429"/>
      <c r="Z1056" s="429"/>
      <c r="AA1056" s="429"/>
      <c r="AB1056" s="185"/>
      <c r="AC1056" s="431"/>
    </row>
    <row r="1057" spans="20:29">
      <c r="T1057" s="185"/>
      <c r="U1057" s="185"/>
      <c r="V1057" s="185"/>
      <c r="W1057" s="185"/>
      <c r="X1057" s="429"/>
      <c r="Y1057" s="429"/>
      <c r="Z1057" s="429"/>
      <c r="AA1057" s="429"/>
      <c r="AB1057" s="185"/>
      <c r="AC1057" s="431"/>
    </row>
    <row r="1058" spans="20:29">
      <c r="T1058" s="185"/>
      <c r="U1058" s="185"/>
      <c r="V1058" s="185"/>
      <c r="W1058" s="185"/>
      <c r="X1058" s="429"/>
      <c r="Y1058" s="429"/>
      <c r="Z1058" s="429"/>
      <c r="AA1058" s="429"/>
      <c r="AB1058" s="185"/>
      <c r="AC1058" s="431"/>
    </row>
    <row r="1059" spans="20:29">
      <c r="T1059" s="185"/>
      <c r="U1059" s="185"/>
      <c r="V1059" s="185"/>
      <c r="W1059" s="185"/>
      <c r="X1059" s="429"/>
      <c r="Y1059" s="429"/>
      <c r="Z1059" s="429"/>
      <c r="AA1059" s="429"/>
      <c r="AB1059" s="185"/>
      <c r="AC1059" s="431"/>
    </row>
    <row r="1060" spans="20:29">
      <c r="T1060" s="185"/>
      <c r="U1060" s="185"/>
      <c r="V1060" s="185"/>
      <c r="W1060" s="185"/>
      <c r="X1060" s="429"/>
      <c r="Y1060" s="429"/>
      <c r="Z1060" s="429"/>
      <c r="AA1060" s="429"/>
      <c r="AB1060" s="185"/>
      <c r="AC1060" s="431"/>
    </row>
    <row r="1061" spans="20:29">
      <c r="T1061" s="185"/>
      <c r="U1061" s="185"/>
      <c r="V1061" s="185"/>
      <c r="W1061" s="185"/>
      <c r="X1061" s="429"/>
      <c r="Y1061" s="429"/>
      <c r="Z1061" s="429"/>
      <c r="AA1061" s="429"/>
      <c r="AB1061" s="185"/>
      <c r="AC1061" s="431"/>
    </row>
    <row r="1062" spans="20:29">
      <c r="T1062" s="185"/>
      <c r="U1062" s="185"/>
      <c r="V1062" s="185"/>
      <c r="W1062" s="185"/>
      <c r="X1062" s="429"/>
      <c r="Y1062" s="429"/>
      <c r="Z1062" s="429"/>
      <c r="AA1062" s="429"/>
      <c r="AB1062" s="185"/>
      <c r="AC1062" s="431"/>
    </row>
    <row r="1063" spans="20:29">
      <c r="T1063" s="185"/>
      <c r="U1063" s="185"/>
      <c r="V1063" s="185"/>
      <c r="W1063" s="185"/>
      <c r="X1063" s="429"/>
      <c r="Y1063" s="429"/>
      <c r="Z1063" s="429"/>
      <c r="AA1063" s="429"/>
      <c r="AB1063" s="185"/>
      <c r="AC1063" s="431"/>
    </row>
    <row r="1064" spans="20:29">
      <c r="T1064" s="185"/>
      <c r="U1064" s="185"/>
      <c r="V1064" s="185"/>
      <c r="W1064" s="185"/>
      <c r="X1064" s="429"/>
      <c r="Y1064" s="429"/>
      <c r="Z1064" s="429"/>
      <c r="AA1064" s="429"/>
      <c r="AB1064" s="185"/>
      <c r="AC1064" s="431"/>
    </row>
    <row r="1065" spans="20:29">
      <c r="T1065" s="185"/>
      <c r="U1065" s="185"/>
      <c r="V1065" s="185"/>
      <c r="W1065" s="185"/>
      <c r="X1065" s="429"/>
      <c r="Y1065" s="429"/>
      <c r="Z1065" s="429"/>
      <c r="AA1065" s="429"/>
      <c r="AB1065" s="185"/>
      <c r="AC1065" s="431"/>
    </row>
    <row r="1066" spans="20:29">
      <c r="T1066" s="185"/>
      <c r="U1066" s="185"/>
      <c r="V1066" s="185"/>
      <c r="W1066" s="185"/>
      <c r="X1066" s="429"/>
      <c r="Y1066" s="429"/>
      <c r="Z1066" s="429"/>
      <c r="AA1066" s="429"/>
      <c r="AB1066" s="185"/>
      <c r="AC1066" s="431"/>
    </row>
    <row r="1067" spans="20:29">
      <c r="T1067" s="185"/>
      <c r="U1067" s="185"/>
      <c r="V1067" s="185"/>
      <c r="W1067" s="185"/>
      <c r="X1067" s="429"/>
      <c r="Y1067" s="429"/>
      <c r="Z1067" s="429"/>
      <c r="AA1067" s="429"/>
      <c r="AB1067" s="185"/>
      <c r="AC1067" s="431"/>
    </row>
    <row r="1068" spans="20:29">
      <c r="T1068" s="185"/>
      <c r="U1068" s="185"/>
      <c r="V1068" s="185"/>
      <c r="W1068" s="185"/>
      <c r="X1068" s="429"/>
      <c r="Y1068" s="429"/>
      <c r="Z1068" s="429"/>
      <c r="AA1068" s="429"/>
      <c r="AB1068" s="185"/>
      <c r="AC1068" s="431"/>
    </row>
    <row r="1069" spans="20:29">
      <c r="T1069" s="185"/>
      <c r="U1069" s="185"/>
      <c r="V1069" s="185"/>
      <c r="W1069" s="185"/>
      <c r="X1069" s="429"/>
      <c r="Y1069" s="429"/>
      <c r="Z1069" s="429"/>
      <c r="AA1069" s="429"/>
      <c r="AB1069" s="185"/>
      <c r="AC1069" s="431"/>
    </row>
    <row r="1070" spans="20:29">
      <c r="T1070" s="185"/>
      <c r="U1070" s="185"/>
      <c r="V1070" s="185"/>
      <c r="W1070" s="185"/>
      <c r="X1070" s="429"/>
      <c r="Y1070" s="429"/>
      <c r="Z1070" s="429"/>
      <c r="AA1070" s="429"/>
      <c r="AB1070" s="185"/>
      <c r="AC1070" s="431"/>
    </row>
    <row r="1071" spans="20:29">
      <c r="T1071" s="185"/>
      <c r="U1071" s="185"/>
      <c r="V1071" s="185"/>
      <c r="W1071" s="185"/>
      <c r="X1071" s="429"/>
      <c r="Y1071" s="429"/>
      <c r="Z1071" s="429"/>
      <c r="AA1071" s="429"/>
      <c r="AB1071" s="185"/>
      <c r="AC1071" s="431"/>
    </row>
    <row r="1072" spans="20:29">
      <c r="T1072" s="185"/>
      <c r="U1072" s="185"/>
      <c r="V1072" s="185"/>
      <c r="W1072" s="185"/>
      <c r="X1072" s="429"/>
      <c r="Y1072" s="429"/>
      <c r="Z1072" s="429"/>
      <c r="AA1072" s="429"/>
      <c r="AB1072" s="185"/>
      <c r="AC1072" s="431"/>
    </row>
    <row r="1073" spans="20:29">
      <c r="T1073" s="185"/>
      <c r="U1073" s="185"/>
      <c r="V1073" s="185"/>
      <c r="W1073" s="185"/>
      <c r="X1073" s="429"/>
      <c r="Y1073" s="429"/>
      <c r="Z1073" s="429"/>
      <c r="AA1073" s="429"/>
      <c r="AB1073" s="185"/>
      <c r="AC1073" s="431"/>
    </row>
    <row r="1074" spans="20:29">
      <c r="T1074" s="185"/>
      <c r="U1074" s="185"/>
      <c r="V1074" s="185"/>
      <c r="W1074" s="185"/>
      <c r="X1074" s="429"/>
      <c r="Y1074" s="429"/>
      <c r="Z1074" s="429"/>
      <c r="AA1074" s="429"/>
      <c r="AB1074" s="185"/>
      <c r="AC1074" s="431"/>
    </row>
    <row r="1075" spans="20:29">
      <c r="T1075" s="185"/>
      <c r="U1075" s="185"/>
      <c r="V1075" s="185"/>
      <c r="W1075" s="185"/>
      <c r="X1075" s="429"/>
      <c r="Y1075" s="429"/>
      <c r="Z1075" s="429"/>
      <c r="AA1075" s="429"/>
      <c r="AB1075" s="185"/>
      <c r="AC1075" s="431"/>
    </row>
    <row r="1076" spans="20:29">
      <c r="T1076" s="185"/>
      <c r="U1076" s="185"/>
      <c r="V1076" s="185"/>
      <c r="W1076" s="185"/>
      <c r="X1076" s="429"/>
      <c r="Y1076" s="429"/>
      <c r="Z1076" s="429"/>
      <c r="AA1076" s="429"/>
      <c r="AB1076" s="185"/>
      <c r="AC1076" s="431"/>
    </row>
    <row r="1077" spans="20:29">
      <c r="T1077" s="185"/>
      <c r="U1077" s="185"/>
      <c r="V1077" s="185"/>
      <c r="W1077" s="185"/>
      <c r="X1077" s="429"/>
      <c r="Y1077" s="429"/>
      <c r="Z1077" s="429"/>
      <c r="AA1077" s="429"/>
      <c r="AB1077" s="185"/>
      <c r="AC1077" s="431"/>
    </row>
    <row r="1078" spans="20:29">
      <c r="T1078" s="185"/>
      <c r="U1078" s="185"/>
      <c r="V1078" s="185"/>
      <c r="W1078" s="185"/>
      <c r="X1078" s="429"/>
      <c r="Y1078" s="429"/>
      <c r="Z1078" s="429"/>
      <c r="AA1078" s="429"/>
      <c r="AB1078" s="185"/>
      <c r="AC1078" s="431"/>
    </row>
    <row r="1079" spans="20:29">
      <c r="T1079" s="185"/>
      <c r="U1079" s="185"/>
      <c r="V1079" s="185"/>
      <c r="W1079" s="185"/>
      <c r="X1079" s="429"/>
      <c r="Y1079" s="429"/>
      <c r="Z1079" s="429"/>
      <c r="AA1079" s="429"/>
      <c r="AB1079" s="185"/>
      <c r="AC1079" s="431"/>
    </row>
    <row r="1080" spans="20:29">
      <c r="T1080" s="185"/>
      <c r="U1080" s="185"/>
      <c r="V1080" s="185"/>
      <c r="W1080" s="185"/>
      <c r="X1080" s="429"/>
      <c r="Y1080" s="429"/>
      <c r="Z1080" s="429"/>
      <c r="AA1080" s="429"/>
      <c r="AB1080" s="185"/>
      <c r="AC1080" s="431"/>
    </row>
    <row r="1081" spans="20:29">
      <c r="T1081" s="185"/>
      <c r="U1081" s="185"/>
      <c r="V1081" s="185"/>
      <c r="W1081" s="185"/>
      <c r="X1081" s="429"/>
      <c r="Y1081" s="429"/>
      <c r="Z1081" s="429"/>
      <c r="AA1081" s="429"/>
      <c r="AB1081" s="185"/>
      <c r="AC1081" s="431"/>
    </row>
    <row r="1082" spans="20:29">
      <c r="T1082" s="185"/>
      <c r="U1082" s="185"/>
      <c r="V1082" s="185"/>
      <c r="W1082" s="185"/>
      <c r="X1082" s="429"/>
      <c r="Y1082" s="429"/>
      <c r="Z1082" s="429"/>
      <c r="AA1082" s="429"/>
      <c r="AB1082" s="185"/>
      <c r="AC1082" s="431"/>
    </row>
    <row r="1083" spans="20:29">
      <c r="T1083" s="185"/>
      <c r="U1083" s="185"/>
      <c r="V1083" s="185"/>
      <c r="W1083" s="185"/>
      <c r="X1083" s="429"/>
      <c r="Y1083" s="429"/>
      <c r="Z1083" s="429"/>
      <c r="AA1083" s="429"/>
      <c r="AB1083" s="185"/>
      <c r="AC1083" s="431"/>
    </row>
    <row r="1084" spans="20:29">
      <c r="T1084" s="185"/>
      <c r="U1084" s="185"/>
      <c r="V1084" s="185"/>
      <c r="W1084" s="185"/>
      <c r="X1084" s="429"/>
      <c r="Y1084" s="429"/>
      <c r="Z1084" s="429"/>
      <c r="AA1084" s="429"/>
      <c r="AB1084" s="185"/>
      <c r="AC1084" s="431"/>
    </row>
    <row r="1085" spans="20:29">
      <c r="T1085" s="185"/>
      <c r="U1085" s="185"/>
      <c r="V1085" s="185"/>
      <c r="W1085" s="185"/>
      <c r="X1085" s="429"/>
      <c r="Y1085" s="429"/>
      <c r="Z1085" s="429"/>
      <c r="AA1085" s="429"/>
      <c r="AB1085" s="185"/>
      <c r="AC1085" s="431"/>
    </row>
    <row r="1086" spans="20:29">
      <c r="T1086" s="185"/>
      <c r="U1086" s="185"/>
      <c r="V1086" s="185"/>
      <c r="W1086" s="185"/>
      <c r="X1086" s="429"/>
      <c r="Y1086" s="429"/>
      <c r="Z1086" s="429"/>
      <c r="AA1086" s="429"/>
      <c r="AB1086" s="185"/>
      <c r="AC1086" s="431"/>
    </row>
    <row r="1087" spans="20:29">
      <c r="T1087" s="185"/>
      <c r="U1087" s="185"/>
      <c r="V1087" s="185"/>
      <c r="W1087" s="185"/>
      <c r="X1087" s="429"/>
      <c r="Y1087" s="429"/>
      <c r="Z1087" s="429"/>
      <c r="AA1087" s="429"/>
      <c r="AB1087" s="185"/>
      <c r="AC1087" s="431"/>
    </row>
    <row r="1088" spans="20:29">
      <c r="T1088" s="185"/>
      <c r="U1088" s="185"/>
      <c r="V1088" s="185"/>
      <c r="W1088" s="185"/>
      <c r="X1088" s="429"/>
      <c r="Y1088" s="429"/>
      <c r="Z1088" s="429"/>
      <c r="AA1088" s="429"/>
      <c r="AB1088" s="185"/>
      <c r="AC1088" s="431"/>
    </row>
    <row r="1089" spans="20:29">
      <c r="T1089" s="185"/>
      <c r="U1089" s="185"/>
      <c r="V1089" s="185"/>
      <c r="W1089" s="185"/>
      <c r="X1089" s="429"/>
      <c r="Y1089" s="429"/>
      <c r="Z1089" s="429"/>
      <c r="AA1089" s="429"/>
      <c r="AB1089" s="185"/>
      <c r="AC1089" s="431"/>
    </row>
    <row r="1090" spans="20:29">
      <c r="T1090" s="185"/>
      <c r="U1090" s="185"/>
      <c r="V1090" s="185"/>
      <c r="W1090" s="185"/>
      <c r="X1090" s="429"/>
      <c r="Y1090" s="429"/>
      <c r="Z1090" s="429"/>
      <c r="AA1090" s="429"/>
      <c r="AB1090" s="185"/>
      <c r="AC1090" s="431"/>
    </row>
    <row r="1091" spans="20:29">
      <c r="T1091" s="185"/>
      <c r="U1091" s="185"/>
      <c r="V1091" s="185"/>
      <c r="W1091" s="185"/>
      <c r="X1091" s="429"/>
      <c r="Y1091" s="429"/>
      <c r="Z1091" s="429"/>
      <c r="AA1091" s="429"/>
      <c r="AB1091" s="185"/>
      <c r="AC1091" s="431"/>
    </row>
    <row r="1092" spans="20:29">
      <c r="T1092" s="185"/>
      <c r="U1092" s="185"/>
      <c r="V1092" s="185"/>
      <c r="W1092" s="185"/>
      <c r="X1092" s="429"/>
      <c r="Y1092" s="429"/>
      <c r="Z1092" s="429"/>
      <c r="AA1092" s="429"/>
      <c r="AB1092" s="185"/>
      <c r="AC1092" s="431"/>
    </row>
    <row r="1093" spans="20:29">
      <c r="T1093" s="185"/>
      <c r="U1093" s="185"/>
      <c r="V1093" s="185"/>
      <c r="W1093" s="185"/>
      <c r="X1093" s="429"/>
      <c r="Y1093" s="429"/>
      <c r="Z1093" s="429"/>
      <c r="AA1093" s="429"/>
      <c r="AB1093" s="185"/>
      <c r="AC1093" s="431"/>
    </row>
    <row r="1094" spans="20:29">
      <c r="T1094" s="185"/>
      <c r="U1094" s="185"/>
      <c r="V1094" s="185"/>
      <c r="W1094" s="185"/>
      <c r="X1094" s="429"/>
      <c r="Y1094" s="429"/>
      <c r="Z1094" s="429"/>
      <c r="AA1094" s="429"/>
      <c r="AB1094" s="185"/>
      <c r="AC1094" s="431"/>
    </row>
    <row r="1095" spans="20:29">
      <c r="T1095" s="185"/>
      <c r="U1095" s="185"/>
      <c r="V1095" s="185"/>
      <c r="W1095" s="185"/>
      <c r="X1095" s="429"/>
      <c r="Y1095" s="429"/>
      <c r="Z1095" s="429"/>
      <c r="AA1095" s="429"/>
      <c r="AB1095" s="185"/>
      <c r="AC1095" s="431"/>
    </row>
    <row r="1096" spans="20:29">
      <c r="T1096" s="185"/>
      <c r="U1096" s="185"/>
      <c r="V1096" s="185"/>
      <c r="W1096" s="185"/>
      <c r="X1096" s="429"/>
      <c r="Y1096" s="429"/>
      <c r="Z1096" s="429"/>
      <c r="AA1096" s="429"/>
      <c r="AB1096" s="185"/>
      <c r="AC1096" s="431"/>
    </row>
    <row r="1097" spans="20:29">
      <c r="T1097" s="185"/>
      <c r="U1097" s="185"/>
      <c r="V1097" s="185"/>
      <c r="W1097" s="185"/>
      <c r="X1097" s="429"/>
      <c r="Y1097" s="429"/>
      <c r="Z1097" s="429"/>
      <c r="AA1097" s="429"/>
      <c r="AB1097" s="185"/>
      <c r="AC1097" s="431"/>
    </row>
    <row r="1098" spans="20:29">
      <c r="T1098" s="185"/>
      <c r="U1098" s="185"/>
      <c r="V1098" s="185"/>
      <c r="W1098" s="185"/>
      <c r="X1098" s="429"/>
      <c r="Y1098" s="429"/>
      <c r="Z1098" s="429"/>
      <c r="AA1098" s="429"/>
      <c r="AB1098" s="185"/>
      <c r="AC1098" s="431"/>
    </row>
    <row r="1099" spans="20:29">
      <c r="T1099" s="185"/>
      <c r="U1099" s="185"/>
      <c r="V1099" s="185"/>
      <c r="W1099" s="185"/>
      <c r="X1099" s="429"/>
      <c r="Y1099" s="429"/>
      <c r="Z1099" s="429"/>
      <c r="AA1099" s="429"/>
      <c r="AB1099" s="185"/>
      <c r="AC1099" s="431"/>
    </row>
    <row r="1100" spans="20:29">
      <c r="T1100" s="185"/>
      <c r="U1100" s="185"/>
      <c r="V1100" s="185"/>
      <c r="W1100" s="185"/>
      <c r="X1100" s="429"/>
      <c r="Y1100" s="429"/>
      <c r="Z1100" s="429"/>
      <c r="AA1100" s="429"/>
      <c r="AB1100" s="185"/>
      <c r="AC1100" s="431"/>
    </row>
    <row r="1101" spans="20:29">
      <c r="T1101" s="185"/>
      <c r="U1101" s="185"/>
      <c r="V1101" s="185"/>
      <c r="W1101" s="185"/>
      <c r="X1101" s="429"/>
      <c r="Y1101" s="429"/>
      <c r="Z1101" s="429"/>
      <c r="AA1101" s="429"/>
      <c r="AB1101" s="185"/>
      <c r="AC1101" s="431"/>
    </row>
    <row r="1102" spans="20:29">
      <c r="T1102" s="185"/>
      <c r="U1102" s="185"/>
      <c r="V1102" s="185"/>
      <c r="W1102" s="185"/>
      <c r="X1102" s="429"/>
      <c r="Y1102" s="429"/>
      <c r="Z1102" s="429"/>
      <c r="AA1102" s="429"/>
      <c r="AB1102" s="185"/>
      <c r="AC1102" s="431"/>
    </row>
    <row r="1103" spans="20:29">
      <c r="T1103" s="185"/>
      <c r="U1103" s="185"/>
      <c r="V1103" s="185"/>
      <c r="W1103" s="185"/>
      <c r="X1103" s="429"/>
      <c r="Y1103" s="429"/>
      <c r="Z1103" s="429"/>
      <c r="AA1103" s="429"/>
      <c r="AB1103" s="185"/>
      <c r="AC1103" s="431"/>
    </row>
    <row r="1104" spans="20:29">
      <c r="T1104" s="185"/>
      <c r="U1104" s="185"/>
      <c r="V1104" s="185"/>
      <c r="W1104" s="185"/>
      <c r="X1104" s="429"/>
      <c r="Y1104" s="429"/>
      <c r="Z1104" s="429"/>
      <c r="AA1104" s="429"/>
      <c r="AB1104" s="185"/>
      <c r="AC1104" s="431"/>
    </row>
    <row r="1105" spans="20:29">
      <c r="T1105" s="185"/>
      <c r="U1105" s="185"/>
      <c r="V1105" s="185"/>
      <c r="W1105" s="185"/>
      <c r="X1105" s="429"/>
      <c r="Y1105" s="429"/>
      <c r="Z1105" s="429"/>
      <c r="AA1105" s="429"/>
      <c r="AB1105" s="185"/>
      <c r="AC1105" s="431"/>
    </row>
    <row r="1106" spans="20:29">
      <c r="T1106" s="185"/>
      <c r="U1106" s="185"/>
      <c r="V1106" s="185"/>
      <c r="W1106" s="185"/>
      <c r="X1106" s="429"/>
      <c r="Y1106" s="429"/>
      <c r="Z1106" s="429"/>
      <c r="AA1106" s="429"/>
      <c r="AB1106" s="185"/>
      <c r="AC1106" s="431"/>
    </row>
    <row r="1107" spans="20:29">
      <c r="T1107" s="185"/>
      <c r="U1107" s="185"/>
      <c r="V1107" s="185"/>
      <c r="W1107" s="185"/>
      <c r="X1107" s="429"/>
      <c r="Y1107" s="429"/>
      <c r="Z1107" s="429"/>
      <c r="AA1107" s="429"/>
      <c r="AB1107" s="185"/>
      <c r="AC1107" s="431"/>
    </row>
    <row r="1108" spans="20:29">
      <c r="T1108" s="185"/>
      <c r="U1108" s="185"/>
      <c r="V1108" s="185"/>
      <c r="W1108" s="185"/>
      <c r="X1108" s="429"/>
      <c r="Y1108" s="429"/>
      <c r="Z1108" s="429"/>
      <c r="AA1108" s="429"/>
      <c r="AB1108" s="185"/>
      <c r="AC1108" s="431"/>
    </row>
    <row r="1109" spans="20:29">
      <c r="T1109" s="185"/>
      <c r="U1109" s="185"/>
      <c r="V1109" s="185"/>
      <c r="W1109" s="185"/>
      <c r="X1109" s="429"/>
      <c r="Y1109" s="429"/>
      <c r="Z1109" s="429"/>
      <c r="AA1109" s="429"/>
      <c r="AB1109" s="185"/>
      <c r="AC1109" s="431"/>
    </row>
    <row r="1110" spans="20:29">
      <c r="T1110" s="185"/>
      <c r="U1110" s="185"/>
      <c r="V1110" s="185"/>
      <c r="W1110" s="185"/>
      <c r="X1110" s="429"/>
      <c r="Y1110" s="429"/>
      <c r="Z1110" s="429"/>
      <c r="AA1110" s="429"/>
      <c r="AB1110" s="185"/>
      <c r="AC1110" s="431"/>
    </row>
    <row r="1111" spans="20:29">
      <c r="T1111" s="185"/>
      <c r="U1111" s="185"/>
      <c r="V1111" s="185"/>
      <c r="W1111" s="185"/>
      <c r="X1111" s="429"/>
      <c r="Y1111" s="429"/>
      <c r="Z1111" s="429"/>
      <c r="AA1111" s="429"/>
      <c r="AB1111" s="185"/>
      <c r="AC1111" s="431"/>
    </row>
    <row r="1112" spans="20:29">
      <c r="T1112" s="185"/>
      <c r="U1112" s="185"/>
      <c r="V1112" s="185"/>
      <c r="W1112" s="185"/>
      <c r="X1112" s="429"/>
      <c r="Y1112" s="429"/>
      <c r="Z1112" s="429"/>
      <c r="AA1112" s="429"/>
      <c r="AB1112" s="185"/>
      <c r="AC1112" s="431"/>
    </row>
    <row r="1113" spans="20:29">
      <c r="T1113" s="185"/>
      <c r="U1113" s="185"/>
      <c r="V1113" s="185"/>
      <c r="W1113" s="185"/>
      <c r="X1113" s="429"/>
      <c r="Y1113" s="429"/>
      <c r="Z1113" s="429"/>
      <c r="AA1113" s="429"/>
      <c r="AB1113" s="185"/>
      <c r="AC1113" s="431"/>
    </row>
    <row r="1114" spans="20:29">
      <c r="T1114" s="185"/>
      <c r="U1114" s="185"/>
      <c r="V1114" s="185"/>
      <c r="W1114" s="185"/>
      <c r="X1114" s="429"/>
      <c r="Y1114" s="429"/>
      <c r="Z1114" s="429"/>
      <c r="AA1114" s="429"/>
      <c r="AB1114" s="185"/>
      <c r="AC1114" s="431"/>
    </row>
    <row r="1115" spans="20:29">
      <c r="T1115" s="185"/>
      <c r="U1115" s="185"/>
      <c r="V1115" s="185"/>
      <c r="W1115" s="185"/>
      <c r="X1115" s="429"/>
      <c r="Y1115" s="429"/>
      <c r="Z1115" s="429"/>
      <c r="AA1115" s="429"/>
      <c r="AB1115" s="185"/>
      <c r="AC1115" s="431"/>
    </row>
    <row r="1116" spans="20:29">
      <c r="T1116" s="185"/>
      <c r="U1116" s="185"/>
      <c r="V1116" s="185"/>
      <c r="W1116" s="185"/>
      <c r="X1116" s="429"/>
      <c r="Y1116" s="429"/>
      <c r="Z1116" s="429"/>
      <c r="AA1116" s="429"/>
      <c r="AB1116" s="185"/>
      <c r="AC1116" s="431"/>
    </row>
    <row r="1117" spans="20:29">
      <c r="T1117" s="185"/>
      <c r="U1117" s="185"/>
      <c r="V1117" s="185"/>
      <c r="W1117" s="185"/>
      <c r="X1117" s="429"/>
      <c r="Y1117" s="429"/>
      <c r="Z1117" s="429"/>
      <c r="AA1117" s="429"/>
      <c r="AB1117" s="185"/>
      <c r="AC1117" s="431"/>
    </row>
    <row r="1118" spans="20:29">
      <c r="T1118" s="185"/>
      <c r="U1118" s="185"/>
      <c r="V1118" s="185"/>
      <c r="W1118" s="185"/>
      <c r="X1118" s="429"/>
      <c r="Y1118" s="429"/>
      <c r="Z1118" s="429"/>
      <c r="AA1118" s="429"/>
      <c r="AB1118" s="185"/>
      <c r="AC1118" s="431"/>
    </row>
    <row r="1119" spans="20:29">
      <c r="T1119" s="185"/>
      <c r="U1119" s="185"/>
      <c r="V1119" s="185"/>
      <c r="W1119" s="185"/>
      <c r="X1119" s="429"/>
      <c r="Y1119" s="429"/>
      <c r="Z1119" s="429"/>
      <c r="AA1119" s="429"/>
      <c r="AB1119" s="185"/>
      <c r="AC1119" s="431"/>
    </row>
    <row r="1120" spans="20:29">
      <c r="T1120" s="185"/>
      <c r="U1120" s="185"/>
      <c r="V1120" s="185"/>
      <c r="W1120" s="185"/>
      <c r="X1120" s="429"/>
      <c r="Y1120" s="429"/>
      <c r="Z1120" s="429"/>
      <c r="AA1120" s="429"/>
      <c r="AB1120" s="185"/>
      <c r="AC1120" s="431"/>
    </row>
    <row r="1121" spans="20:29">
      <c r="T1121" s="185"/>
      <c r="U1121" s="185"/>
      <c r="V1121" s="185"/>
      <c r="W1121" s="185"/>
      <c r="X1121" s="429"/>
      <c r="Y1121" s="429"/>
      <c r="Z1121" s="429"/>
      <c r="AA1121" s="429"/>
      <c r="AB1121" s="185"/>
      <c r="AC1121" s="431"/>
    </row>
    <row r="1122" spans="20:29">
      <c r="T1122" s="185"/>
      <c r="U1122" s="185"/>
      <c r="V1122" s="185"/>
      <c r="W1122" s="185"/>
      <c r="X1122" s="429"/>
      <c r="Y1122" s="429"/>
      <c r="Z1122" s="429"/>
      <c r="AA1122" s="429"/>
      <c r="AB1122" s="185"/>
      <c r="AC1122" s="431"/>
    </row>
    <row r="1123" spans="20:29">
      <c r="T1123" s="185"/>
      <c r="U1123" s="185"/>
      <c r="V1123" s="185"/>
      <c r="W1123" s="185"/>
      <c r="X1123" s="429"/>
      <c r="Y1123" s="429"/>
      <c r="Z1123" s="429"/>
      <c r="AA1123" s="429"/>
      <c r="AB1123" s="185"/>
      <c r="AC1123" s="431"/>
    </row>
    <row r="1124" spans="20:29">
      <c r="T1124" s="185"/>
      <c r="U1124" s="185"/>
      <c r="V1124" s="185"/>
      <c r="W1124" s="185"/>
      <c r="X1124" s="429"/>
      <c r="Y1124" s="429"/>
      <c r="Z1124" s="429"/>
      <c r="AA1124" s="429"/>
      <c r="AB1124" s="185"/>
      <c r="AC1124" s="431"/>
    </row>
    <row r="1125" spans="20:29">
      <c r="T1125" s="185"/>
      <c r="U1125" s="185"/>
      <c r="V1125" s="185"/>
      <c r="W1125" s="185"/>
      <c r="X1125" s="429"/>
      <c r="Y1125" s="429"/>
      <c r="Z1125" s="429"/>
      <c r="AA1125" s="429"/>
      <c r="AB1125" s="185"/>
      <c r="AC1125" s="431"/>
    </row>
    <row r="1126" spans="20:29">
      <c r="T1126" s="185"/>
      <c r="U1126" s="185"/>
      <c r="V1126" s="185"/>
      <c r="W1126" s="185"/>
      <c r="X1126" s="429"/>
      <c r="Y1126" s="429"/>
      <c r="Z1126" s="429"/>
      <c r="AA1126" s="429"/>
      <c r="AB1126" s="185"/>
      <c r="AC1126" s="431"/>
    </row>
    <row r="1127" spans="20:29">
      <c r="T1127" s="185"/>
      <c r="U1127" s="185"/>
      <c r="V1127" s="185"/>
      <c r="W1127" s="185"/>
      <c r="X1127" s="429"/>
      <c r="Y1127" s="429"/>
      <c r="Z1127" s="429"/>
      <c r="AA1127" s="429"/>
      <c r="AB1127" s="185"/>
      <c r="AC1127" s="431"/>
    </row>
    <row r="1128" spans="20:29">
      <c r="T1128" s="185"/>
      <c r="U1128" s="185"/>
      <c r="V1128" s="185"/>
      <c r="W1128" s="185"/>
      <c r="X1128" s="429"/>
      <c r="Y1128" s="429"/>
      <c r="Z1128" s="429"/>
      <c r="AA1128" s="429"/>
      <c r="AB1128" s="185"/>
      <c r="AC1128" s="431"/>
    </row>
    <row r="1129" spans="20:29">
      <c r="T1129" s="185"/>
      <c r="U1129" s="185"/>
      <c r="V1129" s="185"/>
      <c r="W1129" s="185"/>
      <c r="X1129" s="429"/>
      <c r="Y1129" s="429"/>
      <c r="Z1129" s="429"/>
      <c r="AA1129" s="429"/>
      <c r="AB1129" s="185"/>
      <c r="AC1129" s="431"/>
    </row>
    <row r="1130" spans="20:29">
      <c r="T1130" s="185"/>
      <c r="U1130" s="185"/>
      <c r="V1130" s="185"/>
      <c r="W1130" s="185"/>
      <c r="X1130" s="429"/>
      <c r="Y1130" s="429"/>
      <c r="Z1130" s="429"/>
      <c r="AA1130" s="429"/>
      <c r="AB1130" s="185"/>
      <c r="AC1130" s="431"/>
    </row>
    <row r="1131" spans="20:29">
      <c r="T1131" s="185"/>
      <c r="U1131" s="185"/>
      <c r="V1131" s="185"/>
      <c r="W1131" s="185"/>
      <c r="X1131" s="429"/>
      <c r="Y1131" s="429"/>
      <c r="Z1131" s="429"/>
      <c r="AA1131" s="429"/>
      <c r="AB1131" s="185"/>
      <c r="AC1131" s="431"/>
    </row>
    <row r="1132" spans="20:29">
      <c r="T1132" s="185"/>
      <c r="U1132" s="185"/>
      <c r="V1132" s="185"/>
      <c r="W1132" s="185"/>
      <c r="X1132" s="429"/>
      <c r="Y1132" s="429"/>
      <c r="Z1132" s="429"/>
      <c r="AA1132" s="429"/>
      <c r="AB1132" s="185"/>
      <c r="AC1132" s="431"/>
    </row>
    <row r="1133" spans="20:29">
      <c r="T1133" s="185"/>
      <c r="U1133" s="185"/>
      <c r="V1133" s="185"/>
      <c r="W1133" s="185"/>
      <c r="X1133" s="429"/>
      <c r="Y1133" s="429"/>
      <c r="Z1133" s="429"/>
      <c r="AA1133" s="429"/>
      <c r="AB1133" s="185"/>
      <c r="AC1133" s="431"/>
    </row>
    <row r="1134" spans="20:29">
      <c r="T1134" s="185"/>
      <c r="U1134" s="185"/>
      <c r="V1134" s="185"/>
      <c r="W1134" s="185"/>
      <c r="X1134" s="429"/>
      <c r="Y1134" s="429"/>
      <c r="Z1134" s="429"/>
      <c r="AA1134" s="429"/>
      <c r="AB1134" s="185"/>
      <c r="AC1134" s="431"/>
    </row>
    <row r="1135" spans="20:29">
      <c r="T1135" s="185"/>
      <c r="U1135" s="185"/>
      <c r="V1135" s="185"/>
      <c r="W1135" s="185"/>
      <c r="X1135" s="429"/>
      <c r="Y1135" s="429"/>
      <c r="Z1135" s="429"/>
      <c r="AA1135" s="429"/>
      <c r="AB1135" s="185"/>
      <c r="AC1135" s="431"/>
    </row>
    <row r="1136" spans="20:29">
      <c r="T1136" s="185"/>
      <c r="U1136" s="185"/>
      <c r="V1136" s="185"/>
      <c r="W1136" s="185"/>
      <c r="X1136" s="429"/>
      <c r="Y1136" s="429"/>
      <c r="Z1136" s="429"/>
      <c r="AA1136" s="429"/>
      <c r="AB1136" s="185"/>
      <c r="AC1136" s="431"/>
    </row>
    <row r="1137" spans="20:29">
      <c r="T1137" s="185"/>
      <c r="U1137" s="185"/>
      <c r="V1137" s="185"/>
      <c r="W1137" s="185"/>
      <c r="X1137" s="429"/>
      <c r="Y1137" s="429"/>
      <c r="Z1137" s="429"/>
      <c r="AA1137" s="429"/>
      <c r="AB1137" s="185"/>
      <c r="AC1137" s="431"/>
    </row>
    <row r="1138" spans="20:29">
      <c r="T1138" s="185"/>
      <c r="U1138" s="185"/>
      <c r="V1138" s="185"/>
      <c r="W1138" s="185"/>
      <c r="X1138" s="429"/>
      <c r="Y1138" s="429"/>
      <c r="Z1138" s="429"/>
      <c r="AA1138" s="429"/>
      <c r="AB1138" s="185"/>
      <c r="AC1138" s="431"/>
    </row>
    <row r="1139" spans="20:29">
      <c r="T1139" s="185"/>
      <c r="U1139" s="185"/>
      <c r="V1139" s="185"/>
      <c r="W1139" s="185"/>
      <c r="X1139" s="429"/>
      <c r="Y1139" s="429"/>
      <c r="Z1139" s="429"/>
      <c r="AA1139" s="429"/>
      <c r="AB1139" s="185"/>
      <c r="AC1139" s="431"/>
    </row>
    <row r="1140" spans="20:29">
      <c r="T1140" s="185"/>
      <c r="U1140" s="185"/>
      <c r="V1140" s="185"/>
      <c r="W1140" s="185"/>
      <c r="X1140" s="429"/>
      <c r="Y1140" s="429"/>
      <c r="Z1140" s="429"/>
      <c r="AA1140" s="429"/>
      <c r="AB1140" s="185"/>
      <c r="AC1140" s="431"/>
    </row>
    <row r="1141" spans="20:29">
      <c r="T1141" s="185"/>
      <c r="U1141" s="185"/>
      <c r="V1141" s="185"/>
      <c r="W1141" s="185"/>
      <c r="X1141" s="429"/>
      <c r="Y1141" s="429"/>
      <c r="Z1141" s="429"/>
      <c r="AA1141" s="429"/>
      <c r="AB1141" s="185"/>
      <c r="AC1141" s="431"/>
    </row>
    <row r="1142" spans="20:29">
      <c r="T1142" s="185"/>
      <c r="U1142" s="185"/>
      <c r="V1142" s="185"/>
      <c r="W1142" s="185"/>
      <c r="X1142" s="429"/>
      <c r="Y1142" s="429"/>
      <c r="Z1142" s="429"/>
      <c r="AA1142" s="429"/>
      <c r="AB1142" s="185"/>
      <c r="AC1142" s="431"/>
    </row>
    <row r="1143" spans="20:29">
      <c r="T1143" s="185"/>
      <c r="U1143" s="185"/>
      <c r="V1143" s="185"/>
      <c r="W1143" s="185"/>
      <c r="X1143" s="429"/>
      <c r="Y1143" s="429"/>
      <c r="Z1143" s="429"/>
      <c r="AA1143" s="429"/>
      <c r="AB1143" s="185"/>
      <c r="AC1143" s="431"/>
    </row>
    <row r="1144" spans="20:29">
      <c r="T1144" s="185"/>
      <c r="U1144" s="185"/>
      <c r="V1144" s="185"/>
      <c r="W1144" s="185"/>
      <c r="X1144" s="429"/>
      <c r="Y1144" s="429"/>
      <c r="Z1144" s="429"/>
      <c r="AA1144" s="429"/>
      <c r="AB1144" s="185"/>
      <c r="AC1144" s="431"/>
    </row>
    <row r="1145" spans="20:29">
      <c r="T1145" s="185"/>
      <c r="U1145" s="185"/>
      <c r="V1145" s="185"/>
      <c r="W1145" s="185"/>
      <c r="X1145" s="429"/>
      <c r="Y1145" s="429"/>
      <c r="Z1145" s="429"/>
      <c r="AA1145" s="429"/>
      <c r="AB1145" s="185"/>
      <c r="AC1145" s="431"/>
    </row>
    <row r="1146" spans="20:29">
      <c r="T1146" s="185"/>
      <c r="U1146" s="185"/>
      <c r="V1146" s="185"/>
      <c r="W1146" s="185"/>
      <c r="X1146" s="429"/>
      <c r="Y1146" s="429"/>
      <c r="Z1146" s="429"/>
      <c r="AA1146" s="429"/>
      <c r="AB1146" s="185"/>
      <c r="AC1146" s="431"/>
    </row>
    <row r="1147" spans="20:29">
      <c r="T1147" s="185"/>
      <c r="U1147" s="185"/>
      <c r="V1147" s="185"/>
      <c r="W1147" s="185"/>
      <c r="X1147" s="429"/>
      <c r="Y1147" s="429"/>
      <c r="Z1147" s="429"/>
      <c r="AA1147" s="429"/>
      <c r="AB1147" s="185"/>
      <c r="AC1147" s="431"/>
    </row>
    <row r="1148" spans="20:29">
      <c r="T1148" s="185"/>
      <c r="U1148" s="185"/>
      <c r="V1148" s="185"/>
      <c r="W1148" s="185"/>
      <c r="X1148" s="429"/>
      <c r="Y1148" s="429"/>
      <c r="Z1148" s="429"/>
      <c r="AA1148" s="429"/>
      <c r="AB1148" s="185"/>
      <c r="AC1148" s="431"/>
    </row>
    <row r="1149" spans="20:29">
      <c r="T1149" s="185"/>
      <c r="U1149" s="185"/>
      <c r="V1149" s="185"/>
      <c r="W1149" s="185"/>
      <c r="X1149" s="429"/>
      <c r="Y1149" s="429"/>
      <c r="Z1149" s="429"/>
      <c r="AA1149" s="429"/>
      <c r="AB1149" s="185"/>
      <c r="AC1149" s="431"/>
    </row>
    <row r="1150" spans="20:29">
      <c r="T1150" s="185"/>
      <c r="U1150" s="185"/>
      <c r="V1150" s="185"/>
      <c r="W1150" s="185"/>
      <c r="X1150" s="429"/>
      <c r="Y1150" s="429"/>
      <c r="Z1150" s="429"/>
      <c r="AA1150" s="429"/>
      <c r="AB1150" s="185"/>
      <c r="AC1150" s="431"/>
    </row>
    <row r="1151" spans="20:29">
      <c r="T1151" s="185"/>
      <c r="U1151" s="185"/>
      <c r="V1151" s="185"/>
      <c r="W1151" s="185"/>
      <c r="X1151" s="429"/>
      <c r="Y1151" s="429"/>
      <c r="Z1151" s="429"/>
      <c r="AA1151" s="429"/>
      <c r="AB1151" s="185"/>
      <c r="AC1151" s="431"/>
    </row>
    <row r="1152" spans="20:29">
      <c r="T1152" s="185"/>
      <c r="U1152" s="185"/>
      <c r="V1152" s="185"/>
      <c r="W1152" s="185"/>
      <c r="X1152" s="429"/>
      <c r="Y1152" s="429"/>
      <c r="Z1152" s="429"/>
      <c r="AA1152" s="429"/>
      <c r="AB1152" s="185"/>
      <c r="AC1152" s="431"/>
    </row>
    <row r="1153" spans="20:29">
      <c r="T1153" s="185"/>
      <c r="U1153" s="185"/>
      <c r="V1153" s="185"/>
      <c r="W1153" s="185"/>
      <c r="X1153" s="429"/>
      <c r="Y1153" s="429"/>
      <c r="Z1153" s="429"/>
      <c r="AA1153" s="429"/>
      <c r="AB1153" s="185"/>
      <c r="AC1153" s="431"/>
    </row>
    <row r="1154" spans="20:29">
      <c r="T1154" s="185"/>
      <c r="U1154" s="185"/>
      <c r="V1154" s="185"/>
      <c r="W1154" s="185"/>
      <c r="X1154" s="429"/>
      <c r="Y1154" s="429"/>
      <c r="Z1154" s="429"/>
      <c r="AA1154" s="429"/>
      <c r="AB1154" s="185"/>
      <c r="AC1154" s="431"/>
    </row>
    <row r="1155" spans="20:29">
      <c r="T1155" s="185"/>
      <c r="U1155" s="185"/>
      <c r="V1155" s="185"/>
      <c r="W1155" s="185"/>
      <c r="X1155" s="429"/>
      <c r="Y1155" s="429"/>
      <c r="Z1155" s="429"/>
      <c r="AA1155" s="429"/>
      <c r="AB1155" s="185"/>
      <c r="AC1155" s="431"/>
    </row>
    <row r="1156" spans="20:29">
      <c r="T1156" s="185"/>
      <c r="U1156" s="185"/>
      <c r="V1156" s="185"/>
      <c r="W1156" s="185"/>
      <c r="X1156" s="429"/>
      <c r="Y1156" s="429"/>
      <c r="Z1156" s="429"/>
      <c r="AA1156" s="429"/>
      <c r="AB1156" s="185"/>
      <c r="AC1156" s="431"/>
    </row>
    <row r="1157" spans="20:29">
      <c r="T1157" s="185"/>
      <c r="U1157" s="185"/>
      <c r="V1157" s="185"/>
      <c r="W1157" s="185"/>
      <c r="X1157" s="429"/>
      <c r="Y1157" s="429"/>
      <c r="Z1157" s="429"/>
      <c r="AA1157" s="429"/>
      <c r="AB1157" s="185"/>
      <c r="AC1157" s="431"/>
    </row>
    <row r="1158" spans="20:29">
      <c r="T1158" s="185"/>
      <c r="U1158" s="185"/>
      <c r="V1158" s="185"/>
      <c r="W1158" s="185"/>
      <c r="X1158" s="429"/>
      <c r="Y1158" s="429"/>
      <c r="Z1158" s="429"/>
      <c r="AA1158" s="429"/>
      <c r="AB1158" s="185"/>
      <c r="AC1158" s="431"/>
    </row>
    <row r="1159" spans="20:29">
      <c r="T1159" s="185"/>
      <c r="U1159" s="185"/>
      <c r="V1159" s="185"/>
      <c r="W1159" s="185"/>
      <c r="X1159" s="429"/>
      <c r="Y1159" s="429"/>
      <c r="Z1159" s="429"/>
      <c r="AA1159" s="429"/>
      <c r="AB1159" s="185"/>
      <c r="AC1159" s="431"/>
    </row>
    <row r="1160" spans="20:29">
      <c r="T1160" s="185"/>
      <c r="U1160" s="185"/>
      <c r="V1160" s="185"/>
      <c r="W1160" s="185"/>
      <c r="X1160" s="429"/>
      <c r="Y1160" s="429"/>
      <c r="Z1160" s="429"/>
      <c r="AA1160" s="429"/>
      <c r="AB1160" s="185"/>
      <c r="AC1160" s="431"/>
    </row>
    <row r="1161" spans="20:29">
      <c r="T1161" s="185"/>
      <c r="U1161" s="185"/>
      <c r="V1161" s="185"/>
      <c r="W1161" s="185"/>
      <c r="X1161" s="429"/>
      <c r="Y1161" s="429"/>
      <c r="Z1161" s="429"/>
      <c r="AA1161" s="429"/>
      <c r="AB1161" s="185"/>
      <c r="AC1161" s="431"/>
    </row>
    <row r="1162" spans="20:29">
      <c r="T1162" s="185"/>
      <c r="U1162" s="185"/>
      <c r="V1162" s="185"/>
      <c r="W1162" s="185"/>
      <c r="X1162" s="429"/>
      <c r="Y1162" s="429"/>
      <c r="Z1162" s="429"/>
      <c r="AA1162" s="429"/>
      <c r="AB1162" s="185"/>
      <c r="AC1162" s="431"/>
    </row>
    <row r="1163" spans="20:29">
      <c r="T1163" s="185"/>
      <c r="U1163" s="185"/>
      <c r="V1163" s="185"/>
      <c r="W1163" s="185"/>
      <c r="X1163" s="429"/>
      <c r="Y1163" s="429"/>
      <c r="Z1163" s="429"/>
      <c r="AA1163" s="429"/>
      <c r="AB1163" s="185"/>
      <c r="AC1163" s="431"/>
    </row>
    <row r="1164" spans="20:29">
      <c r="T1164" s="185"/>
      <c r="U1164" s="185"/>
      <c r="V1164" s="185"/>
      <c r="W1164" s="185"/>
      <c r="X1164" s="429"/>
      <c r="Y1164" s="429"/>
      <c r="Z1164" s="429"/>
      <c r="AA1164" s="429"/>
      <c r="AB1164" s="185"/>
      <c r="AC1164" s="431"/>
    </row>
    <row r="1165" spans="20:29">
      <c r="T1165" s="185"/>
      <c r="U1165" s="185"/>
      <c r="V1165" s="185"/>
      <c r="W1165" s="185"/>
      <c r="X1165" s="429"/>
      <c r="Y1165" s="429"/>
      <c r="Z1165" s="429"/>
      <c r="AA1165" s="429"/>
      <c r="AB1165" s="185"/>
      <c r="AC1165" s="431"/>
    </row>
    <row r="1166" spans="20:29">
      <c r="T1166" s="185"/>
      <c r="U1166" s="185"/>
      <c r="V1166" s="185"/>
      <c r="W1166" s="185"/>
      <c r="X1166" s="429"/>
      <c r="Y1166" s="429"/>
      <c r="Z1166" s="429"/>
      <c r="AA1166" s="429"/>
      <c r="AB1166" s="185"/>
      <c r="AC1166" s="431"/>
    </row>
    <row r="1167" spans="20:29">
      <c r="T1167" s="185"/>
      <c r="U1167" s="185"/>
      <c r="V1167" s="185"/>
      <c r="W1167" s="185"/>
      <c r="X1167" s="429"/>
      <c r="Y1167" s="429"/>
      <c r="Z1167" s="429"/>
      <c r="AA1167" s="429"/>
      <c r="AB1167" s="185"/>
      <c r="AC1167" s="431"/>
    </row>
    <row r="1168" spans="20:29">
      <c r="T1168" s="185"/>
      <c r="U1168" s="185"/>
      <c r="V1168" s="185"/>
      <c r="W1168" s="185"/>
      <c r="X1168" s="429"/>
      <c r="Y1168" s="429"/>
      <c r="Z1168" s="429"/>
      <c r="AA1168" s="429"/>
      <c r="AB1168" s="185"/>
      <c r="AC1168" s="431"/>
    </row>
    <row r="1169" spans="20:29">
      <c r="T1169" s="185"/>
      <c r="U1169" s="185"/>
      <c r="V1169" s="185"/>
      <c r="W1169" s="185"/>
      <c r="X1169" s="429"/>
      <c r="Y1169" s="429"/>
      <c r="Z1169" s="429"/>
      <c r="AA1169" s="429"/>
      <c r="AB1169" s="185"/>
      <c r="AC1169" s="431"/>
    </row>
    <row r="1170" spans="20:29">
      <c r="T1170" s="185"/>
      <c r="U1170" s="185"/>
      <c r="V1170" s="185"/>
      <c r="W1170" s="185"/>
      <c r="X1170" s="429"/>
      <c r="Y1170" s="429"/>
      <c r="Z1170" s="429"/>
      <c r="AA1170" s="429"/>
      <c r="AB1170" s="185"/>
      <c r="AC1170" s="431"/>
    </row>
    <row r="1171" spans="20:29">
      <c r="T1171" s="185"/>
      <c r="U1171" s="185"/>
      <c r="V1171" s="185"/>
      <c r="W1171" s="185"/>
      <c r="X1171" s="429"/>
      <c r="Y1171" s="429"/>
      <c r="Z1171" s="429"/>
      <c r="AA1171" s="429"/>
      <c r="AB1171" s="185"/>
      <c r="AC1171" s="431"/>
    </row>
    <row r="1172" spans="20:29">
      <c r="T1172" s="185"/>
      <c r="U1172" s="185"/>
      <c r="V1172" s="185"/>
      <c r="W1172" s="185"/>
      <c r="X1172" s="429"/>
      <c r="Y1172" s="429"/>
      <c r="Z1172" s="429"/>
      <c r="AA1172" s="429"/>
      <c r="AB1172" s="185"/>
      <c r="AC1172" s="431"/>
    </row>
    <row r="1173" spans="20:29">
      <c r="T1173" s="185"/>
      <c r="U1173" s="185"/>
      <c r="V1173" s="185"/>
      <c r="W1173" s="185"/>
      <c r="X1173" s="429"/>
      <c r="Y1173" s="429"/>
      <c r="Z1173" s="429"/>
      <c r="AA1173" s="429"/>
      <c r="AB1173" s="185"/>
      <c r="AC1173" s="431"/>
    </row>
    <row r="1174" spans="20:29">
      <c r="T1174" s="185"/>
      <c r="U1174" s="185"/>
      <c r="V1174" s="185"/>
      <c r="W1174" s="185"/>
      <c r="X1174" s="429"/>
      <c r="Y1174" s="429"/>
      <c r="Z1174" s="429"/>
      <c r="AA1174" s="429"/>
      <c r="AB1174" s="185"/>
      <c r="AC1174" s="431"/>
    </row>
    <row r="1175" spans="20:29">
      <c r="T1175" s="185"/>
      <c r="U1175" s="185"/>
      <c r="V1175" s="185"/>
      <c r="W1175" s="185"/>
      <c r="X1175" s="429"/>
      <c r="Y1175" s="429"/>
      <c r="Z1175" s="429"/>
      <c r="AA1175" s="429"/>
      <c r="AB1175" s="185"/>
      <c r="AC1175" s="431"/>
    </row>
    <row r="1176" spans="20:29">
      <c r="T1176" s="185"/>
      <c r="U1176" s="185"/>
      <c r="V1176" s="185"/>
      <c r="W1176" s="185"/>
      <c r="X1176" s="429"/>
      <c r="Y1176" s="429"/>
      <c r="Z1176" s="429"/>
      <c r="AA1176" s="429"/>
      <c r="AB1176" s="185"/>
      <c r="AC1176" s="431"/>
    </row>
    <row r="1177" spans="20:29">
      <c r="T1177" s="185"/>
      <c r="U1177" s="185"/>
      <c r="V1177" s="185"/>
      <c r="W1177" s="185"/>
      <c r="X1177" s="429"/>
      <c r="Y1177" s="429"/>
      <c r="Z1177" s="429"/>
      <c r="AA1177" s="429"/>
      <c r="AB1177" s="185"/>
      <c r="AC1177" s="431"/>
    </row>
    <row r="1178" spans="20:29">
      <c r="T1178" s="185"/>
      <c r="U1178" s="185"/>
      <c r="V1178" s="185"/>
      <c r="W1178" s="185"/>
      <c r="X1178" s="429"/>
      <c r="Y1178" s="429"/>
      <c r="Z1178" s="429"/>
      <c r="AA1178" s="429"/>
      <c r="AB1178" s="185"/>
      <c r="AC1178" s="431"/>
    </row>
    <row r="1179" spans="20:29">
      <c r="T1179" s="185"/>
      <c r="U1179" s="185"/>
      <c r="V1179" s="185"/>
      <c r="W1179" s="185"/>
      <c r="X1179" s="429"/>
      <c r="Y1179" s="429"/>
      <c r="Z1179" s="429"/>
      <c r="AA1179" s="429"/>
      <c r="AB1179" s="185"/>
      <c r="AC1179" s="431"/>
    </row>
    <row r="1180" spans="20:29">
      <c r="T1180" s="185"/>
      <c r="U1180" s="185"/>
      <c r="V1180" s="185"/>
      <c r="W1180" s="185"/>
      <c r="X1180" s="429"/>
      <c r="Y1180" s="429"/>
      <c r="Z1180" s="429"/>
      <c r="AA1180" s="429"/>
      <c r="AB1180" s="185"/>
      <c r="AC1180" s="431"/>
    </row>
    <row r="1181" spans="20:29">
      <c r="T1181" s="185"/>
      <c r="U1181" s="185"/>
      <c r="V1181" s="185"/>
      <c r="W1181" s="185"/>
      <c r="X1181" s="429"/>
      <c r="Y1181" s="429"/>
      <c r="Z1181" s="429"/>
      <c r="AA1181" s="429"/>
      <c r="AB1181" s="185"/>
      <c r="AC1181" s="431"/>
    </row>
    <row r="1182" spans="20:29">
      <c r="T1182" s="185"/>
      <c r="U1182" s="185"/>
      <c r="V1182" s="185"/>
      <c r="W1182" s="185"/>
      <c r="X1182" s="429"/>
      <c r="Y1182" s="429"/>
      <c r="Z1182" s="429"/>
      <c r="AA1182" s="429"/>
      <c r="AB1182" s="185"/>
      <c r="AC1182" s="431"/>
    </row>
    <row r="1183" spans="20:29">
      <c r="T1183" s="185"/>
      <c r="U1183" s="185"/>
      <c r="V1183" s="185"/>
      <c r="W1183" s="185"/>
      <c r="X1183" s="429"/>
      <c r="Y1183" s="429"/>
      <c r="Z1183" s="429"/>
      <c r="AA1183" s="429"/>
      <c r="AB1183" s="185"/>
      <c r="AC1183" s="431"/>
    </row>
    <row r="1184" spans="20:29">
      <c r="T1184" s="185"/>
      <c r="U1184" s="185"/>
      <c r="V1184" s="185"/>
      <c r="W1184" s="185"/>
      <c r="X1184" s="429"/>
      <c r="Y1184" s="429"/>
      <c r="Z1184" s="429"/>
      <c r="AA1184" s="429"/>
      <c r="AB1184" s="185"/>
      <c r="AC1184" s="431"/>
    </row>
    <row r="1185" spans="20:29">
      <c r="T1185" s="185"/>
      <c r="U1185" s="185"/>
      <c r="V1185" s="185"/>
      <c r="W1185" s="185"/>
      <c r="X1185" s="429"/>
      <c r="Y1185" s="429"/>
      <c r="Z1185" s="429"/>
      <c r="AA1185" s="429"/>
      <c r="AB1185" s="185"/>
      <c r="AC1185" s="431"/>
    </row>
    <row r="1186" spans="20:29">
      <c r="T1186" s="185"/>
      <c r="U1186" s="185"/>
      <c r="V1186" s="185"/>
      <c r="W1186" s="185"/>
      <c r="X1186" s="429"/>
      <c r="Y1186" s="429"/>
      <c r="Z1186" s="429"/>
      <c r="AA1186" s="429"/>
      <c r="AB1186" s="185"/>
      <c r="AC1186" s="431"/>
    </row>
    <row r="1187" spans="20:29">
      <c r="T1187" s="185"/>
      <c r="U1187" s="185"/>
      <c r="V1187" s="185"/>
      <c r="W1187" s="185"/>
      <c r="X1187" s="429"/>
      <c r="Y1187" s="429"/>
      <c r="Z1187" s="429"/>
      <c r="AA1187" s="429"/>
      <c r="AB1187" s="185"/>
      <c r="AC1187" s="431"/>
    </row>
    <row r="1188" spans="20:29">
      <c r="T1188" s="185"/>
      <c r="U1188" s="185"/>
      <c r="V1188" s="185"/>
      <c r="W1188" s="185"/>
      <c r="X1188" s="429"/>
      <c r="Y1188" s="429"/>
      <c r="Z1188" s="429"/>
      <c r="AA1188" s="429"/>
      <c r="AB1188" s="185"/>
      <c r="AC1188" s="431"/>
    </row>
    <row r="1189" spans="20:29">
      <c r="T1189" s="185"/>
      <c r="U1189" s="185"/>
      <c r="V1189" s="185"/>
      <c r="W1189" s="185"/>
      <c r="X1189" s="429"/>
      <c r="Y1189" s="429"/>
      <c r="Z1189" s="429"/>
      <c r="AA1189" s="429"/>
      <c r="AB1189" s="185"/>
      <c r="AC1189" s="431"/>
    </row>
    <row r="1190" spans="20:29">
      <c r="T1190" s="185"/>
      <c r="U1190" s="185"/>
      <c r="V1190" s="185"/>
      <c r="W1190" s="185"/>
      <c r="X1190" s="429"/>
      <c r="Y1190" s="429"/>
      <c r="Z1190" s="429"/>
      <c r="AA1190" s="429"/>
      <c r="AB1190" s="185"/>
      <c r="AC1190" s="431"/>
    </row>
    <row r="1191" spans="20:29">
      <c r="T1191" s="185"/>
      <c r="U1191" s="185"/>
      <c r="V1191" s="185"/>
      <c r="W1191" s="185"/>
      <c r="X1191" s="429"/>
      <c r="Y1191" s="429"/>
      <c r="Z1191" s="429"/>
      <c r="AA1191" s="429"/>
      <c r="AB1191" s="185"/>
      <c r="AC1191" s="431"/>
    </row>
    <row r="1192" spans="20:29">
      <c r="T1192" s="185"/>
      <c r="U1192" s="185"/>
      <c r="V1192" s="185"/>
      <c r="W1192" s="185"/>
      <c r="X1192" s="429"/>
      <c r="Y1192" s="429"/>
      <c r="Z1192" s="429"/>
      <c r="AA1192" s="429"/>
      <c r="AB1192" s="185"/>
      <c r="AC1192" s="431"/>
    </row>
    <row r="1193" spans="20:29">
      <c r="T1193" s="185"/>
      <c r="U1193" s="185"/>
      <c r="V1193" s="185"/>
      <c r="W1193" s="185"/>
      <c r="X1193" s="429"/>
      <c r="Y1193" s="429"/>
      <c r="Z1193" s="429"/>
      <c r="AA1193" s="429"/>
      <c r="AB1193" s="185"/>
      <c r="AC1193" s="431"/>
    </row>
    <row r="1194" spans="20:29">
      <c r="T1194" s="185"/>
      <c r="U1194" s="185"/>
      <c r="V1194" s="185"/>
      <c r="W1194" s="185"/>
      <c r="X1194" s="429"/>
      <c r="Y1194" s="429"/>
      <c r="Z1194" s="429"/>
      <c r="AA1194" s="429"/>
      <c r="AB1194" s="185"/>
      <c r="AC1194" s="431"/>
    </row>
    <row r="1195" spans="20:29">
      <c r="T1195" s="185"/>
      <c r="U1195" s="185"/>
      <c r="V1195" s="185"/>
      <c r="W1195" s="185"/>
      <c r="X1195" s="429"/>
      <c r="Y1195" s="429"/>
      <c r="Z1195" s="429"/>
      <c r="AA1195" s="429"/>
      <c r="AB1195" s="185"/>
      <c r="AC1195" s="431"/>
    </row>
    <row r="1196" spans="20:29">
      <c r="T1196" s="185"/>
      <c r="U1196" s="185"/>
      <c r="V1196" s="185"/>
      <c r="W1196" s="185"/>
      <c r="X1196" s="429"/>
      <c r="Y1196" s="429"/>
      <c r="Z1196" s="429"/>
      <c r="AA1196" s="429"/>
      <c r="AB1196" s="185"/>
      <c r="AC1196" s="431"/>
    </row>
    <row r="1197" spans="20:29">
      <c r="T1197" s="185"/>
      <c r="U1197" s="185"/>
      <c r="V1197" s="185"/>
      <c r="W1197" s="185"/>
      <c r="X1197" s="429"/>
      <c r="Y1197" s="429"/>
      <c r="Z1197" s="429"/>
      <c r="AA1197" s="429"/>
      <c r="AB1197" s="185"/>
      <c r="AC1197" s="431"/>
    </row>
    <row r="1198" spans="20:29">
      <c r="T1198" s="185"/>
      <c r="U1198" s="185"/>
      <c r="V1198" s="185"/>
      <c r="W1198" s="185"/>
      <c r="X1198" s="429"/>
      <c r="Y1198" s="429"/>
      <c r="Z1198" s="429"/>
      <c r="AA1198" s="429"/>
      <c r="AB1198" s="185"/>
      <c r="AC1198" s="431"/>
    </row>
    <row r="1199" spans="20:29">
      <c r="T1199" s="185"/>
      <c r="U1199" s="185"/>
      <c r="V1199" s="185"/>
      <c r="W1199" s="185"/>
      <c r="X1199" s="429"/>
      <c r="Y1199" s="429"/>
      <c r="Z1199" s="429"/>
      <c r="AA1199" s="429"/>
      <c r="AB1199" s="185"/>
      <c r="AC1199" s="431"/>
    </row>
    <row r="1200" spans="20:29">
      <c r="T1200" s="185"/>
      <c r="U1200" s="185"/>
      <c r="V1200" s="185"/>
      <c r="W1200" s="185"/>
      <c r="X1200" s="429"/>
      <c r="Y1200" s="429"/>
      <c r="Z1200" s="429"/>
      <c r="AA1200" s="429"/>
      <c r="AB1200" s="185"/>
      <c r="AC1200" s="431"/>
    </row>
    <row r="1201" spans="20:29">
      <c r="T1201" s="185"/>
      <c r="U1201" s="185"/>
      <c r="V1201" s="185"/>
      <c r="W1201" s="185"/>
      <c r="X1201" s="429"/>
      <c r="Y1201" s="429"/>
      <c r="Z1201" s="429"/>
      <c r="AA1201" s="429"/>
      <c r="AB1201" s="185"/>
      <c r="AC1201" s="431"/>
    </row>
    <row r="1202" spans="20:29">
      <c r="T1202" s="185"/>
      <c r="U1202" s="185"/>
      <c r="V1202" s="185"/>
      <c r="W1202" s="185"/>
      <c r="X1202" s="429"/>
      <c r="Y1202" s="429"/>
      <c r="Z1202" s="429"/>
      <c r="AA1202" s="429"/>
      <c r="AB1202" s="185"/>
      <c r="AC1202" s="431"/>
    </row>
    <row r="1203" spans="20:29">
      <c r="T1203" s="185"/>
      <c r="U1203" s="185"/>
      <c r="V1203" s="185"/>
      <c r="W1203" s="185"/>
      <c r="X1203" s="429"/>
      <c r="Y1203" s="429"/>
      <c r="Z1203" s="429"/>
      <c r="AA1203" s="429"/>
      <c r="AB1203" s="185"/>
      <c r="AC1203" s="431"/>
    </row>
    <row r="1204" spans="20:29">
      <c r="T1204" s="185"/>
      <c r="U1204" s="185"/>
      <c r="V1204" s="185"/>
      <c r="W1204" s="185"/>
      <c r="X1204" s="429"/>
      <c r="Y1204" s="429"/>
      <c r="Z1204" s="429"/>
      <c r="AA1204" s="429"/>
      <c r="AB1204" s="185"/>
      <c r="AC1204" s="431"/>
    </row>
    <row r="1205" spans="20:29">
      <c r="T1205" s="185"/>
      <c r="U1205" s="185"/>
      <c r="V1205" s="185"/>
      <c r="W1205" s="185"/>
      <c r="X1205" s="429"/>
      <c r="Y1205" s="429"/>
      <c r="Z1205" s="429"/>
      <c r="AA1205" s="429"/>
      <c r="AB1205" s="185"/>
      <c r="AC1205" s="431"/>
    </row>
    <row r="1206" spans="20:29">
      <c r="T1206" s="185"/>
      <c r="U1206" s="185"/>
      <c r="V1206" s="185"/>
      <c r="W1206" s="185"/>
      <c r="X1206" s="429"/>
      <c r="Y1206" s="429"/>
      <c r="Z1206" s="429"/>
      <c r="AA1206" s="429"/>
      <c r="AB1206" s="185"/>
      <c r="AC1206" s="431"/>
    </row>
    <row r="1207" spans="20:29">
      <c r="T1207" s="185"/>
      <c r="U1207" s="185"/>
      <c r="V1207" s="185"/>
      <c r="W1207" s="185"/>
      <c r="X1207" s="429"/>
      <c r="Y1207" s="429"/>
      <c r="Z1207" s="429"/>
      <c r="AA1207" s="429"/>
      <c r="AB1207" s="185"/>
      <c r="AC1207" s="431"/>
    </row>
    <row r="1208" spans="20:29">
      <c r="T1208" s="185"/>
      <c r="U1208" s="185"/>
      <c r="V1208" s="185"/>
      <c r="W1208" s="185"/>
      <c r="X1208" s="429"/>
      <c r="Y1208" s="429"/>
      <c r="Z1208" s="429"/>
      <c r="AA1208" s="429"/>
      <c r="AB1208" s="185"/>
      <c r="AC1208" s="431"/>
    </row>
    <row r="1209" spans="20:29">
      <c r="T1209" s="185"/>
      <c r="U1209" s="185"/>
      <c r="V1209" s="185"/>
      <c r="W1209" s="185"/>
      <c r="X1209" s="429"/>
      <c r="Y1209" s="429"/>
      <c r="Z1209" s="429"/>
      <c r="AA1209" s="429"/>
      <c r="AB1209" s="185"/>
      <c r="AC1209" s="431"/>
    </row>
    <row r="1210" spans="20:29">
      <c r="T1210" s="185"/>
      <c r="U1210" s="185"/>
      <c r="V1210" s="185"/>
      <c r="W1210" s="185"/>
      <c r="X1210" s="429"/>
      <c r="Y1210" s="429"/>
      <c r="Z1210" s="429"/>
      <c r="AA1210" s="429"/>
      <c r="AB1210" s="185"/>
      <c r="AC1210" s="431"/>
    </row>
    <row r="1211" spans="20:29">
      <c r="T1211" s="185"/>
      <c r="U1211" s="185"/>
      <c r="V1211" s="185"/>
      <c r="W1211" s="185"/>
      <c r="X1211" s="429"/>
      <c r="Y1211" s="429"/>
      <c r="Z1211" s="429"/>
      <c r="AA1211" s="429"/>
      <c r="AB1211" s="185"/>
      <c r="AC1211" s="431"/>
    </row>
    <row r="1212" spans="20:29">
      <c r="T1212" s="185"/>
      <c r="U1212" s="185"/>
      <c r="V1212" s="185"/>
      <c r="W1212" s="185"/>
      <c r="X1212" s="429"/>
      <c r="Y1212" s="429"/>
      <c r="Z1212" s="429"/>
      <c r="AA1212" s="429"/>
      <c r="AB1212" s="185"/>
      <c r="AC1212" s="431"/>
    </row>
    <row r="1213" spans="20:29">
      <c r="T1213" s="185"/>
      <c r="U1213" s="185"/>
      <c r="V1213" s="185"/>
      <c r="W1213" s="185"/>
      <c r="X1213" s="429"/>
      <c r="Y1213" s="429"/>
      <c r="Z1213" s="429"/>
      <c r="AA1213" s="429"/>
      <c r="AB1213" s="185"/>
      <c r="AC1213" s="431"/>
    </row>
    <row r="1214" spans="20:29">
      <c r="T1214" s="185"/>
      <c r="U1214" s="185"/>
      <c r="V1214" s="185"/>
      <c r="W1214" s="185"/>
      <c r="X1214" s="429"/>
      <c r="Y1214" s="429"/>
      <c r="Z1214" s="429"/>
      <c r="AA1214" s="429"/>
      <c r="AB1214" s="185"/>
      <c r="AC1214" s="431"/>
    </row>
    <row r="1215" spans="20:29">
      <c r="T1215" s="185"/>
      <c r="U1215" s="185"/>
      <c r="V1215" s="185"/>
      <c r="W1215" s="185"/>
      <c r="X1215" s="429"/>
      <c r="Y1215" s="429"/>
      <c r="Z1215" s="429"/>
      <c r="AA1215" s="429"/>
      <c r="AB1215" s="185"/>
      <c r="AC1215" s="431"/>
    </row>
    <row r="1216" spans="20:29">
      <c r="T1216" s="185"/>
      <c r="U1216" s="185"/>
      <c r="V1216" s="185"/>
      <c r="W1216" s="185"/>
      <c r="X1216" s="429"/>
      <c r="Y1216" s="429"/>
      <c r="Z1216" s="429"/>
      <c r="AA1216" s="429"/>
      <c r="AB1216" s="185"/>
      <c r="AC1216" s="431"/>
    </row>
    <row r="1217" spans="20:29">
      <c r="T1217" s="185"/>
      <c r="U1217" s="185"/>
      <c r="V1217" s="185"/>
      <c r="W1217" s="185"/>
      <c r="X1217" s="429"/>
      <c r="Y1217" s="429"/>
      <c r="Z1217" s="429"/>
      <c r="AA1217" s="429"/>
      <c r="AB1217" s="185"/>
      <c r="AC1217" s="431"/>
    </row>
    <row r="1218" spans="20:29">
      <c r="T1218" s="185"/>
      <c r="U1218" s="185"/>
      <c r="V1218" s="185"/>
      <c r="W1218" s="185"/>
      <c r="X1218" s="429"/>
      <c r="Y1218" s="429"/>
      <c r="Z1218" s="429"/>
      <c r="AA1218" s="429"/>
      <c r="AB1218" s="185"/>
      <c r="AC1218" s="431"/>
    </row>
    <row r="1219" spans="20:29">
      <c r="T1219" s="185"/>
      <c r="U1219" s="185"/>
      <c r="V1219" s="185"/>
      <c r="W1219" s="185"/>
      <c r="X1219" s="429"/>
      <c r="Y1219" s="429"/>
      <c r="Z1219" s="429"/>
      <c r="AA1219" s="429"/>
      <c r="AB1219" s="185"/>
      <c r="AC1219" s="431"/>
    </row>
    <row r="1220" spans="20:29">
      <c r="T1220" s="185"/>
      <c r="U1220" s="185"/>
      <c r="V1220" s="185"/>
      <c r="W1220" s="185"/>
      <c r="X1220" s="429"/>
      <c r="Y1220" s="429"/>
      <c r="Z1220" s="429"/>
      <c r="AA1220" s="429"/>
      <c r="AB1220" s="185"/>
      <c r="AC1220" s="431"/>
    </row>
    <row r="1221" spans="20:29">
      <c r="T1221" s="185"/>
      <c r="U1221" s="185"/>
      <c r="V1221" s="185"/>
      <c r="W1221" s="185"/>
      <c r="X1221" s="429"/>
      <c r="Y1221" s="429"/>
      <c r="Z1221" s="429"/>
      <c r="AA1221" s="429"/>
      <c r="AB1221" s="185"/>
      <c r="AC1221" s="431"/>
    </row>
    <row r="1222" spans="20:29">
      <c r="T1222" s="185"/>
      <c r="U1222" s="185"/>
      <c r="V1222" s="185"/>
      <c r="W1222" s="185"/>
      <c r="X1222" s="429"/>
      <c r="Y1222" s="429"/>
      <c r="Z1222" s="429"/>
      <c r="AA1222" s="429"/>
      <c r="AB1222" s="185"/>
      <c r="AC1222" s="431"/>
    </row>
    <row r="1223" spans="20:29">
      <c r="T1223" s="185"/>
      <c r="U1223" s="185"/>
      <c r="V1223" s="185"/>
      <c r="W1223" s="185"/>
      <c r="X1223" s="429"/>
      <c r="Y1223" s="429"/>
      <c r="Z1223" s="429"/>
      <c r="AA1223" s="429"/>
      <c r="AB1223" s="185"/>
      <c r="AC1223" s="431"/>
    </row>
    <row r="1224" spans="20:29">
      <c r="T1224" s="185"/>
      <c r="U1224" s="185"/>
      <c r="V1224" s="185"/>
      <c r="W1224" s="185"/>
      <c r="X1224" s="429"/>
      <c r="Y1224" s="429"/>
      <c r="Z1224" s="429"/>
      <c r="AA1224" s="429"/>
      <c r="AB1224" s="185"/>
      <c r="AC1224" s="431"/>
    </row>
    <row r="1225" spans="20:29">
      <c r="T1225" s="185"/>
      <c r="U1225" s="185"/>
      <c r="V1225" s="185"/>
      <c r="W1225" s="185"/>
      <c r="X1225" s="429"/>
      <c r="Y1225" s="429"/>
      <c r="Z1225" s="429"/>
      <c r="AA1225" s="429"/>
      <c r="AB1225" s="185"/>
      <c r="AC1225" s="431"/>
    </row>
    <row r="1226" spans="20:29">
      <c r="T1226" s="185"/>
      <c r="U1226" s="185"/>
      <c r="V1226" s="185"/>
      <c r="W1226" s="185"/>
      <c r="X1226" s="429"/>
      <c r="Y1226" s="429"/>
      <c r="Z1226" s="429"/>
      <c r="AA1226" s="429"/>
      <c r="AB1226" s="185"/>
      <c r="AC1226" s="431"/>
    </row>
    <row r="1227" spans="20:29">
      <c r="T1227" s="185"/>
      <c r="U1227" s="185"/>
      <c r="V1227" s="185"/>
      <c r="W1227" s="185"/>
      <c r="X1227" s="429"/>
      <c r="Y1227" s="429"/>
      <c r="Z1227" s="429"/>
      <c r="AA1227" s="429"/>
      <c r="AB1227" s="185"/>
      <c r="AC1227" s="431"/>
    </row>
    <row r="1228" spans="20:29">
      <c r="T1228" s="185"/>
      <c r="U1228" s="185"/>
      <c r="V1228" s="185"/>
      <c r="W1228" s="185"/>
      <c r="X1228" s="429"/>
      <c r="Y1228" s="429"/>
      <c r="Z1228" s="429"/>
      <c r="AA1228" s="429"/>
      <c r="AB1228" s="185"/>
      <c r="AC1228" s="431"/>
    </row>
    <row r="1229" spans="20:29">
      <c r="T1229" s="185"/>
      <c r="U1229" s="185"/>
      <c r="V1229" s="185"/>
      <c r="W1229" s="185"/>
      <c r="X1229" s="429"/>
      <c r="Y1229" s="429"/>
      <c r="Z1229" s="429"/>
      <c r="AA1229" s="429"/>
      <c r="AB1229" s="185"/>
      <c r="AC1229" s="431"/>
    </row>
    <row r="1230" spans="20:29">
      <c r="T1230" s="185"/>
      <c r="U1230" s="185"/>
      <c r="V1230" s="185"/>
      <c r="W1230" s="185"/>
      <c r="X1230" s="429"/>
      <c r="Y1230" s="429"/>
      <c r="Z1230" s="429"/>
      <c r="AA1230" s="429"/>
      <c r="AB1230" s="185"/>
      <c r="AC1230" s="431"/>
    </row>
    <row r="1231" spans="20:29">
      <c r="T1231" s="185"/>
      <c r="U1231" s="185"/>
      <c r="V1231" s="185"/>
      <c r="W1231" s="185"/>
      <c r="X1231" s="429"/>
      <c r="Y1231" s="429"/>
      <c r="Z1231" s="429"/>
      <c r="AA1231" s="429"/>
      <c r="AB1231" s="185"/>
      <c r="AC1231" s="431"/>
    </row>
    <row r="1232" spans="20:29">
      <c r="T1232" s="185"/>
      <c r="U1232" s="185"/>
      <c r="V1232" s="185"/>
      <c r="W1232" s="185"/>
      <c r="X1232" s="429"/>
      <c r="Y1232" s="429"/>
      <c r="Z1232" s="429"/>
      <c r="AA1232" s="429"/>
      <c r="AB1232" s="185"/>
      <c r="AC1232" s="431"/>
    </row>
    <row r="1233" spans="20:29">
      <c r="T1233" s="185"/>
      <c r="U1233" s="185"/>
      <c r="V1233" s="185"/>
      <c r="W1233" s="185"/>
      <c r="X1233" s="429"/>
      <c r="Y1233" s="429"/>
      <c r="Z1233" s="429"/>
      <c r="AA1233" s="429"/>
      <c r="AB1233" s="185"/>
      <c r="AC1233" s="431"/>
    </row>
    <row r="1234" spans="20:29">
      <c r="T1234" s="185"/>
      <c r="U1234" s="185"/>
      <c r="V1234" s="185"/>
      <c r="W1234" s="185"/>
      <c r="X1234" s="429"/>
      <c r="Y1234" s="429"/>
      <c r="Z1234" s="429"/>
      <c r="AA1234" s="429"/>
      <c r="AB1234" s="185"/>
      <c r="AC1234" s="431"/>
    </row>
    <row r="1235" spans="20:29">
      <c r="T1235" s="185"/>
      <c r="U1235" s="185"/>
      <c r="V1235" s="185"/>
      <c r="W1235" s="185"/>
      <c r="X1235" s="429"/>
      <c r="Y1235" s="429"/>
      <c r="Z1235" s="429"/>
      <c r="AA1235" s="429"/>
      <c r="AB1235" s="185"/>
      <c r="AC1235" s="431"/>
    </row>
    <row r="1236" spans="20:29">
      <c r="T1236" s="185"/>
      <c r="U1236" s="185"/>
      <c r="V1236" s="185"/>
      <c r="W1236" s="185"/>
      <c r="X1236" s="429"/>
      <c r="Y1236" s="429"/>
      <c r="Z1236" s="429"/>
      <c r="AA1236" s="429"/>
      <c r="AB1236" s="185"/>
      <c r="AC1236" s="431"/>
    </row>
    <row r="1237" spans="20:29">
      <c r="T1237" s="185"/>
      <c r="U1237" s="185"/>
      <c r="V1237" s="185"/>
      <c r="W1237" s="185"/>
      <c r="X1237" s="429"/>
      <c r="Y1237" s="429"/>
      <c r="Z1237" s="429"/>
      <c r="AA1237" s="429"/>
      <c r="AB1237" s="185"/>
      <c r="AC1237" s="431"/>
    </row>
    <row r="1238" spans="20:29">
      <c r="T1238" s="185"/>
      <c r="U1238" s="185"/>
      <c r="V1238" s="185"/>
      <c r="W1238" s="185"/>
      <c r="X1238" s="429"/>
      <c r="Y1238" s="429"/>
      <c r="Z1238" s="429"/>
      <c r="AA1238" s="429"/>
      <c r="AB1238" s="185"/>
      <c r="AC1238" s="431"/>
    </row>
    <row r="1239" spans="20:29">
      <c r="T1239" s="185"/>
      <c r="U1239" s="185"/>
      <c r="V1239" s="185"/>
      <c r="W1239" s="185"/>
      <c r="X1239" s="429"/>
      <c r="Y1239" s="429"/>
      <c r="Z1239" s="429"/>
      <c r="AA1239" s="429"/>
      <c r="AB1239" s="185"/>
      <c r="AC1239" s="431"/>
    </row>
    <row r="1240" spans="20:29">
      <c r="T1240" s="185"/>
      <c r="U1240" s="185"/>
      <c r="V1240" s="185"/>
      <c r="W1240" s="185"/>
      <c r="X1240" s="429"/>
      <c r="Y1240" s="429"/>
      <c r="Z1240" s="429"/>
      <c r="AA1240" s="429"/>
      <c r="AB1240" s="185"/>
      <c r="AC1240" s="431"/>
    </row>
    <row r="1241" spans="20:29">
      <c r="T1241" s="185"/>
      <c r="U1241" s="185"/>
      <c r="V1241" s="185"/>
      <c r="W1241" s="185"/>
      <c r="X1241" s="429"/>
      <c r="Y1241" s="429"/>
      <c r="Z1241" s="429"/>
      <c r="AA1241" s="429"/>
      <c r="AB1241" s="185"/>
      <c r="AC1241" s="431"/>
    </row>
    <row r="1242" spans="20:29">
      <c r="T1242" s="185"/>
      <c r="U1242" s="185"/>
      <c r="V1242" s="185"/>
      <c r="W1242" s="185"/>
      <c r="X1242" s="429"/>
      <c r="Y1242" s="429"/>
      <c r="Z1242" s="429"/>
      <c r="AA1242" s="429"/>
      <c r="AB1242" s="185"/>
      <c r="AC1242" s="431"/>
    </row>
    <row r="1243" spans="20:29">
      <c r="T1243" s="185"/>
      <c r="U1243" s="185"/>
      <c r="V1243" s="185"/>
      <c r="W1243" s="185"/>
      <c r="X1243" s="429"/>
      <c r="Y1243" s="429"/>
      <c r="Z1243" s="429"/>
      <c r="AA1243" s="429"/>
      <c r="AB1243" s="185"/>
      <c r="AC1243" s="431"/>
    </row>
    <row r="1244" spans="20:29">
      <c r="T1244" s="185"/>
      <c r="U1244" s="185"/>
      <c r="V1244" s="185"/>
      <c r="W1244" s="185"/>
      <c r="X1244" s="429"/>
      <c r="Y1244" s="429"/>
      <c r="Z1244" s="429"/>
      <c r="AA1244" s="429"/>
      <c r="AB1244" s="185"/>
      <c r="AC1244" s="431"/>
    </row>
    <row r="1245" spans="20:29">
      <c r="T1245" s="185"/>
      <c r="U1245" s="185"/>
      <c r="V1245" s="185"/>
      <c r="W1245" s="185"/>
      <c r="X1245" s="429"/>
      <c r="Y1245" s="429"/>
      <c r="Z1245" s="429"/>
      <c r="AA1245" s="429"/>
      <c r="AB1245" s="185"/>
      <c r="AC1245" s="431"/>
    </row>
    <row r="1246" spans="20:29">
      <c r="T1246" s="185"/>
      <c r="U1246" s="185"/>
      <c r="V1246" s="185"/>
      <c r="W1246" s="185"/>
      <c r="X1246" s="429"/>
      <c r="Y1246" s="429"/>
      <c r="Z1246" s="429"/>
      <c r="AA1246" s="429"/>
      <c r="AB1246" s="185"/>
      <c r="AC1246" s="431"/>
    </row>
    <row r="1247" spans="20:29">
      <c r="T1247" s="185"/>
      <c r="U1247" s="185"/>
      <c r="V1247" s="185"/>
      <c r="W1247" s="185"/>
      <c r="X1247" s="429"/>
      <c r="Y1247" s="429"/>
      <c r="Z1247" s="429"/>
      <c r="AA1247" s="429"/>
      <c r="AB1247" s="185"/>
      <c r="AC1247" s="431"/>
    </row>
    <row r="1248" spans="20:29">
      <c r="T1248" s="185"/>
      <c r="U1248" s="185"/>
      <c r="V1248" s="185"/>
      <c r="W1248" s="185"/>
      <c r="X1248" s="429"/>
      <c r="Y1248" s="429"/>
      <c r="Z1248" s="429"/>
      <c r="AA1248" s="429"/>
      <c r="AB1248" s="185"/>
      <c r="AC1248" s="431"/>
    </row>
    <row r="1249" spans="20:29">
      <c r="T1249" s="185"/>
      <c r="U1249" s="185"/>
      <c r="V1249" s="185"/>
      <c r="W1249" s="185"/>
      <c r="X1249" s="429"/>
      <c r="Y1249" s="429"/>
      <c r="Z1249" s="429"/>
      <c r="AA1249" s="429"/>
      <c r="AB1249" s="185"/>
      <c r="AC1249" s="431"/>
    </row>
    <row r="1250" spans="20:29">
      <c r="T1250" s="185"/>
      <c r="U1250" s="185"/>
      <c r="V1250" s="185"/>
      <c r="W1250" s="185"/>
      <c r="X1250" s="429"/>
      <c r="Y1250" s="429"/>
      <c r="Z1250" s="429"/>
      <c r="AA1250" s="429"/>
      <c r="AB1250" s="185"/>
      <c r="AC1250" s="431"/>
    </row>
    <row r="1251" spans="20:29">
      <c r="T1251" s="185"/>
      <c r="U1251" s="185"/>
      <c r="V1251" s="185"/>
      <c r="W1251" s="185"/>
      <c r="X1251" s="429"/>
      <c r="Y1251" s="429"/>
      <c r="Z1251" s="429"/>
      <c r="AA1251" s="429"/>
      <c r="AB1251" s="185"/>
      <c r="AC1251" s="431"/>
    </row>
    <row r="1252" spans="20:29">
      <c r="T1252" s="185"/>
      <c r="U1252" s="185"/>
      <c r="V1252" s="185"/>
      <c r="W1252" s="185"/>
      <c r="X1252" s="429"/>
      <c r="Y1252" s="429"/>
      <c r="Z1252" s="429"/>
      <c r="AA1252" s="429"/>
      <c r="AB1252" s="185"/>
      <c r="AC1252" s="431"/>
    </row>
    <row r="1253" spans="20:29">
      <c r="T1253" s="185"/>
      <c r="U1253" s="185"/>
      <c r="V1253" s="185"/>
      <c r="W1253" s="185"/>
      <c r="X1253" s="429"/>
      <c r="Y1253" s="429"/>
      <c r="Z1253" s="429"/>
      <c r="AA1253" s="429"/>
      <c r="AB1253" s="185"/>
      <c r="AC1253" s="431"/>
    </row>
    <row r="1254" spans="20:29">
      <c r="T1254" s="185"/>
      <c r="U1254" s="185"/>
      <c r="V1254" s="185"/>
      <c r="W1254" s="185"/>
      <c r="X1254" s="429"/>
      <c r="Y1254" s="429"/>
      <c r="Z1254" s="429"/>
      <c r="AA1254" s="429"/>
      <c r="AB1254" s="185"/>
      <c r="AC1254" s="431"/>
    </row>
    <row r="1255" spans="20:29">
      <c r="T1255" s="185"/>
      <c r="U1255" s="185"/>
      <c r="V1255" s="185"/>
      <c r="W1255" s="185"/>
      <c r="X1255" s="429"/>
      <c r="Y1255" s="429"/>
      <c r="Z1255" s="429"/>
      <c r="AA1255" s="429"/>
      <c r="AB1255" s="185"/>
      <c r="AC1255" s="431"/>
    </row>
    <row r="1256" spans="20:29">
      <c r="T1256" s="185"/>
      <c r="U1256" s="185"/>
      <c r="V1256" s="185"/>
      <c r="W1256" s="185"/>
      <c r="X1256" s="429"/>
      <c r="Y1256" s="429"/>
      <c r="Z1256" s="429"/>
      <c r="AA1256" s="429"/>
      <c r="AB1256" s="185"/>
      <c r="AC1256" s="431"/>
    </row>
    <row r="1257" spans="20:29">
      <c r="T1257" s="185"/>
      <c r="U1257" s="185"/>
      <c r="V1257" s="185"/>
      <c r="W1257" s="185"/>
      <c r="X1257" s="429"/>
      <c r="Y1257" s="429"/>
      <c r="Z1257" s="429"/>
      <c r="AA1257" s="429"/>
      <c r="AB1257" s="185"/>
      <c r="AC1257" s="431"/>
    </row>
    <row r="1258" spans="20:29">
      <c r="T1258" s="185"/>
      <c r="U1258" s="185"/>
      <c r="V1258" s="185"/>
      <c r="W1258" s="185"/>
      <c r="X1258" s="429"/>
      <c r="Y1258" s="429"/>
      <c r="Z1258" s="429"/>
      <c r="AA1258" s="429"/>
      <c r="AB1258" s="185"/>
      <c r="AC1258" s="431"/>
    </row>
    <row r="1259" spans="20:29">
      <c r="T1259" s="185"/>
      <c r="U1259" s="185"/>
      <c r="V1259" s="185"/>
      <c r="W1259" s="185"/>
      <c r="X1259" s="429"/>
      <c r="Y1259" s="429"/>
      <c r="Z1259" s="429"/>
      <c r="AA1259" s="429"/>
      <c r="AB1259" s="185"/>
      <c r="AC1259" s="431"/>
    </row>
    <row r="1260" spans="20:29">
      <c r="T1260" s="185"/>
      <c r="U1260" s="185"/>
      <c r="V1260" s="185"/>
      <c r="W1260" s="185"/>
      <c r="X1260" s="429"/>
      <c r="Y1260" s="429"/>
      <c r="Z1260" s="429"/>
      <c r="AA1260" s="429"/>
      <c r="AB1260" s="185"/>
      <c r="AC1260" s="431"/>
    </row>
    <row r="1261" spans="20:29">
      <c r="T1261" s="185"/>
      <c r="U1261" s="185"/>
      <c r="V1261" s="185"/>
      <c r="W1261" s="185"/>
      <c r="X1261" s="429"/>
      <c r="Y1261" s="429"/>
      <c r="Z1261" s="429"/>
      <c r="AA1261" s="429"/>
      <c r="AB1261" s="185"/>
      <c r="AC1261" s="431"/>
    </row>
    <row r="1262" spans="20:29">
      <c r="T1262" s="185"/>
      <c r="U1262" s="185"/>
      <c r="V1262" s="185"/>
      <c r="W1262" s="185"/>
      <c r="X1262" s="429"/>
      <c r="Y1262" s="429"/>
      <c r="Z1262" s="429"/>
      <c r="AA1262" s="429"/>
      <c r="AB1262" s="185"/>
      <c r="AC1262" s="431"/>
    </row>
    <row r="1263" spans="20:29">
      <c r="T1263" s="185"/>
      <c r="U1263" s="185"/>
      <c r="V1263" s="185"/>
      <c r="W1263" s="185"/>
      <c r="X1263" s="429"/>
      <c r="Y1263" s="429"/>
      <c r="Z1263" s="429"/>
      <c r="AA1263" s="429"/>
      <c r="AB1263" s="185"/>
      <c r="AC1263" s="431"/>
    </row>
    <row r="1264" spans="20:29">
      <c r="T1264" s="185"/>
      <c r="U1264" s="185"/>
      <c r="V1264" s="185"/>
      <c r="W1264" s="185"/>
      <c r="X1264" s="429"/>
      <c r="Y1264" s="429"/>
      <c r="Z1264" s="429"/>
      <c r="AA1264" s="429"/>
      <c r="AB1264" s="185"/>
      <c r="AC1264" s="431"/>
    </row>
    <row r="1265" spans="20:29">
      <c r="T1265" s="185"/>
      <c r="U1265" s="185"/>
      <c r="V1265" s="185"/>
      <c r="W1265" s="185"/>
      <c r="X1265" s="429"/>
      <c r="Y1265" s="429"/>
      <c r="Z1265" s="429"/>
      <c r="AA1265" s="429"/>
      <c r="AB1265" s="185"/>
      <c r="AC1265" s="431"/>
    </row>
    <row r="1266" spans="20:29">
      <c r="T1266" s="185"/>
      <c r="U1266" s="185"/>
      <c r="V1266" s="185"/>
      <c r="W1266" s="185"/>
      <c r="X1266" s="429"/>
      <c r="Y1266" s="429"/>
      <c r="Z1266" s="429"/>
      <c r="AA1266" s="429"/>
      <c r="AB1266" s="185"/>
      <c r="AC1266" s="431"/>
    </row>
    <row r="1267" spans="20:29">
      <c r="T1267" s="185"/>
      <c r="U1267" s="185"/>
      <c r="V1267" s="185"/>
      <c r="W1267" s="185"/>
      <c r="X1267" s="429"/>
      <c r="Y1267" s="429"/>
      <c r="Z1267" s="429"/>
      <c r="AA1267" s="429"/>
      <c r="AB1267" s="185"/>
      <c r="AC1267" s="431"/>
    </row>
    <row r="1268" spans="20:29">
      <c r="T1268" s="185"/>
      <c r="U1268" s="185"/>
      <c r="V1268" s="185"/>
      <c r="W1268" s="185"/>
      <c r="X1268" s="429"/>
      <c r="Y1268" s="429"/>
      <c r="Z1268" s="429"/>
      <c r="AA1268" s="429"/>
      <c r="AB1268" s="185"/>
      <c r="AC1268" s="431"/>
    </row>
    <row r="1269" spans="20:29">
      <c r="T1269" s="185"/>
      <c r="U1269" s="185"/>
      <c r="V1269" s="185"/>
      <c r="W1269" s="185"/>
      <c r="X1269" s="429"/>
      <c r="Y1269" s="429"/>
      <c r="Z1269" s="429"/>
      <c r="AA1269" s="429"/>
      <c r="AB1269" s="185"/>
      <c r="AC1269" s="431"/>
    </row>
    <row r="1270" spans="20:29">
      <c r="T1270" s="185"/>
      <c r="U1270" s="185"/>
      <c r="V1270" s="185"/>
      <c r="W1270" s="185"/>
      <c r="X1270" s="429"/>
      <c r="Y1270" s="429"/>
      <c r="Z1270" s="429"/>
      <c r="AA1270" s="429"/>
      <c r="AB1270" s="185"/>
      <c r="AC1270" s="431"/>
    </row>
    <row r="1271" spans="20:29">
      <c r="T1271" s="185"/>
      <c r="U1271" s="185"/>
      <c r="V1271" s="185"/>
      <c r="W1271" s="185"/>
      <c r="X1271" s="429"/>
      <c r="Y1271" s="429"/>
      <c r="Z1271" s="429"/>
      <c r="AA1271" s="429"/>
      <c r="AB1271" s="185"/>
      <c r="AC1271" s="431"/>
    </row>
    <row r="1272" spans="20:29">
      <c r="T1272" s="185"/>
      <c r="U1272" s="185"/>
      <c r="V1272" s="185"/>
      <c r="W1272" s="185"/>
      <c r="X1272" s="429"/>
      <c r="Y1272" s="429"/>
      <c r="Z1272" s="429"/>
      <c r="AA1272" s="429"/>
      <c r="AB1272" s="185"/>
      <c r="AC1272" s="431"/>
    </row>
    <row r="1273" spans="20:29">
      <c r="T1273" s="185"/>
      <c r="U1273" s="185"/>
      <c r="V1273" s="185"/>
      <c r="W1273" s="185"/>
      <c r="X1273" s="429"/>
      <c r="Y1273" s="429"/>
      <c r="Z1273" s="429"/>
      <c r="AA1273" s="429"/>
      <c r="AB1273" s="185"/>
      <c r="AC1273" s="431"/>
    </row>
    <row r="1274" spans="20:29">
      <c r="T1274" s="185"/>
      <c r="U1274" s="185"/>
      <c r="V1274" s="185"/>
      <c r="W1274" s="185"/>
      <c r="X1274" s="429"/>
      <c r="Y1274" s="429"/>
      <c r="Z1274" s="429"/>
      <c r="AA1274" s="429"/>
      <c r="AB1274" s="185"/>
      <c r="AC1274" s="431"/>
    </row>
    <row r="1275" spans="20:29">
      <c r="T1275" s="185"/>
      <c r="U1275" s="185"/>
      <c r="V1275" s="185"/>
      <c r="W1275" s="185"/>
      <c r="X1275" s="429"/>
      <c r="Y1275" s="429"/>
      <c r="Z1275" s="429"/>
      <c r="AA1275" s="429"/>
      <c r="AB1275" s="185"/>
      <c r="AC1275" s="431"/>
    </row>
    <row r="1276" spans="20:29">
      <c r="T1276" s="185"/>
      <c r="U1276" s="185"/>
      <c r="V1276" s="185"/>
      <c r="W1276" s="185"/>
      <c r="X1276" s="429"/>
      <c r="Y1276" s="429"/>
      <c r="Z1276" s="429"/>
      <c r="AA1276" s="429"/>
      <c r="AB1276" s="185"/>
      <c r="AC1276" s="431"/>
    </row>
    <row r="1277" spans="20:29">
      <c r="T1277" s="185"/>
      <c r="U1277" s="185"/>
      <c r="V1277" s="185"/>
      <c r="W1277" s="185"/>
      <c r="X1277" s="429"/>
      <c r="Y1277" s="429"/>
      <c r="Z1277" s="429"/>
      <c r="AA1277" s="429"/>
      <c r="AB1277" s="185"/>
      <c r="AC1277" s="431"/>
    </row>
    <row r="1278" spans="20:29">
      <c r="T1278" s="185"/>
      <c r="U1278" s="185"/>
      <c r="V1278" s="185"/>
      <c r="W1278" s="185"/>
      <c r="X1278" s="429"/>
      <c r="Y1278" s="429"/>
      <c r="Z1278" s="429"/>
      <c r="AA1278" s="429"/>
      <c r="AB1278" s="185"/>
      <c r="AC1278" s="431"/>
    </row>
    <row r="1279" spans="20:29">
      <c r="T1279" s="185"/>
      <c r="U1279" s="185"/>
      <c r="V1279" s="185"/>
      <c r="W1279" s="185"/>
      <c r="X1279" s="429"/>
      <c r="Y1279" s="429"/>
      <c r="Z1279" s="429"/>
      <c r="AA1279" s="429"/>
      <c r="AB1279" s="185"/>
      <c r="AC1279" s="431"/>
    </row>
    <row r="1280" spans="20:29">
      <c r="T1280" s="185"/>
      <c r="U1280" s="185"/>
      <c r="V1280" s="185"/>
      <c r="W1280" s="185"/>
      <c r="X1280" s="429"/>
      <c r="Y1280" s="429"/>
      <c r="Z1280" s="429"/>
      <c r="AA1280" s="429"/>
      <c r="AB1280" s="185"/>
      <c r="AC1280" s="431"/>
    </row>
    <row r="1281" spans="20:29">
      <c r="T1281" s="185"/>
      <c r="U1281" s="185"/>
      <c r="V1281" s="185"/>
      <c r="W1281" s="185"/>
      <c r="X1281" s="429"/>
      <c r="Y1281" s="429"/>
      <c r="Z1281" s="429"/>
      <c r="AA1281" s="429"/>
      <c r="AB1281" s="185"/>
      <c r="AC1281" s="431"/>
    </row>
    <row r="1282" spans="20:29">
      <c r="T1282" s="185"/>
      <c r="U1282" s="185"/>
      <c r="V1282" s="185"/>
      <c r="W1282" s="185"/>
      <c r="X1282" s="429"/>
      <c r="Y1282" s="429"/>
      <c r="Z1282" s="429"/>
      <c r="AA1282" s="429"/>
      <c r="AB1282" s="185"/>
      <c r="AC1282" s="431"/>
    </row>
    <row r="1283" spans="20:29">
      <c r="T1283" s="185"/>
      <c r="U1283" s="185"/>
      <c r="V1283" s="185"/>
      <c r="W1283" s="185"/>
      <c r="X1283" s="429"/>
      <c r="Y1283" s="429"/>
      <c r="Z1283" s="429"/>
      <c r="AA1283" s="429"/>
      <c r="AB1283" s="185"/>
      <c r="AC1283" s="431"/>
    </row>
    <row r="1284" spans="20:29">
      <c r="T1284" s="185"/>
      <c r="U1284" s="185"/>
      <c r="V1284" s="185"/>
      <c r="W1284" s="185"/>
      <c r="X1284" s="429"/>
      <c r="Y1284" s="429"/>
      <c r="Z1284" s="429"/>
      <c r="AA1284" s="429"/>
      <c r="AB1284" s="185"/>
      <c r="AC1284" s="431"/>
    </row>
    <row r="1285" spans="20:29">
      <c r="T1285" s="185"/>
      <c r="U1285" s="185"/>
      <c r="V1285" s="185"/>
      <c r="W1285" s="185"/>
      <c r="X1285" s="429"/>
      <c r="Y1285" s="429"/>
      <c r="Z1285" s="429"/>
      <c r="AA1285" s="429"/>
      <c r="AB1285" s="185"/>
      <c r="AC1285" s="431"/>
    </row>
    <row r="1286" spans="20:29">
      <c r="T1286" s="185"/>
      <c r="U1286" s="185"/>
      <c r="V1286" s="185"/>
      <c r="W1286" s="185"/>
      <c r="X1286" s="429"/>
      <c r="Y1286" s="429"/>
      <c r="Z1286" s="429"/>
      <c r="AA1286" s="429"/>
      <c r="AB1286" s="185"/>
      <c r="AC1286" s="431"/>
    </row>
    <row r="1287" spans="20:29">
      <c r="T1287" s="185"/>
      <c r="U1287" s="185"/>
      <c r="V1287" s="185"/>
      <c r="W1287" s="185"/>
      <c r="X1287" s="429"/>
      <c r="Y1287" s="429"/>
      <c r="Z1287" s="429"/>
      <c r="AA1287" s="429"/>
      <c r="AB1287" s="185"/>
      <c r="AC1287" s="431"/>
    </row>
    <row r="1288" spans="20:29">
      <c r="T1288" s="185"/>
      <c r="U1288" s="185"/>
      <c r="V1288" s="185"/>
      <c r="W1288" s="185"/>
      <c r="X1288" s="429"/>
      <c r="Y1288" s="429"/>
      <c r="Z1288" s="429"/>
      <c r="AA1288" s="429"/>
      <c r="AB1288" s="185"/>
      <c r="AC1288" s="431"/>
    </row>
    <row r="1289" spans="20:29">
      <c r="T1289" s="185"/>
      <c r="U1289" s="185"/>
      <c r="V1289" s="185"/>
      <c r="W1289" s="185"/>
      <c r="X1289" s="429"/>
      <c r="Y1289" s="429"/>
      <c r="Z1289" s="429"/>
      <c r="AA1289" s="429"/>
      <c r="AB1289" s="185"/>
      <c r="AC1289" s="431"/>
    </row>
    <row r="1290" spans="20:29">
      <c r="T1290" s="185"/>
      <c r="U1290" s="185"/>
      <c r="V1290" s="185"/>
      <c r="W1290" s="185"/>
      <c r="X1290" s="429"/>
      <c r="Y1290" s="429"/>
      <c r="Z1290" s="429"/>
      <c r="AA1290" s="429"/>
      <c r="AB1290" s="185"/>
      <c r="AC1290" s="431"/>
    </row>
    <row r="1291" spans="20:29">
      <c r="T1291" s="185"/>
      <c r="U1291" s="185"/>
      <c r="V1291" s="185"/>
      <c r="W1291" s="185"/>
      <c r="X1291" s="429"/>
      <c r="Y1291" s="429"/>
      <c r="Z1291" s="429"/>
      <c r="AA1291" s="429"/>
      <c r="AB1291" s="185"/>
      <c r="AC1291" s="431"/>
    </row>
    <row r="1292" spans="20:29">
      <c r="T1292" s="185"/>
      <c r="U1292" s="185"/>
      <c r="V1292" s="185"/>
      <c r="W1292" s="185"/>
      <c r="X1292" s="429"/>
      <c r="Y1292" s="429"/>
      <c r="Z1292" s="429"/>
      <c r="AA1292" s="429"/>
      <c r="AB1292" s="185"/>
      <c r="AC1292" s="431"/>
    </row>
    <row r="1293" spans="20:29">
      <c r="T1293" s="185"/>
      <c r="U1293" s="185"/>
      <c r="V1293" s="185"/>
      <c r="W1293" s="185"/>
      <c r="X1293" s="429"/>
      <c r="Y1293" s="429"/>
      <c r="Z1293" s="429"/>
      <c r="AA1293" s="429"/>
      <c r="AB1293" s="185"/>
      <c r="AC1293" s="431"/>
    </row>
    <row r="1294" spans="20:29">
      <c r="T1294" s="185"/>
      <c r="U1294" s="185"/>
      <c r="V1294" s="185"/>
      <c r="W1294" s="185"/>
      <c r="X1294" s="429"/>
      <c r="Y1294" s="429"/>
      <c r="Z1294" s="429"/>
      <c r="AA1294" s="429"/>
      <c r="AB1294" s="185"/>
      <c r="AC1294" s="431"/>
    </row>
    <row r="1295" spans="20:29">
      <c r="T1295" s="185"/>
      <c r="U1295" s="185"/>
      <c r="V1295" s="185"/>
      <c r="W1295" s="185"/>
      <c r="X1295" s="429"/>
      <c r="Y1295" s="429"/>
      <c r="Z1295" s="429"/>
      <c r="AA1295" s="429"/>
      <c r="AB1295" s="185"/>
      <c r="AC1295" s="431"/>
    </row>
    <row r="1296" spans="20:29">
      <c r="T1296" s="185"/>
      <c r="U1296" s="185"/>
      <c r="V1296" s="185"/>
      <c r="W1296" s="185"/>
      <c r="X1296" s="429"/>
      <c r="Y1296" s="429"/>
      <c r="Z1296" s="429"/>
      <c r="AA1296" s="429"/>
      <c r="AB1296" s="185"/>
      <c r="AC1296" s="431"/>
    </row>
    <row r="1297" spans="20:29">
      <c r="T1297" s="185"/>
      <c r="U1297" s="185"/>
      <c r="V1297" s="185"/>
      <c r="W1297" s="185"/>
      <c r="X1297" s="429"/>
      <c r="Y1297" s="429"/>
      <c r="Z1297" s="429"/>
      <c r="AA1297" s="429"/>
      <c r="AB1297" s="185"/>
      <c r="AC1297" s="431"/>
    </row>
    <row r="1298" spans="20:29">
      <c r="T1298" s="185"/>
      <c r="U1298" s="185"/>
      <c r="V1298" s="185"/>
      <c r="W1298" s="185"/>
      <c r="X1298" s="429"/>
      <c r="Y1298" s="429"/>
      <c r="Z1298" s="429"/>
      <c r="AA1298" s="429"/>
      <c r="AB1298" s="185"/>
      <c r="AC1298" s="431"/>
    </row>
    <row r="1299" spans="20:29">
      <c r="T1299" s="185"/>
      <c r="U1299" s="185"/>
      <c r="V1299" s="185"/>
      <c r="W1299" s="185"/>
      <c r="X1299" s="429"/>
      <c r="Y1299" s="429"/>
      <c r="Z1299" s="429"/>
      <c r="AA1299" s="429"/>
      <c r="AB1299" s="185"/>
      <c r="AC1299" s="431"/>
    </row>
    <row r="1300" spans="20:29">
      <c r="T1300" s="185"/>
      <c r="U1300" s="185"/>
      <c r="V1300" s="185"/>
      <c r="W1300" s="185"/>
      <c r="X1300" s="429"/>
      <c r="Y1300" s="429"/>
      <c r="Z1300" s="429"/>
      <c r="AA1300" s="429"/>
      <c r="AB1300" s="185"/>
      <c r="AC1300" s="431"/>
    </row>
    <row r="1301" spans="20:29">
      <c r="T1301" s="185"/>
      <c r="U1301" s="185"/>
      <c r="V1301" s="185"/>
      <c r="W1301" s="185"/>
      <c r="X1301" s="429"/>
      <c r="Y1301" s="429"/>
      <c r="Z1301" s="429"/>
      <c r="AA1301" s="429"/>
      <c r="AB1301" s="185"/>
      <c r="AC1301" s="431"/>
    </row>
    <row r="1302" spans="20:29">
      <c r="T1302" s="185"/>
      <c r="U1302" s="185"/>
      <c r="V1302" s="185"/>
      <c r="W1302" s="185"/>
      <c r="X1302" s="429"/>
      <c r="Y1302" s="429"/>
      <c r="Z1302" s="429"/>
      <c r="AA1302" s="429"/>
      <c r="AB1302" s="185"/>
      <c r="AC1302" s="431"/>
    </row>
    <row r="1303" spans="20:29">
      <c r="T1303" s="185"/>
      <c r="U1303" s="185"/>
      <c r="V1303" s="185"/>
      <c r="W1303" s="185"/>
      <c r="X1303" s="429"/>
      <c r="Y1303" s="429"/>
      <c r="Z1303" s="429"/>
      <c r="AA1303" s="429"/>
      <c r="AB1303" s="185"/>
      <c r="AC1303" s="431"/>
    </row>
    <row r="1304" spans="20:29">
      <c r="T1304" s="185"/>
      <c r="U1304" s="185"/>
      <c r="V1304" s="185"/>
      <c r="W1304" s="185"/>
      <c r="X1304" s="429"/>
      <c r="Y1304" s="429"/>
      <c r="Z1304" s="429"/>
      <c r="AA1304" s="429"/>
      <c r="AB1304" s="185"/>
      <c r="AC1304" s="431"/>
    </row>
    <row r="1305" spans="20:29">
      <c r="T1305" s="185"/>
      <c r="U1305" s="185"/>
      <c r="V1305" s="185"/>
      <c r="W1305" s="185"/>
      <c r="X1305" s="429"/>
      <c r="Y1305" s="429"/>
      <c r="Z1305" s="429"/>
      <c r="AA1305" s="429"/>
      <c r="AB1305" s="185"/>
      <c r="AC1305" s="431"/>
    </row>
    <row r="1306" spans="20:29">
      <c r="T1306" s="185"/>
      <c r="U1306" s="185"/>
      <c r="V1306" s="185"/>
      <c r="W1306" s="185"/>
      <c r="X1306" s="429"/>
      <c r="Y1306" s="429"/>
      <c r="Z1306" s="429"/>
      <c r="AA1306" s="429"/>
      <c r="AB1306" s="185"/>
      <c r="AC1306" s="431"/>
    </row>
    <row r="1307" spans="20:29">
      <c r="T1307" s="185"/>
      <c r="U1307" s="185"/>
      <c r="V1307" s="185"/>
      <c r="W1307" s="185"/>
      <c r="X1307" s="429"/>
      <c r="Y1307" s="429"/>
      <c r="Z1307" s="429"/>
      <c r="AA1307" s="429"/>
      <c r="AB1307" s="185"/>
      <c r="AC1307" s="431"/>
    </row>
    <row r="1308" spans="20:29">
      <c r="T1308" s="185"/>
      <c r="U1308" s="185"/>
      <c r="V1308" s="185"/>
      <c r="W1308" s="185"/>
      <c r="X1308" s="429"/>
      <c r="Y1308" s="429"/>
      <c r="Z1308" s="429"/>
      <c r="AA1308" s="429"/>
      <c r="AB1308" s="185"/>
      <c r="AC1308" s="431"/>
    </row>
    <row r="1309" spans="20:29">
      <c r="T1309" s="185"/>
      <c r="U1309" s="185"/>
      <c r="V1309" s="185"/>
      <c r="W1309" s="185"/>
      <c r="X1309" s="429"/>
      <c r="Y1309" s="429"/>
      <c r="Z1309" s="429"/>
      <c r="AA1309" s="429"/>
      <c r="AB1309" s="185"/>
      <c r="AC1309" s="431"/>
    </row>
    <row r="1310" spans="20:29">
      <c r="T1310" s="185"/>
      <c r="U1310" s="185"/>
      <c r="V1310" s="185"/>
      <c r="W1310" s="185"/>
      <c r="X1310" s="429"/>
      <c r="Y1310" s="429"/>
      <c r="Z1310" s="429"/>
      <c r="AA1310" s="429"/>
      <c r="AB1310" s="185"/>
      <c r="AC1310" s="431"/>
    </row>
    <row r="1311" spans="20:29">
      <c r="T1311" s="185"/>
      <c r="U1311" s="185"/>
      <c r="V1311" s="185"/>
      <c r="W1311" s="185"/>
      <c r="X1311" s="429"/>
      <c r="Y1311" s="429"/>
      <c r="Z1311" s="429"/>
      <c r="AA1311" s="429"/>
      <c r="AB1311" s="185"/>
      <c r="AC1311" s="431"/>
    </row>
    <row r="1312" spans="20:29">
      <c r="T1312" s="185"/>
      <c r="U1312" s="185"/>
      <c r="V1312" s="185"/>
      <c r="W1312" s="185"/>
      <c r="X1312" s="429"/>
      <c r="Y1312" s="429"/>
      <c r="Z1312" s="429"/>
      <c r="AA1312" s="429"/>
      <c r="AB1312" s="185"/>
      <c r="AC1312" s="431"/>
    </row>
    <row r="1313" spans="20:29">
      <c r="T1313" s="185"/>
      <c r="U1313" s="185"/>
      <c r="V1313" s="185"/>
      <c r="W1313" s="185"/>
      <c r="X1313" s="429"/>
      <c r="Y1313" s="429"/>
      <c r="Z1313" s="429"/>
      <c r="AA1313" s="429"/>
      <c r="AB1313" s="185"/>
      <c r="AC1313" s="431"/>
    </row>
    <row r="1314" spans="20:29">
      <c r="T1314" s="185"/>
      <c r="U1314" s="185"/>
      <c r="V1314" s="185"/>
      <c r="W1314" s="185"/>
      <c r="X1314" s="429"/>
      <c r="Y1314" s="429"/>
      <c r="Z1314" s="429"/>
      <c r="AA1314" s="429"/>
      <c r="AB1314" s="185"/>
      <c r="AC1314" s="431"/>
    </row>
    <row r="1315" spans="20:29">
      <c r="T1315" s="185"/>
      <c r="U1315" s="185"/>
      <c r="V1315" s="185"/>
      <c r="W1315" s="185"/>
      <c r="X1315" s="429"/>
      <c r="Y1315" s="429"/>
      <c r="Z1315" s="429"/>
      <c r="AA1315" s="429"/>
      <c r="AB1315" s="185"/>
      <c r="AC1315" s="431"/>
    </row>
    <row r="1316" spans="20:29">
      <c r="T1316" s="185"/>
      <c r="U1316" s="185"/>
      <c r="V1316" s="185"/>
      <c r="W1316" s="185"/>
      <c r="X1316" s="429"/>
      <c r="Y1316" s="429"/>
      <c r="Z1316" s="429"/>
      <c r="AA1316" s="429"/>
      <c r="AB1316" s="185"/>
      <c r="AC1316" s="431"/>
    </row>
    <row r="1317" spans="20:29">
      <c r="T1317" s="185"/>
      <c r="U1317" s="185"/>
      <c r="V1317" s="185"/>
      <c r="W1317" s="185"/>
      <c r="X1317" s="429"/>
      <c r="Y1317" s="429"/>
      <c r="Z1317" s="429"/>
      <c r="AA1317" s="429"/>
      <c r="AB1317" s="185"/>
      <c r="AC1317" s="431"/>
    </row>
    <row r="1318" spans="20:29">
      <c r="T1318" s="185"/>
      <c r="U1318" s="185"/>
      <c r="V1318" s="185"/>
      <c r="W1318" s="185"/>
      <c r="X1318" s="429"/>
      <c r="Y1318" s="429"/>
      <c r="Z1318" s="429"/>
      <c r="AA1318" s="429"/>
      <c r="AB1318" s="185"/>
      <c r="AC1318" s="431"/>
    </row>
    <row r="1319" spans="20:29">
      <c r="T1319" s="185"/>
      <c r="U1319" s="185"/>
      <c r="V1319" s="185"/>
      <c r="W1319" s="185"/>
      <c r="X1319" s="429"/>
      <c r="Y1319" s="429"/>
      <c r="Z1319" s="429"/>
      <c r="AA1319" s="429"/>
      <c r="AB1319" s="185"/>
      <c r="AC1319" s="431"/>
    </row>
    <row r="1320" spans="20:29">
      <c r="T1320" s="185"/>
      <c r="U1320" s="185"/>
      <c r="V1320" s="185"/>
      <c r="W1320" s="185"/>
      <c r="X1320" s="429"/>
      <c r="Y1320" s="429"/>
      <c r="Z1320" s="429"/>
      <c r="AA1320" s="429"/>
      <c r="AB1320" s="185"/>
      <c r="AC1320" s="431"/>
    </row>
    <row r="1321" spans="20:29">
      <c r="T1321" s="185"/>
      <c r="U1321" s="185"/>
      <c r="V1321" s="185"/>
      <c r="W1321" s="185"/>
      <c r="X1321" s="429"/>
      <c r="Y1321" s="429"/>
      <c r="Z1321" s="429"/>
      <c r="AA1321" s="429"/>
      <c r="AB1321" s="185"/>
      <c r="AC1321" s="431"/>
    </row>
    <row r="1322" spans="20:29">
      <c r="T1322" s="185"/>
      <c r="U1322" s="185"/>
      <c r="V1322" s="185"/>
      <c r="W1322" s="185"/>
      <c r="X1322" s="429"/>
      <c r="Y1322" s="429"/>
      <c r="Z1322" s="429"/>
      <c r="AA1322" s="429"/>
      <c r="AB1322" s="185"/>
      <c r="AC1322" s="431"/>
    </row>
    <row r="1323" spans="20:29">
      <c r="T1323" s="185"/>
      <c r="U1323" s="185"/>
      <c r="V1323" s="185"/>
      <c r="W1323" s="185"/>
      <c r="X1323" s="429"/>
      <c r="Y1323" s="429"/>
      <c r="Z1323" s="429"/>
      <c r="AA1323" s="429"/>
      <c r="AB1323" s="185"/>
      <c r="AC1323" s="431"/>
    </row>
    <row r="1324" spans="20:29">
      <c r="T1324" s="185"/>
      <c r="U1324" s="185"/>
      <c r="V1324" s="185"/>
      <c r="W1324" s="185"/>
      <c r="X1324" s="429"/>
      <c r="Y1324" s="429"/>
      <c r="Z1324" s="429"/>
      <c r="AA1324" s="429"/>
      <c r="AB1324" s="185"/>
      <c r="AC1324" s="431"/>
    </row>
    <row r="1325" spans="20:29">
      <c r="T1325" s="185"/>
      <c r="U1325" s="185"/>
      <c r="V1325" s="185"/>
      <c r="W1325" s="185"/>
      <c r="X1325" s="429"/>
      <c r="Y1325" s="429"/>
      <c r="Z1325" s="429"/>
      <c r="AA1325" s="429"/>
      <c r="AB1325" s="185"/>
      <c r="AC1325" s="431"/>
    </row>
    <row r="1326" spans="20:29">
      <c r="T1326" s="185"/>
      <c r="U1326" s="185"/>
      <c r="V1326" s="185"/>
      <c r="W1326" s="185"/>
      <c r="X1326" s="429"/>
      <c r="Y1326" s="429"/>
      <c r="Z1326" s="429"/>
      <c r="AA1326" s="429"/>
      <c r="AB1326" s="185"/>
      <c r="AC1326" s="431"/>
    </row>
    <row r="1327" spans="20:29">
      <c r="T1327" s="185"/>
      <c r="U1327" s="185"/>
      <c r="V1327" s="185"/>
      <c r="W1327" s="185"/>
      <c r="X1327" s="429"/>
      <c r="Y1327" s="429"/>
      <c r="Z1327" s="429"/>
      <c r="AA1327" s="429"/>
      <c r="AB1327" s="185"/>
      <c r="AC1327" s="431"/>
    </row>
    <row r="1328" spans="20:29">
      <c r="T1328" s="185"/>
      <c r="U1328" s="185"/>
      <c r="V1328" s="185"/>
      <c r="W1328" s="185"/>
      <c r="X1328" s="429"/>
      <c r="Y1328" s="429"/>
      <c r="Z1328" s="429"/>
      <c r="AA1328" s="429"/>
      <c r="AB1328" s="185"/>
      <c r="AC1328" s="431"/>
    </row>
    <row r="1329" spans="20:29">
      <c r="T1329" s="185"/>
      <c r="U1329" s="185"/>
      <c r="V1329" s="185"/>
      <c r="W1329" s="185"/>
      <c r="X1329" s="429"/>
      <c r="Y1329" s="429"/>
      <c r="Z1329" s="429"/>
      <c r="AA1329" s="429"/>
      <c r="AB1329" s="185"/>
      <c r="AC1329" s="431"/>
    </row>
    <row r="1330" spans="20:29">
      <c r="T1330" s="185"/>
      <c r="U1330" s="185"/>
      <c r="V1330" s="185"/>
      <c r="W1330" s="185"/>
      <c r="X1330" s="429"/>
      <c r="Y1330" s="429"/>
      <c r="Z1330" s="429"/>
      <c r="AA1330" s="429"/>
      <c r="AB1330" s="185"/>
      <c r="AC1330" s="431"/>
    </row>
    <row r="1331" spans="20:29">
      <c r="T1331" s="185"/>
      <c r="U1331" s="185"/>
      <c r="V1331" s="185"/>
      <c r="W1331" s="185"/>
      <c r="X1331" s="429"/>
      <c r="Y1331" s="429"/>
      <c r="Z1331" s="429"/>
      <c r="AA1331" s="429"/>
      <c r="AB1331" s="185"/>
      <c r="AC1331" s="431"/>
    </row>
    <row r="1332" spans="20:29">
      <c r="T1332" s="185"/>
      <c r="U1332" s="185"/>
      <c r="V1332" s="185"/>
      <c r="W1332" s="185"/>
      <c r="X1332" s="429"/>
      <c r="Y1332" s="429"/>
      <c r="Z1332" s="429"/>
      <c r="AA1332" s="429"/>
      <c r="AB1332" s="185"/>
      <c r="AC1332" s="431"/>
    </row>
    <row r="1333" spans="20:29">
      <c r="T1333" s="185"/>
      <c r="U1333" s="185"/>
      <c r="V1333" s="185"/>
      <c r="W1333" s="185"/>
      <c r="X1333" s="429"/>
      <c r="Y1333" s="429"/>
      <c r="Z1333" s="429"/>
      <c r="AA1333" s="429"/>
      <c r="AB1333" s="185"/>
      <c r="AC1333" s="431"/>
    </row>
    <row r="1334" spans="20:29">
      <c r="T1334" s="185"/>
      <c r="U1334" s="185"/>
      <c r="V1334" s="185"/>
      <c r="W1334" s="185"/>
      <c r="X1334" s="429"/>
      <c r="Y1334" s="429"/>
      <c r="Z1334" s="429"/>
      <c r="AA1334" s="429"/>
      <c r="AB1334" s="185"/>
      <c r="AC1334" s="431"/>
    </row>
    <row r="1335" spans="20:29">
      <c r="T1335" s="185"/>
      <c r="U1335" s="185"/>
      <c r="V1335" s="185"/>
      <c r="W1335" s="185"/>
      <c r="X1335" s="429"/>
      <c r="Y1335" s="429"/>
      <c r="Z1335" s="429"/>
      <c r="AA1335" s="429"/>
      <c r="AB1335" s="185"/>
      <c r="AC1335" s="431"/>
    </row>
    <row r="1336" spans="20:29">
      <c r="T1336" s="185"/>
      <c r="U1336" s="185"/>
      <c r="V1336" s="185"/>
      <c r="W1336" s="185"/>
      <c r="X1336" s="429"/>
      <c r="Y1336" s="429"/>
      <c r="Z1336" s="429"/>
      <c r="AA1336" s="429"/>
      <c r="AB1336" s="185"/>
      <c r="AC1336" s="431"/>
    </row>
    <row r="1337" spans="20:29">
      <c r="T1337" s="185"/>
      <c r="U1337" s="185"/>
      <c r="V1337" s="185"/>
      <c r="W1337" s="185"/>
      <c r="X1337" s="429"/>
      <c r="Y1337" s="429"/>
      <c r="Z1337" s="429"/>
      <c r="AA1337" s="429"/>
      <c r="AB1337" s="185"/>
      <c r="AC1337" s="431"/>
    </row>
    <row r="1338" spans="20:29">
      <c r="T1338" s="185"/>
      <c r="U1338" s="185"/>
      <c r="V1338" s="185"/>
      <c r="W1338" s="185"/>
      <c r="X1338" s="429"/>
      <c r="Y1338" s="429"/>
      <c r="Z1338" s="429"/>
      <c r="AA1338" s="429"/>
      <c r="AB1338" s="185"/>
      <c r="AC1338" s="431"/>
    </row>
    <row r="1339" spans="20:29">
      <c r="T1339" s="185"/>
      <c r="U1339" s="185"/>
      <c r="V1339" s="185"/>
      <c r="W1339" s="185"/>
      <c r="X1339" s="429"/>
      <c r="Y1339" s="429"/>
      <c r="Z1339" s="429"/>
      <c r="AA1339" s="429"/>
      <c r="AB1339" s="185"/>
      <c r="AC1339" s="431"/>
    </row>
    <row r="1340" spans="20:29">
      <c r="T1340" s="185"/>
      <c r="U1340" s="185"/>
      <c r="V1340" s="185"/>
      <c r="W1340" s="185"/>
      <c r="X1340" s="429"/>
      <c r="Y1340" s="429"/>
      <c r="Z1340" s="429"/>
      <c r="AA1340" s="429"/>
      <c r="AB1340" s="185"/>
      <c r="AC1340" s="431"/>
    </row>
    <row r="1341" spans="20:29">
      <c r="T1341" s="185"/>
      <c r="U1341" s="185"/>
      <c r="V1341" s="185"/>
      <c r="W1341" s="185"/>
      <c r="X1341" s="429"/>
      <c r="Y1341" s="429"/>
      <c r="Z1341" s="429"/>
      <c r="AA1341" s="429"/>
      <c r="AB1341" s="185"/>
      <c r="AC1341" s="431"/>
    </row>
    <row r="1342" spans="20:29">
      <c r="T1342" s="185"/>
      <c r="U1342" s="185"/>
      <c r="V1342" s="185"/>
      <c r="W1342" s="185"/>
      <c r="X1342" s="429"/>
      <c r="Y1342" s="429"/>
      <c r="Z1342" s="429"/>
      <c r="AA1342" s="429"/>
      <c r="AB1342" s="185"/>
      <c r="AC1342" s="431"/>
    </row>
    <row r="1343" spans="20:29">
      <c r="T1343" s="185"/>
      <c r="U1343" s="185"/>
      <c r="V1343" s="185"/>
      <c r="W1343" s="185"/>
      <c r="X1343" s="429"/>
      <c r="Y1343" s="429"/>
      <c r="Z1343" s="429"/>
      <c r="AA1343" s="429"/>
      <c r="AB1343" s="185"/>
      <c r="AC1343" s="431"/>
    </row>
    <row r="1344" spans="20:29">
      <c r="T1344" s="185"/>
      <c r="U1344" s="185"/>
      <c r="V1344" s="185"/>
      <c r="W1344" s="185"/>
      <c r="X1344" s="429"/>
      <c r="Y1344" s="429"/>
      <c r="Z1344" s="429"/>
      <c r="AA1344" s="429"/>
      <c r="AB1344" s="185"/>
      <c r="AC1344" s="431"/>
    </row>
    <row r="1345" spans="20:29">
      <c r="T1345" s="185"/>
      <c r="U1345" s="185"/>
      <c r="V1345" s="185"/>
      <c r="W1345" s="185"/>
      <c r="X1345" s="429"/>
      <c r="Y1345" s="429"/>
      <c r="Z1345" s="429"/>
      <c r="AA1345" s="429"/>
      <c r="AB1345" s="185"/>
      <c r="AC1345" s="431"/>
    </row>
    <row r="1346" spans="20:29">
      <c r="T1346" s="185"/>
      <c r="U1346" s="185"/>
      <c r="V1346" s="185"/>
      <c r="W1346" s="185"/>
      <c r="X1346" s="429"/>
      <c r="Y1346" s="429"/>
      <c r="Z1346" s="429"/>
      <c r="AA1346" s="429"/>
      <c r="AB1346" s="185"/>
      <c r="AC1346" s="431"/>
    </row>
    <row r="1347" spans="20:29">
      <c r="T1347" s="185"/>
      <c r="U1347" s="185"/>
      <c r="V1347" s="185"/>
      <c r="W1347" s="185"/>
      <c r="X1347" s="429"/>
      <c r="Y1347" s="429"/>
      <c r="Z1347" s="429"/>
      <c r="AA1347" s="429"/>
      <c r="AB1347" s="185"/>
      <c r="AC1347" s="431"/>
    </row>
    <row r="1348" spans="20:29">
      <c r="T1348" s="185"/>
      <c r="U1348" s="185"/>
      <c r="V1348" s="185"/>
      <c r="W1348" s="185"/>
      <c r="X1348" s="429"/>
      <c r="Y1348" s="429"/>
      <c r="Z1348" s="429"/>
      <c r="AA1348" s="429"/>
      <c r="AB1348" s="185"/>
      <c r="AC1348" s="431"/>
    </row>
    <row r="1349" spans="20:29">
      <c r="T1349" s="185"/>
      <c r="U1349" s="185"/>
      <c r="V1349" s="185"/>
      <c r="W1349" s="185"/>
      <c r="X1349" s="429"/>
      <c r="Y1349" s="429"/>
      <c r="Z1349" s="429"/>
      <c r="AA1349" s="429"/>
      <c r="AB1349" s="185"/>
      <c r="AC1349" s="431"/>
    </row>
    <row r="1350" spans="20:29">
      <c r="T1350" s="185"/>
      <c r="U1350" s="185"/>
      <c r="V1350" s="185"/>
      <c r="W1350" s="185"/>
      <c r="X1350" s="429"/>
      <c r="Y1350" s="429"/>
      <c r="Z1350" s="429"/>
      <c r="AA1350" s="429"/>
      <c r="AB1350" s="185"/>
      <c r="AC1350" s="431"/>
    </row>
    <row r="1351" spans="20:29">
      <c r="T1351" s="185"/>
      <c r="U1351" s="185"/>
      <c r="V1351" s="185"/>
      <c r="W1351" s="185"/>
      <c r="X1351" s="429"/>
      <c r="Y1351" s="429"/>
      <c r="Z1351" s="429"/>
      <c r="AA1351" s="429"/>
      <c r="AB1351" s="185"/>
      <c r="AC1351" s="431"/>
    </row>
    <row r="1352" spans="20:29">
      <c r="T1352" s="185"/>
      <c r="U1352" s="185"/>
      <c r="V1352" s="185"/>
      <c r="W1352" s="185"/>
      <c r="X1352" s="429"/>
      <c r="Y1352" s="429"/>
      <c r="Z1352" s="429"/>
      <c r="AA1352" s="429"/>
      <c r="AB1352" s="185"/>
      <c r="AC1352" s="431"/>
    </row>
    <row r="1353" spans="20:29">
      <c r="T1353" s="185"/>
      <c r="U1353" s="185"/>
      <c r="V1353" s="185"/>
      <c r="W1353" s="185"/>
      <c r="X1353" s="429"/>
      <c r="Y1353" s="429"/>
      <c r="Z1353" s="429"/>
      <c r="AA1353" s="429"/>
      <c r="AB1353" s="185"/>
      <c r="AC1353" s="431"/>
    </row>
    <row r="1354" spans="20:29">
      <c r="T1354" s="185"/>
      <c r="U1354" s="185"/>
      <c r="V1354" s="185"/>
      <c r="W1354" s="185"/>
      <c r="X1354" s="429"/>
      <c r="Y1354" s="429"/>
      <c r="Z1354" s="429"/>
      <c r="AA1354" s="429"/>
      <c r="AB1354" s="185"/>
      <c r="AC1354" s="431"/>
    </row>
    <row r="1355" spans="20:29">
      <c r="T1355" s="185"/>
      <c r="U1355" s="185"/>
      <c r="V1355" s="185"/>
      <c r="W1355" s="185"/>
      <c r="X1355" s="429"/>
      <c r="Y1355" s="429"/>
      <c r="Z1355" s="429"/>
      <c r="AA1355" s="429"/>
      <c r="AB1355" s="185"/>
      <c r="AC1355" s="431"/>
    </row>
    <row r="1356" spans="20:29">
      <c r="T1356" s="185"/>
      <c r="U1356" s="185"/>
      <c r="V1356" s="185"/>
      <c r="W1356" s="185"/>
      <c r="X1356" s="429"/>
      <c r="Y1356" s="429"/>
      <c r="Z1356" s="429"/>
      <c r="AA1356" s="429"/>
      <c r="AB1356" s="185"/>
      <c r="AC1356" s="431"/>
    </row>
    <row r="1357" spans="20:29">
      <c r="T1357" s="185"/>
      <c r="U1357" s="185"/>
      <c r="V1357" s="185"/>
      <c r="W1357" s="185"/>
      <c r="X1357" s="429"/>
      <c r="Y1357" s="429"/>
      <c r="Z1357" s="429"/>
      <c r="AA1357" s="429"/>
      <c r="AB1357" s="185"/>
      <c r="AC1357" s="431"/>
    </row>
    <row r="1358" spans="20:29">
      <c r="T1358" s="185"/>
      <c r="U1358" s="185"/>
      <c r="V1358" s="185"/>
      <c r="W1358" s="185"/>
      <c r="X1358" s="429"/>
      <c r="Y1358" s="429"/>
      <c r="Z1358" s="429"/>
      <c r="AA1358" s="429"/>
      <c r="AB1358" s="185"/>
      <c r="AC1358" s="431"/>
    </row>
    <row r="1359" spans="20:29">
      <c r="T1359" s="185"/>
      <c r="U1359" s="185"/>
      <c r="V1359" s="185"/>
      <c r="W1359" s="185"/>
      <c r="X1359" s="429"/>
      <c r="Y1359" s="429"/>
      <c r="Z1359" s="429"/>
      <c r="AA1359" s="429"/>
      <c r="AB1359" s="185"/>
      <c r="AC1359" s="431"/>
    </row>
    <row r="1360" spans="20:29">
      <c r="T1360" s="185"/>
      <c r="U1360" s="185"/>
      <c r="V1360" s="185"/>
      <c r="W1360" s="185"/>
      <c r="X1360" s="429"/>
      <c r="Y1360" s="429"/>
      <c r="Z1360" s="429"/>
      <c r="AA1360" s="429"/>
      <c r="AB1360" s="185"/>
      <c r="AC1360" s="431"/>
    </row>
    <row r="1361" spans="20:29">
      <c r="T1361" s="185"/>
      <c r="U1361" s="185"/>
      <c r="V1361" s="185"/>
      <c r="W1361" s="185"/>
      <c r="X1361" s="429"/>
      <c r="Y1361" s="429"/>
      <c r="Z1361" s="429"/>
      <c r="AA1361" s="429"/>
      <c r="AB1361" s="185"/>
      <c r="AC1361" s="431"/>
    </row>
    <row r="1362" spans="20:29">
      <c r="T1362" s="185"/>
      <c r="U1362" s="185"/>
      <c r="V1362" s="185"/>
      <c r="W1362" s="185"/>
      <c r="X1362" s="429"/>
      <c r="Y1362" s="429"/>
      <c r="Z1362" s="429"/>
      <c r="AA1362" s="429"/>
      <c r="AB1362" s="185"/>
      <c r="AC1362" s="431"/>
    </row>
    <row r="1363" spans="20:29">
      <c r="T1363" s="185"/>
      <c r="U1363" s="185"/>
      <c r="V1363" s="185"/>
      <c r="W1363" s="185"/>
      <c r="X1363" s="429"/>
      <c r="Y1363" s="429"/>
      <c r="Z1363" s="429"/>
      <c r="AA1363" s="429"/>
      <c r="AB1363" s="185"/>
      <c r="AC1363" s="431"/>
    </row>
    <row r="1364" spans="20:29">
      <c r="T1364" s="185"/>
      <c r="U1364" s="185"/>
      <c r="V1364" s="185"/>
      <c r="W1364" s="185"/>
      <c r="X1364" s="429"/>
      <c r="Y1364" s="429"/>
      <c r="Z1364" s="429"/>
      <c r="AA1364" s="429"/>
      <c r="AB1364" s="185"/>
      <c r="AC1364" s="431"/>
    </row>
    <row r="1365" spans="20:29">
      <c r="T1365" s="185"/>
      <c r="U1365" s="185"/>
      <c r="V1365" s="185"/>
      <c r="W1365" s="185"/>
      <c r="X1365" s="429"/>
      <c r="Y1365" s="429"/>
      <c r="Z1365" s="429"/>
      <c r="AA1365" s="429"/>
      <c r="AB1365" s="185"/>
      <c r="AC1365" s="431"/>
    </row>
    <row r="1366" spans="20:29">
      <c r="T1366" s="185"/>
      <c r="U1366" s="185"/>
      <c r="V1366" s="185"/>
      <c r="W1366" s="185"/>
      <c r="X1366" s="429"/>
      <c r="Y1366" s="429"/>
      <c r="Z1366" s="429"/>
      <c r="AA1366" s="429"/>
      <c r="AB1366" s="185"/>
      <c r="AC1366" s="431"/>
    </row>
    <row r="1367" spans="20:29">
      <c r="T1367" s="185"/>
      <c r="U1367" s="185"/>
      <c r="V1367" s="185"/>
      <c r="W1367" s="185"/>
      <c r="X1367" s="429"/>
      <c r="Y1367" s="429"/>
      <c r="Z1367" s="429"/>
      <c r="AA1367" s="429"/>
      <c r="AB1367" s="185"/>
      <c r="AC1367" s="431"/>
    </row>
    <row r="1368" spans="20:29">
      <c r="T1368" s="185"/>
      <c r="U1368" s="185"/>
      <c r="V1368" s="185"/>
      <c r="W1368" s="185"/>
      <c r="X1368" s="429"/>
      <c r="Y1368" s="429"/>
      <c r="Z1368" s="429"/>
      <c r="AA1368" s="429"/>
      <c r="AB1368" s="185"/>
      <c r="AC1368" s="431"/>
    </row>
    <row r="1369" spans="20:29">
      <c r="T1369" s="185"/>
      <c r="U1369" s="185"/>
      <c r="V1369" s="185"/>
      <c r="W1369" s="185"/>
      <c r="X1369" s="429"/>
      <c r="Y1369" s="429"/>
      <c r="Z1369" s="429"/>
      <c r="AA1369" s="429"/>
      <c r="AB1369" s="185"/>
      <c r="AC1369" s="431"/>
    </row>
    <row r="1370" spans="20:29">
      <c r="T1370" s="185"/>
      <c r="U1370" s="185"/>
      <c r="V1370" s="185"/>
      <c r="W1370" s="185"/>
      <c r="X1370" s="429"/>
      <c r="Y1370" s="429"/>
      <c r="Z1370" s="429"/>
      <c r="AA1370" s="429"/>
      <c r="AB1370" s="185"/>
      <c r="AC1370" s="431"/>
    </row>
    <row r="1371" spans="20:29">
      <c r="T1371" s="185"/>
      <c r="U1371" s="185"/>
      <c r="V1371" s="185"/>
      <c r="W1371" s="185"/>
      <c r="X1371" s="429"/>
      <c r="Y1371" s="429"/>
      <c r="Z1371" s="429"/>
      <c r="AA1371" s="429"/>
      <c r="AB1371" s="185"/>
      <c r="AC1371" s="431"/>
    </row>
    <row r="1372" spans="20:29">
      <c r="T1372" s="185"/>
      <c r="U1372" s="185"/>
      <c r="V1372" s="185"/>
      <c r="W1372" s="185"/>
      <c r="X1372" s="429"/>
      <c r="Y1372" s="429"/>
      <c r="Z1372" s="429"/>
      <c r="AA1372" s="429"/>
      <c r="AB1372" s="185"/>
      <c r="AC1372" s="431"/>
    </row>
    <row r="1373" spans="20:29">
      <c r="T1373" s="185"/>
      <c r="U1373" s="185"/>
      <c r="V1373" s="185"/>
      <c r="W1373" s="185"/>
      <c r="X1373" s="429"/>
      <c r="Y1373" s="429"/>
      <c r="Z1373" s="429"/>
      <c r="AA1373" s="429"/>
      <c r="AB1373" s="185"/>
      <c r="AC1373" s="431"/>
    </row>
    <row r="1374" spans="20:29">
      <c r="T1374" s="185"/>
      <c r="U1374" s="185"/>
      <c r="V1374" s="185"/>
      <c r="W1374" s="185"/>
      <c r="X1374" s="429"/>
      <c r="Y1374" s="429"/>
      <c r="Z1374" s="429"/>
      <c r="AA1374" s="429"/>
      <c r="AB1374" s="185"/>
      <c r="AC1374" s="431"/>
    </row>
    <row r="1375" spans="20:29">
      <c r="T1375" s="185"/>
      <c r="U1375" s="185"/>
      <c r="V1375" s="185"/>
      <c r="W1375" s="185"/>
      <c r="X1375" s="429"/>
      <c r="Y1375" s="429"/>
      <c r="Z1375" s="429"/>
      <c r="AA1375" s="429"/>
      <c r="AB1375" s="185"/>
      <c r="AC1375" s="431"/>
    </row>
    <row r="1376" spans="20:29">
      <c r="T1376" s="185"/>
      <c r="U1376" s="185"/>
      <c r="V1376" s="185"/>
      <c r="W1376" s="185"/>
      <c r="X1376" s="429"/>
      <c r="Y1376" s="429"/>
      <c r="Z1376" s="429"/>
      <c r="AA1376" s="429"/>
      <c r="AB1376" s="185"/>
      <c r="AC1376" s="431"/>
    </row>
    <row r="1377" spans="20:29">
      <c r="T1377" s="185"/>
      <c r="U1377" s="185"/>
      <c r="V1377" s="185"/>
      <c r="W1377" s="185"/>
      <c r="X1377" s="429"/>
      <c r="Y1377" s="429"/>
      <c r="Z1377" s="429"/>
      <c r="AA1377" s="429"/>
      <c r="AB1377" s="185"/>
      <c r="AC1377" s="431"/>
    </row>
    <row r="1378" spans="20:29">
      <c r="T1378" s="185"/>
      <c r="U1378" s="185"/>
      <c r="V1378" s="185"/>
      <c r="W1378" s="185"/>
      <c r="X1378" s="429"/>
      <c r="Y1378" s="429"/>
      <c r="Z1378" s="429"/>
      <c r="AA1378" s="429"/>
      <c r="AB1378" s="185"/>
      <c r="AC1378" s="431"/>
    </row>
    <row r="1379" spans="20:29">
      <c r="T1379" s="185"/>
      <c r="U1379" s="185"/>
      <c r="V1379" s="185"/>
      <c r="W1379" s="185"/>
      <c r="X1379" s="429"/>
      <c r="Y1379" s="429"/>
      <c r="Z1379" s="429"/>
      <c r="AA1379" s="429"/>
      <c r="AB1379" s="185"/>
      <c r="AC1379" s="431"/>
    </row>
    <row r="1380" spans="20:29">
      <c r="T1380" s="185"/>
      <c r="U1380" s="185"/>
      <c r="V1380" s="185"/>
      <c r="W1380" s="185"/>
      <c r="X1380" s="429"/>
      <c r="Y1380" s="429"/>
      <c r="Z1380" s="429"/>
      <c r="AA1380" s="429"/>
      <c r="AB1380" s="185"/>
      <c r="AC1380" s="431"/>
    </row>
    <row r="1381" spans="20:29">
      <c r="T1381" s="185"/>
      <c r="U1381" s="185"/>
      <c r="V1381" s="185"/>
      <c r="W1381" s="185"/>
      <c r="X1381" s="429"/>
      <c r="Y1381" s="429"/>
      <c r="Z1381" s="429"/>
      <c r="AA1381" s="429"/>
      <c r="AB1381" s="185"/>
      <c r="AC1381" s="431"/>
    </row>
    <row r="1382" spans="20:29">
      <c r="T1382" s="185"/>
      <c r="U1382" s="185"/>
      <c r="V1382" s="185"/>
      <c r="W1382" s="185"/>
      <c r="X1382" s="429"/>
      <c r="Y1382" s="429"/>
      <c r="Z1382" s="429"/>
      <c r="AA1382" s="429"/>
      <c r="AB1382" s="185"/>
      <c r="AC1382" s="431"/>
    </row>
    <row r="1383" spans="20:29">
      <c r="T1383" s="185"/>
      <c r="U1383" s="185"/>
      <c r="V1383" s="185"/>
      <c r="W1383" s="185"/>
      <c r="X1383" s="429"/>
      <c r="Y1383" s="429"/>
      <c r="Z1383" s="429"/>
      <c r="AA1383" s="429"/>
      <c r="AB1383" s="185"/>
      <c r="AC1383" s="431"/>
    </row>
    <row r="1384" spans="20:29">
      <c r="T1384" s="185"/>
      <c r="U1384" s="185"/>
      <c r="V1384" s="185"/>
      <c r="W1384" s="185"/>
      <c r="X1384" s="429"/>
      <c r="Y1384" s="429"/>
      <c r="Z1384" s="429"/>
      <c r="AA1384" s="429"/>
      <c r="AB1384" s="185"/>
      <c r="AC1384" s="431"/>
    </row>
    <row r="1385" spans="20:29">
      <c r="T1385" s="185"/>
      <c r="U1385" s="185"/>
      <c r="V1385" s="185"/>
      <c r="W1385" s="185"/>
      <c r="X1385" s="429"/>
      <c r="Y1385" s="429"/>
      <c r="Z1385" s="429"/>
      <c r="AA1385" s="429"/>
      <c r="AB1385" s="185"/>
      <c r="AC1385" s="431"/>
    </row>
    <row r="1386" spans="20:29">
      <c r="T1386" s="185"/>
      <c r="U1386" s="185"/>
      <c r="V1386" s="185"/>
      <c r="W1386" s="185"/>
      <c r="X1386" s="429"/>
      <c r="Y1386" s="429"/>
      <c r="Z1386" s="429"/>
      <c r="AA1386" s="429"/>
      <c r="AB1386" s="185"/>
      <c r="AC1386" s="431"/>
    </row>
    <row r="1387" spans="20:29">
      <c r="T1387" s="185"/>
      <c r="U1387" s="185"/>
      <c r="V1387" s="185"/>
      <c r="W1387" s="185"/>
      <c r="X1387" s="429"/>
      <c r="Y1387" s="429"/>
      <c r="Z1387" s="429"/>
      <c r="AA1387" s="429"/>
      <c r="AB1387" s="185"/>
      <c r="AC1387" s="431"/>
    </row>
    <row r="1388" spans="20:29">
      <c r="T1388" s="185"/>
      <c r="U1388" s="185"/>
      <c r="V1388" s="185"/>
      <c r="W1388" s="185"/>
      <c r="X1388" s="429"/>
      <c r="Y1388" s="429"/>
      <c r="Z1388" s="429"/>
      <c r="AA1388" s="429"/>
      <c r="AB1388" s="185"/>
      <c r="AC1388" s="431"/>
    </row>
    <row r="1389" spans="20:29">
      <c r="T1389" s="185"/>
      <c r="U1389" s="185"/>
      <c r="V1389" s="185"/>
      <c r="W1389" s="185"/>
      <c r="X1389" s="429"/>
      <c r="Y1389" s="429"/>
      <c r="Z1389" s="429"/>
      <c r="AA1389" s="429"/>
      <c r="AB1389" s="185"/>
      <c r="AC1389" s="431"/>
    </row>
    <row r="1390" spans="20:29">
      <c r="T1390" s="185"/>
      <c r="U1390" s="185"/>
      <c r="V1390" s="185"/>
      <c r="W1390" s="185"/>
      <c r="X1390" s="429"/>
      <c r="Y1390" s="429"/>
      <c r="Z1390" s="429"/>
      <c r="AA1390" s="429"/>
      <c r="AB1390" s="185"/>
      <c r="AC1390" s="431"/>
    </row>
    <row r="1391" spans="20:29">
      <c r="T1391" s="185"/>
      <c r="U1391" s="185"/>
      <c r="V1391" s="185"/>
      <c r="W1391" s="185"/>
      <c r="X1391" s="429"/>
      <c r="Y1391" s="429"/>
      <c r="Z1391" s="429"/>
      <c r="AA1391" s="429"/>
      <c r="AB1391" s="185"/>
      <c r="AC1391" s="431"/>
    </row>
    <row r="1392" spans="20:29">
      <c r="T1392" s="185"/>
      <c r="U1392" s="185"/>
      <c r="V1392" s="185"/>
      <c r="W1392" s="185"/>
      <c r="X1392" s="429"/>
      <c r="Y1392" s="429"/>
      <c r="Z1392" s="429"/>
      <c r="AA1392" s="429"/>
      <c r="AB1392" s="185"/>
      <c r="AC1392" s="431"/>
    </row>
    <row r="1393" spans="20:29">
      <c r="T1393" s="185"/>
      <c r="U1393" s="185"/>
      <c r="V1393" s="185"/>
      <c r="W1393" s="185"/>
      <c r="X1393" s="429"/>
      <c r="Y1393" s="429"/>
      <c r="Z1393" s="429"/>
      <c r="AA1393" s="429"/>
      <c r="AB1393" s="185"/>
      <c r="AC1393" s="431"/>
    </row>
    <row r="1394" spans="20:29">
      <c r="T1394" s="185"/>
      <c r="U1394" s="185"/>
      <c r="V1394" s="185"/>
      <c r="W1394" s="185"/>
      <c r="X1394" s="429"/>
      <c r="Y1394" s="429"/>
      <c r="Z1394" s="429"/>
      <c r="AA1394" s="429"/>
      <c r="AB1394" s="185"/>
      <c r="AC1394" s="431"/>
    </row>
    <row r="1395" spans="20:29">
      <c r="T1395" s="185"/>
      <c r="U1395" s="185"/>
      <c r="V1395" s="185"/>
      <c r="W1395" s="185"/>
      <c r="X1395" s="429"/>
      <c r="Y1395" s="429"/>
      <c r="Z1395" s="429"/>
      <c r="AA1395" s="429"/>
      <c r="AB1395" s="185"/>
      <c r="AC1395" s="431"/>
    </row>
    <row r="1396" spans="20:29">
      <c r="T1396" s="185"/>
      <c r="U1396" s="185"/>
      <c r="V1396" s="185"/>
      <c r="W1396" s="185"/>
      <c r="X1396" s="429"/>
      <c r="Y1396" s="429"/>
      <c r="Z1396" s="429"/>
      <c r="AA1396" s="429"/>
      <c r="AB1396" s="185"/>
      <c r="AC1396" s="431"/>
    </row>
    <row r="1397" spans="20:29">
      <c r="T1397" s="185"/>
      <c r="U1397" s="185"/>
      <c r="V1397" s="185"/>
      <c r="W1397" s="185"/>
      <c r="X1397" s="429"/>
      <c r="Y1397" s="429"/>
      <c r="Z1397" s="429"/>
      <c r="AA1397" s="429"/>
      <c r="AB1397" s="185"/>
      <c r="AC1397" s="431"/>
    </row>
    <row r="1398" spans="20:29">
      <c r="T1398" s="185"/>
      <c r="U1398" s="185"/>
      <c r="V1398" s="185"/>
      <c r="W1398" s="185"/>
      <c r="X1398" s="429"/>
      <c r="Y1398" s="429"/>
      <c r="Z1398" s="429"/>
      <c r="AA1398" s="429"/>
      <c r="AB1398" s="185"/>
      <c r="AC1398" s="431"/>
    </row>
    <row r="1399" spans="20:29">
      <c r="T1399" s="185"/>
      <c r="U1399" s="185"/>
      <c r="V1399" s="185"/>
      <c r="W1399" s="185"/>
      <c r="X1399" s="429"/>
      <c r="Y1399" s="429"/>
      <c r="Z1399" s="429"/>
      <c r="AA1399" s="429"/>
      <c r="AB1399" s="185"/>
      <c r="AC1399" s="431"/>
    </row>
    <row r="1400" spans="20:29">
      <c r="T1400" s="185"/>
      <c r="U1400" s="185"/>
      <c r="V1400" s="185"/>
      <c r="W1400" s="185"/>
      <c r="X1400" s="429"/>
      <c r="Y1400" s="429"/>
      <c r="Z1400" s="429"/>
      <c r="AA1400" s="429"/>
      <c r="AB1400" s="185"/>
      <c r="AC1400" s="431"/>
    </row>
    <row r="1401" spans="20:29">
      <c r="T1401" s="185"/>
      <c r="U1401" s="185"/>
      <c r="V1401" s="185"/>
      <c r="W1401" s="185"/>
      <c r="X1401" s="429"/>
      <c r="Y1401" s="429"/>
      <c r="Z1401" s="429"/>
      <c r="AA1401" s="429"/>
      <c r="AB1401" s="185"/>
      <c r="AC1401" s="431"/>
    </row>
    <row r="1402" spans="20:29">
      <c r="T1402" s="185"/>
      <c r="U1402" s="185"/>
      <c r="V1402" s="185"/>
      <c r="W1402" s="185"/>
      <c r="X1402" s="429"/>
      <c r="Y1402" s="429"/>
      <c r="Z1402" s="429"/>
      <c r="AA1402" s="429"/>
      <c r="AB1402" s="185"/>
      <c r="AC1402" s="431"/>
    </row>
    <row r="1403" spans="20:29">
      <c r="T1403" s="185"/>
      <c r="U1403" s="185"/>
      <c r="V1403" s="185"/>
      <c r="W1403" s="185"/>
      <c r="X1403" s="429"/>
      <c r="Y1403" s="429"/>
      <c r="Z1403" s="429"/>
      <c r="AA1403" s="429"/>
      <c r="AB1403" s="185"/>
      <c r="AC1403" s="431"/>
    </row>
    <row r="1404" spans="20:29">
      <c r="T1404" s="185"/>
      <c r="U1404" s="185"/>
      <c r="V1404" s="185"/>
      <c r="W1404" s="185"/>
      <c r="X1404" s="429"/>
      <c r="Y1404" s="429"/>
      <c r="Z1404" s="429"/>
      <c r="AA1404" s="429"/>
      <c r="AB1404" s="185"/>
      <c r="AC1404" s="431"/>
    </row>
    <row r="1405" spans="20:29">
      <c r="T1405" s="185"/>
      <c r="U1405" s="185"/>
      <c r="V1405" s="185"/>
      <c r="W1405" s="185"/>
      <c r="X1405" s="429"/>
      <c r="Y1405" s="429"/>
      <c r="Z1405" s="429"/>
      <c r="AA1405" s="429"/>
      <c r="AB1405" s="185"/>
      <c r="AC1405" s="431"/>
    </row>
    <row r="1406" spans="20:29">
      <c r="T1406" s="185"/>
      <c r="U1406" s="185"/>
      <c r="V1406" s="185"/>
      <c r="W1406" s="185"/>
      <c r="X1406" s="429"/>
      <c r="Y1406" s="429"/>
      <c r="Z1406" s="429"/>
      <c r="AA1406" s="429"/>
      <c r="AB1406" s="185"/>
      <c r="AC1406" s="431"/>
    </row>
    <row r="1407" spans="20:29">
      <c r="T1407" s="185"/>
      <c r="U1407" s="185"/>
      <c r="V1407" s="185"/>
      <c r="W1407" s="185"/>
      <c r="X1407" s="429"/>
      <c r="Y1407" s="429"/>
      <c r="Z1407" s="429"/>
      <c r="AA1407" s="429"/>
      <c r="AB1407" s="185"/>
      <c r="AC1407" s="431"/>
    </row>
    <row r="1408" spans="20:29">
      <c r="T1408" s="185"/>
      <c r="U1408" s="185"/>
      <c r="V1408" s="185"/>
      <c r="W1408" s="185"/>
      <c r="X1408" s="429"/>
      <c r="Y1408" s="429"/>
      <c r="Z1408" s="429"/>
      <c r="AA1408" s="429"/>
      <c r="AB1408" s="185"/>
      <c r="AC1408" s="431"/>
    </row>
    <row r="1409" spans="20:29">
      <c r="T1409" s="185"/>
      <c r="U1409" s="185"/>
      <c r="V1409" s="185"/>
      <c r="W1409" s="185"/>
      <c r="X1409" s="429"/>
      <c r="Y1409" s="429"/>
      <c r="Z1409" s="429"/>
      <c r="AA1409" s="429"/>
      <c r="AB1409" s="185"/>
      <c r="AC1409" s="431"/>
    </row>
    <row r="1410" spans="20:29">
      <c r="T1410" s="185"/>
      <c r="U1410" s="185"/>
      <c r="V1410" s="185"/>
      <c r="W1410" s="185"/>
      <c r="X1410" s="429"/>
      <c r="Y1410" s="429"/>
      <c r="Z1410" s="429"/>
      <c r="AA1410" s="429"/>
      <c r="AB1410" s="185"/>
      <c r="AC1410" s="431"/>
    </row>
    <row r="1411" spans="20:29">
      <c r="T1411" s="185"/>
      <c r="U1411" s="185"/>
      <c r="V1411" s="185"/>
      <c r="W1411" s="185"/>
      <c r="X1411" s="429"/>
      <c r="Y1411" s="429"/>
      <c r="Z1411" s="429"/>
      <c r="AA1411" s="429"/>
      <c r="AB1411" s="185"/>
      <c r="AC1411" s="431"/>
    </row>
    <row r="1412" spans="20:29">
      <c r="T1412" s="185"/>
      <c r="U1412" s="185"/>
      <c r="V1412" s="185"/>
      <c r="W1412" s="185"/>
      <c r="X1412" s="429"/>
      <c r="Y1412" s="429"/>
      <c r="Z1412" s="429"/>
      <c r="AA1412" s="429"/>
      <c r="AB1412" s="185"/>
      <c r="AC1412" s="431"/>
    </row>
    <row r="1413" spans="20:29">
      <c r="T1413" s="185"/>
      <c r="U1413" s="185"/>
      <c r="V1413" s="185"/>
      <c r="W1413" s="185"/>
      <c r="X1413" s="429"/>
      <c r="Y1413" s="429"/>
      <c r="Z1413" s="429"/>
      <c r="AA1413" s="429"/>
      <c r="AB1413" s="185"/>
      <c r="AC1413" s="431"/>
    </row>
    <row r="1414" spans="20:29">
      <c r="T1414" s="185"/>
      <c r="U1414" s="185"/>
      <c r="V1414" s="185"/>
      <c r="W1414" s="185"/>
      <c r="X1414" s="429"/>
      <c r="Y1414" s="429"/>
      <c r="Z1414" s="429"/>
      <c r="AA1414" s="429"/>
      <c r="AB1414" s="185"/>
      <c r="AC1414" s="431"/>
    </row>
    <row r="1415" spans="20:29">
      <c r="T1415" s="185"/>
      <c r="U1415" s="185"/>
      <c r="V1415" s="185"/>
      <c r="W1415" s="185"/>
      <c r="X1415" s="429"/>
      <c r="Y1415" s="429"/>
      <c r="Z1415" s="429"/>
      <c r="AA1415" s="429"/>
      <c r="AB1415" s="185"/>
      <c r="AC1415" s="431"/>
    </row>
    <row r="1416" spans="20:29">
      <c r="T1416" s="185"/>
      <c r="U1416" s="185"/>
      <c r="V1416" s="185"/>
      <c r="W1416" s="185"/>
      <c r="X1416" s="429"/>
      <c r="Y1416" s="429"/>
      <c r="Z1416" s="429"/>
      <c r="AA1416" s="429"/>
      <c r="AB1416" s="185"/>
      <c r="AC1416" s="431"/>
    </row>
    <row r="1417" spans="20:29">
      <c r="T1417" s="185"/>
      <c r="U1417" s="185"/>
      <c r="V1417" s="185"/>
      <c r="W1417" s="185"/>
      <c r="X1417" s="429"/>
      <c r="Y1417" s="429"/>
      <c r="Z1417" s="429"/>
      <c r="AA1417" s="429"/>
      <c r="AB1417" s="185"/>
      <c r="AC1417" s="431"/>
    </row>
    <row r="1418" spans="20:29">
      <c r="T1418" s="185"/>
      <c r="U1418" s="185"/>
      <c r="V1418" s="185"/>
      <c r="W1418" s="185"/>
      <c r="X1418" s="429"/>
      <c r="Y1418" s="429"/>
      <c r="Z1418" s="429"/>
      <c r="AA1418" s="429"/>
      <c r="AB1418" s="185"/>
      <c r="AC1418" s="431"/>
    </row>
    <row r="1419" spans="20:29">
      <c r="T1419" s="185"/>
      <c r="U1419" s="185"/>
      <c r="V1419" s="185"/>
      <c r="W1419" s="185"/>
      <c r="X1419" s="429"/>
      <c r="Y1419" s="429"/>
      <c r="Z1419" s="429"/>
      <c r="AA1419" s="429"/>
      <c r="AB1419" s="185"/>
      <c r="AC1419" s="431"/>
    </row>
    <row r="1420" spans="20:29">
      <c r="T1420" s="185"/>
      <c r="U1420" s="185"/>
      <c r="V1420" s="185"/>
      <c r="W1420" s="185"/>
      <c r="X1420" s="429"/>
      <c r="Y1420" s="429"/>
      <c r="Z1420" s="429"/>
      <c r="AA1420" s="429"/>
      <c r="AB1420" s="185"/>
      <c r="AC1420" s="431"/>
    </row>
    <row r="1421" spans="20:29">
      <c r="T1421" s="185"/>
      <c r="U1421" s="185"/>
      <c r="V1421" s="185"/>
      <c r="W1421" s="185"/>
      <c r="X1421" s="429"/>
      <c r="Y1421" s="429"/>
      <c r="Z1421" s="429"/>
      <c r="AA1421" s="429"/>
      <c r="AB1421" s="185"/>
      <c r="AC1421" s="431"/>
    </row>
    <row r="1422" spans="20:29">
      <c r="T1422" s="185"/>
      <c r="U1422" s="185"/>
      <c r="V1422" s="185"/>
      <c r="W1422" s="185"/>
      <c r="X1422" s="429"/>
      <c r="Y1422" s="429"/>
      <c r="Z1422" s="429"/>
      <c r="AA1422" s="429"/>
      <c r="AB1422" s="185"/>
      <c r="AC1422" s="431"/>
    </row>
    <row r="1423" spans="20:29">
      <c r="T1423" s="185"/>
      <c r="U1423" s="185"/>
      <c r="V1423" s="185"/>
      <c r="W1423" s="185"/>
      <c r="X1423" s="429"/>
      <c r="Y1423" s="429"/>
      <c r="Z1423" s="429"/>
      <c r="AA1423" s="429"/>
      <c r="AB1423" s="185"/>
      <c r="AC1423" s="431"/>
    </row>
    <row r="1424" spans="20:29">
      <c r="T1424" s="185"/>
      <c r="U1424" s="185"/>
      <c r="V1424" s="185"/>
      <c r="W1424" s="185"/>
      <c r="X1424" s="429"/>
      <c r="Y1424" s="429"/>
      <c r="Z1424" s="429"/>
      <c r="AA1424" s="429"/>
      <c r="AB1424" s="185"/>
      <c r="AC1424" s="431"/>
    </row>
    <row r="1425" spans="20:29">
      <c r="T1425" s="185"/>
      <c r="U1425" s="185"/>
      <c r="V1425" s="185"/>
      <c r="W1425" s="185"/>
      <c r="X1425" s="429"/>
      <c r="Y1425" s="429"/>
      <c r="Z1425" s="429"/>
      <c r="AA1425" s="429"/>
      <c r="AB1425" s="185"/>
      <c r="AC1425" s="431"/>
    </row>
    <row r="1426" spans="20:29">
      <c r="T1426" s="185"/>
      <c r="U1426" s="185"/>
      <c r="V1426" s="185"/>
      <c r="W1426" s="185"/>
      <c r="X1426" s="429"/>
      <c r="Y1426" s="429"/>
      <c r="Z1426" s="429"/>
      <c r="AA1426" s="429"/>
      <c r="AB1426" s="185"/>
      <c r="AC1426" s="431"/>
    </row>
    <row r="1427" spans="20:29">
      <c r="T1427" s="185"/>
      <c r="U1427" s="185"/>
      <c r="V1427" s="185"/>
      <c r="W1427" s="185"/>
      <c r="X1427" s="429"/>
      <c r="Y1427" s="429"/>
      <c r="Z1427" s="429"/>
      <c r="AA1427" s="429"/>
      <c r="AB1427" s="185"/>
      <c r="AC1427" s="431"/>
    </row>
    <row r="1428" spans="20:29">
      <c r="T1428" s="185"/>
      <c r="U1428" s="185"/>
      <c r="V1428" s="185"/>
      <c r="W1428" s="185"/>
      <c r="X1428" s="429"/>
      <c r="Y1428" s="429"/>
      <c r="Z1428" s="429"/>
      <c r="AA1428" s="429"/>
      <c r="AB1428" s="185"/>
      <c r="AC1428" s="431"/>
    </row>
    <row r="1429" spans="20:29">
      <c r="T1429" s="185"/>
      <c r="U1429" s="185"/>
      <c r="V1429" s="185"/>
      <c r="W1429" s="185"/>
      <c r="X1429" s="429"/>
      <c r="Y1429" s="429"/>
      <c r="Z1429" s="429"/>
      <c r="AA1429" s="429"/>
      <c r="AB1429" s="185"/>
      <c r="AC1429" s="431"/>
    </row>
    <row r="1430" spans="20:29">
      <c r="T1430" s="185"/>
      <c r="U1430" s="185"/>
      <c r="V1430" s="185"/>
      <c r="W1430" s="185"/>
      <c r="X1430" s="429"/>
      <c r="Y1430" s="429"/>
      <c r="Z1430" s="429"/>
      <c r="AA1430" s="429"/>
      <c r="AB1430" s="185"/>
      <c r="AC1430" s="431"/>
    </row>
    <row r="1431" spans="20:29">
      <c r="T1431" s="185"/>
      <c r="U1431" s="185"/>
      <c r="V1431" s="185"/>
      <c r="W1431" s="185"/>
      <c r="X1431" s="429"/>
      <c r="Y1431" s="429"/>
      <c r="Z1431" s="429"/>
      <c r="AA1431" s="429"/>
      <c r="AB1431" s="185"/>
      <c r="AC1431" s="431"/>
    </row>
    <row r="1432" spans="20:29">
      <c r="T1432" s="185"/>
      <c r="U1432" s="185"/>
      <c r="V1432" s="185"/>
      <c r="W1432" s="185"/>
      <c r="X1432" s="429"/>
      <c r="Y1432" s="429"/>
      <c r="Z1432" s="429"/>
      <c r="AA1432" s="429"/>
      <c r="AB1432" s="185"/>
      <c r="AC1432" s="431"/>
    </row>
    <row r="1433" spans="20:29">
      <c r="T1433" s="185"/>
      <c r="U1433" s="185"/>
      <c r="V1433" s="185"/>
      <c r="W1433" s="185"/>
      <c r="X1433" s="429"/>
      <c r="Y1433" s="429"/>
      <c r="Z1433" s="429"/>
      <c r="AA1433" s="429"/>
      <c r="AB1433" s="185"/>
      <c r="AC1433" s="431"/>
    </row>
    <row r="1434" spans="20:29">
      <c r="T1434" s="185"/>
      <c r="U1434" s="185"/>
      <c r="V1434" s="185"/>
      <c r="W1434" s="185"/>
      <c r="X1434" s="429"/>
      <c r="Y1434" s="429"/>
      <c r="Z1434" s="429"/>
      <c r="AA1434" s="429"/>
      <c r="AB1434" s="185"/>
      <c r="AC1434" s="431"/>
    </row>
    <row r="1435" spans="20:29">
      <c r="T1435" s="185"/>
      <c r="U1435" s="185"/>
      <c r="V1435" s="185"/>
      <c r="W1435" s="185"/>
      <c r="X1435" s="429"/>
      <c r="Y1435" s="429"/>
      <c r="Z1435" s="429"/>
      <c r="AA1435" s="429"/>
      <c r="AB1435" s="185"/>
      <c r="AC1435" s="431"/>
    </row>
    <row r="1436" spans="20:29">
      <c r="T1436" s="185"/>
      <c r="U1436" s="185"/>
      <c r="V1436" s="185"/>
      <c r="W1436" s="185"/>
      <c r="X1436" s="429"/>
      <c r="Y1436" s="429"/>
      <c r="Z1436" s="429"/>
      <c r="AA1436" s="429"/>
      <c r="AB1436" s="185"/>
      <c r="AC1436" s="431"/>
    </row>
    <row r="1437" spans="20:29">
      <c r="T1437" s="185"/>
      <c r="U1437" s="185"/>
      <c r="V1437" s="185"/>
      <c r="W1437" s="185"/>
      <c r="X1437" s="429"/>
      <c r="Y1437" s="429"/>
      <c r="Z1437" s="429"/>
      <c r="AA1437" s="429"/>
      <c r="AB1437" s="185"/>
      <c r="AC1437" s="431"/>
    </row>
    <row r="1438" spans="20:29">
      <c r="T1438" s="185"/>
      <c r="U1438" s="185"/>
      <c r="V1438" s="185"/>
      <c r="W1438" s="185"/>
      <c r="X1438" s="429"/>
      <c r="Y1438" s="429"/>
      <c r="Z1438" s="429"/>
      <c r="AA1438" s="429"/>
      <c r="AB1438" s="185"/>
      <c r="AC1438" s="431"/>
    </row>
    <row r="1439" spans="20:29">
      <c r="T1439" s="185"/>
      <c r="U1439" s="185"/>
      <c r="V1439" s="185"/>
      <c r="W1439" s="185"/>
      <c r="X1439" s="429"/>
      <c r="Y1439" s="429"/>
      <c r="Z1439" s="429"/>
      <c r="AA1439" s="429"/>
      <c r="AB1439" s="185"/>
      <c r="AC1439" s="431"/>
    </row>
    <row r="1440" spans="20:29">
      <c r="T1440" s="185"/>
      <c r="U1440" s="185"/>
      <c r="V1440" s="185"/>
      <c r="W1440" s="185"/>
      <c r="X1440" s="429"/>
      <c r="Y1440" s="429"/>
      <c r="Z1440" s="429"/>
      <c r="AA1440" s="429"/>
      <c r="AB1440" s="185"/>
      <c r="AC1440" s="431"/>
    </row>
    <row r="1441" spans="20:29">
      <c r="T1441" s="185"/>
      <c r="U1441" s="185"/>
      <c r="V1441" s="185"/>
      <c r="W1441" s="185"/>
      <c r="X1441" s="429"/>
      <c r="Y1441" s="429"/>
      <c r="Z1441" s="429"/>
      <c r="AA1441" s="429"/>
      <c r="AB1441" s="185"/>
      <c r="AC1441" s="431"/>
    </row>
    <row r="1442" spans="20:29">
      <c r="T1442" s="185"/>
      <c r="U1442" s="185"/>
      <c r="V1442" s="185"/>
      <c r="W1442" s="185"/>
      <c r="X1442" s="429"/>
      <c r="Y1442" s="429"/>
      <c r="Z1442" s="429"/>
      <c r="AA1442" s="429"/>
      <c r="AB1442" s="185"/>
      <c r="AC1442" s="431"/>
    </row>
    <row r="1443" spans="20:29">
      <c r="T1443" s="185"/>
      <c r="U1443" s="185"/>
      <c r="V1443" s="185"/>
      <c r="W1443" s="185"/>
      <c r="X1443" s="429"/>
      <c r="Y1443" s="429"/>
      <c r="Z1443" s="429"/>
      <c r="AA1443" s="429"/>
      <c r="AB1443" s="185"/>
      <c r="AC1443" s="431"/>
    </row>
    <row r="1444" spans="20:29">
      <c r="T1444" s="185"/>
      <c r="U1444" s="185"/>
      <c r="V1444" s="185"/>
      <c r="W1444" s="185"/>
      <c r="X1444" s="429"/>
      <c r="Y1444" s="429"/>
      <c r="Z1444" s="429"/>
      <c r="AA1444" s="429"/>
      <c r="AB1444" s="185"/>
      <c r="AC1444" s="431"/>
    </row>
    <row r="1445" spans="20:29">
      <c r="T1445" s="185"/>
      <c r="U1445" s="185"/>
      <c r="V1445" s="185"/>
      <c r="W1445" s="185"/>
      <c r="X1445" s="429"/>
      <c r="Y1445" s="429"/>
      <c r="Z1445" s="429"/>
      <c r="AA1445" s="429"/>
      <c r="AB1445" s="185"/>
      <c r="AC1445" s="431"/>
    </row>
    <row r="1446" spans="20:29">
      <c r="T1446" s="185"/>
      <c r="U1446" s="185"/>
      <c r="V1446" s="185"/>
      <c r="W1446" s="185"/>
      <c r="X1446" s="429"/>
      <c r="Y1446" s="429"/>
      <c r="Z1446" s="429"/>
      <c r="AA1446" s="429"/>
      <c r="AB1446" s="185"/>
      <c r="AC1446" s="431"/>
    </row>
    <row r="1447" spans="20:29">
      <c r="T1447" s="185"/>
      <c r="U1447" s="185"/>
      <c r="V1447" s="185"/>
      <c r="W1447" s="185"/>
      <c r="X1447" s="429"/>
      <c r="Y1447" s="429"/>
      <c r="Z1447" s="429"/>
      <c r="AA1447" s="429"/>
      <c r="AB1447" s="185"/>
      <c r="AC1447" s="431"/>
    </row>
    <row r="1448" spans="20:29">
      <c r="T1448" s="185"/>
      <c r="U1448" s="185"/>
      <c r="V1448" s="185"/>
      <c r="W1448" s="185"/>
      <c r="X1448" s="429"/>
      <c r="Y1448" s="429"/>
      <c r="Z1448" s="429"/>
      <c r="AA1448" s="429"/>
      <c r="AB1448" s="185"/>
      <c r="AC1448" s="431"/>
    </row>
    <row r="1449" spans="20:29">
      <c r="T1449" s="185"/>
      <c r="U1449" s="185"/>
      <c r="V1449" s="185"/>
      <c r="W1449" s="185"/>
      <c r="X1449" s="429"/>
      <c r="Y1449" s="429"/>
      <c r="Z1449" s="429"/>
      <c r="AA1449" s="429"/>
      <c r="AB1449" s="185"/>
      <c r="AC1449" s="431"/>
    </row>
    <row r="1450" spans="20:29">
      <c r="T1450" s="185"/>
      <c r="U1450" s="185"/>
      <c r="V1450" s="185"/>
      <c r="W1450" s="185"/>
      <c r="X1450" s="429"/>
      <c r="Y1450" s="429"/>
      <c r="Z1450" s="429"/>
      <c r="AA1450" s="429"/>
      <c r="AB1450" s="185"/>
      <c r="AC1450" s="431"/>
    </row>
    <row r="1451" spans="20:29">
      <c r="T1451" s="185"/>
      <c r="U1451" s="185"/>
      <c r="V1451" s="185"/>
      <c r="W1451" s="185"/>
      <c r="X1451" s="429"/>
      <c r="Y1451" s="429"/>
      <c r="Z1451" s="429"/>
      <c r="AA1451" s="429"/>
      <c r="AB1451" s="185"/>
      <c r="AC1451" s="431"/>
    </row>
    <row r="1452" spans="20:29">
      <c r="T1452" s="185"/>
      <c r="U1452" s="185"/>
      <c r="V1452" s="185"/>
      <c r="W1452" s="185"/>
      <c r="X1452" s="429"/>
      <c r="Y1452" s="429"/>
      <c r="Z1452" s="429"/>
      <c r="AA1452" s="429"/>
      <c r="AB1452" s="185"/>
      <c r="AC1452" s="431"/>
    </row>
    <row r="1453" spans="20:29">
      <c r="T1453" s="185"/>
      <c r="U1453" s="185"/>
      <c r="V1453" s="185"/>
      <c r="W1453" s="185"/>
      <c r="X1453" s="429"/>
      <c r="Y1453" s="429"/>
      <c r="Z1453" s="429"/>
      <c r="AA1453" s="429"/>
      <c r="AB1453" s="185"/>
      <c r="AC1453" s="431"/>
    </row>
    <row r="1454" spans="20:29">
      <c r="T1454" s="185"/>
      <c r="U1454" s="185"/>
      <c r="V1454" s="185"/>
      <c r="W1454" s="185"/>
      <c r="X1454" s="429"/>
      <c r="Y1454" s="429"/>
      <c r="Z1454" s="429"/>
      <c r="AA1454" s="429"/>
      <c r="AB1454" s="185"/>
      <c r="AC1454" s="431"/>
    </row>
    <row r="1455" spans="20:29">
      <c r="T1455" s="185"/>
      <c r="U1455" s="185"/>
      <c r="V1455" s="185"/>
      <c r="W1455" s="185"/>
      <c r="X1455" s="429"/>
      <c r="Y1455" s="429"/>
      <c r="Z1455" s="429"/>
      <c r="AA1455" s="429"/>
      <c r="AB1455" s="185"/>
      <c r="AC1455" s="431"/>
    </row>
    <row r="1456" spans="20:29">
      <c r="T1456" s="185"/>
      <c r="U1456" s="185"/>
      <c r="V1456" s="185"/>
      <c r="W1456" s="185"/>
      <c r="X1456" s="429"/>
      <c r="Y1456" s="429"/>
      <c r="Z1456" s="429"/>
      <c r="AA1456" s="429"/>
      <c r="AB1456" s="185"/>
      <c r="AC1456" s="431"/>
    </row>
    <row r="1457" spans="20:29">
      <c r="T1457" s="185"/>
      <c r="U1457" s="185"/>
      <c r="V1457" s="185"/>
      <c r="W1457" s="185"/>
      <c r="X1457" s="429"/>
      <c r="Y1457" s="429"/>
      <c r="Z1457" s="429"/>
      <c r="AA1457" s="429"/>
      <c r="AB1457" s="185"/>
      <c r="AC1457" s="431"/>
    </row>
    <row r="1458" spans="20:29">
      <c r="T1458" s="185"/>
      <c r="U1458" s="185"/>
      <c r="V1458" s="185"/>
      <c r="W1458" s="185"/>
      <c r="X1458" s="429"/>
      <c r="Y1458" s="429"/>
      <c r="Z1458" s="429"/>
      <c r="AA1458" s="429"/>
      <c r="AB1458" s="185"/>
      <c r="AC1458" s="431"/>
    </row>
    <row r="1459" spans="20:29">
      <c r="T1459" s="185"/>
      <c r="U1459" s="185"/>
      <c r="V1459" s="185"/>
      <c r="W1459" s="185"/>
      <c r="X1459" s="429"/>
      <c r="Y1459" s="429"/>
      <c r="Z1459" s="429"/>
      <c r="AA1459" s="429"/>
      <c r="AB1459" s="185"/>
      <c r="AC1459" s="431"/>
    </row>
    <row r="1460" spans="20:29">
      <c r="T1460" s="185"/>
      <c r="U1460" s="185"/>
      <c r="V1460" s="185"/>
      <c r="W1460" s="185"/>
      <c r="X1460" s="429"/>
      <c r="Y1460" s="429"/>
      <c r="Z1460" s="429"/>
      <c r="AA1460" s="429"/>
      <c r="AB1460" s="185"/>
      <c r="AC1460" s="431"/>
    </row>
    <row r="1461" spans="20:29">
      <c r="T1461" s="185"/>
      <c r="U1461" s="185"/>
      <c r="V1461" s="185"/>
      <c r="W1461" s="185"/>
      <c r="X1461" s="429"/>
      <c r="Y1461" s="429"/>
      <c r="Z1461" s="429"/>
      <c r="AA1461" s="429"/>
      <c r="AB1461" s="185"/>
      <c r="AC1461" s="431"/>
    </row>
    <row r="1462" spans="20:29">
      <c r="T1462" s="185"/>
      <c r="U1462" s="185"/>
      <c r="V1462" s="185"/>
      <c r="W1462" s="185"/>
      <c r="X1462" s="429"/>
      <c r="Y1462" s="429"/>
      <c r="Z1462" s="429"/>
      <c r="AA1462" s="429"/>
      <c r="AB1462" s="185"/>
      <c r="AC1462" s="431"/>
    </row>
    <row r="1463" spans="20:29">
      <c r="T1463" s="185"/>
      <c r="U1463" s="185"/>
      <c r="V1463" s="185"/>
      <c r="W1463" s="185"/>
      <c r="X1463" s="429"/>
      <c r="Y1463" s="429"/>
      <c r="Z1463" s="429"/>
      <c r="AA1463" s="429"/>
      <c r="AB1463" s="185"/>
      <c r="AC1463" s="431"/>
    </row>
    <row r="1464" spans="20:29">
      <c r="T1464" s="185"/>
      <c r="U1464" s="185"/>
      <c r="V1464" s="185"/>
      <c r="W1464" s="185"/>
      <c r="X1464" s="429"/>
      <c r="Y1464" s="429"/>
      <c r="Z1464" s="429"/>
      <c r="AA1464" s="429"/>
      <c r="AB1464" s="185"/>
      <c r="AC1464" s="431"/>
    </row>
    <row r="1465" spans="20:29">
      <c r="T1465" s="185"/>
      <c r="U1465" s="185"/>
      <c r="V1465" s="185"/>
      <c r="W1465" s="185"/>
      <c r="X1465" s="429"/>
      <c r="Y1465" s="429"/>
      <c r="Z1465" s="429"/>
      <c r="AA1465" s="429"/>
      <c r="AB1465" s="185"/>
      <c r="AC1465" s="431"/>
    </row>
    <row r="1466" spans="20:29">
      <c r="T1466" s="185"/>
      <c r="U1466" s="185"/>
      <c r="V1466" s="185"/>
      <c r="W1466" s="185"/>
      <c r="X1466" s="429"/>
      <c r="Y1466" s="429"/>
      <c r="Z1466" s="429"/>
      <c r="AA1466" s="429"/>
      <c r="AB1466" s="185"/>
      <c r="AC1466" s="431"/>
    </row>
    <row r="1467" spans="20:29">
      <c r="T1467" s="185"/>
      <c r="U1467" s="185"/>
      <c r="V1467" s="185"/>
      <c r="W1467" s="185"/>
      <c r="X1467" s="429"/>
      <c r="Y1467" s="429"/>
      <c r="Z1467" s="429"/>
      <c r="AA1467" s="429"/>
      <c r="AB1467" s="185"/>
      <c r="AC1467" s="431"/>
    </row>
    <row r="1468" spans="20:29">
      <c r="T1468" s="185"/>
      <c r="U1468" s="185"/>
      <c r="V1468" s="185"/>
      <c r="W1468" s="185"/>
      <c r="X1468" s="429"/>
      <c r="Y1468" s="429"/>
      <c r="Z1468" s="429"/>
      <c r="AA1468" s="429"/>
      <c r="AB1468" s="185"/>
      <c r="AC1468" s="431"/>
    </row>
    <row r="1469" spans="20:29">
      <c r="T1469" s="185"/>
      <c r="U1469" s="185"/>
      <c r="V1469" s="185"/>
      <c r="W1469" s="185"/>
      <c r="X1469" s="429"/>
      <c r="Y1469" s="429"/>
      <c r="Z1469" s="429"/>
      <c r="AA1469" s="429"/>
      <c r="AB1469" s="185"/>
      <c r="AC1469" s="431"/>
    </row>
    <row r="1470" spans="20:29">
      <c r="T1470" s="185"/>
      <c r="U1470" s="185"/>
      <c r="V1470" s="185"/>
      <c r="W1470" s="185"/>
      <c r="X1470" s="429"/>
      <c r="Y1470" s="429"/>
      <c r="Z1470" s="429"/>
      <c r="AA1470" s="429"/>
      <c r="AB1470" s="185"/>
      <c r="AC1470" s="431"/>
    </row>
    <row r="1471" spans="20:29">
      <c r="T1471" s="185"/>
      <c r="U1471" s="185"/>
      <c r="V1471" s="185"/>
      <c r="W1471" s="185"/>
      <c r="X1471" s="429"/>
      <c r="Y1471" s="429"/>
      <c r="Z1471" s="429"/>
      <c r="AA1471" s="429"/>
      <c r="AB1471" s="185"/>
      <c r="AC1471" s="431"/>
    </row>
    <row r="1472" spans="20:29">
      <c r="T1472" s="185"/>
      <c r="U1472" s="185"/>
      <c r="V1472" s="185"/>
      <c r="W1472" s="185"/>
      <c r="X1472" s="429"/>
      <c r="Y1472" s="429"/>
      <c r="Z1472" s="429"/>
      <c r="AA1472" s="429"/>
      <c r="AB1472" s="185"/>
      <c r="AC1472" s="431"/>
    </row>
    <row r="1473" spans="20:29">
      <c r="T1473" s="185"/>
      <c r="U1473" s="185"/>
      <c r="V1473" s="185"/>
      <c r="W1473" s="185"/>
      <c r="X1473" s="429"/>
      <c r="Y1473" s="429"/>
      <c r="Z1473" s="429"/>
      <c r="AA1473" s="429"/>
      <c r="AB1473" s="185"/>
      <c r="AC1473" s="431"/>
    </row>
    <row r="1474" spans="20:29">
      <c r="T1474" s="185"/>
      <c r="U1474" s="185"/>
      <c r="V1474" s="185"/>
      <c r="W1474" s="185"/>
      <c r="X1474" s="429"/>
      <c r="Y1474" s="429"/>
      <c r="Z1474" s="429"/>
      <c r="AA1474" s="429"/>
      <c r="AB1474" s="185"/>
      <c r="AC1474" s="431"/>
    </row>
    <row r="1475" spans="20:29">
      <c r="T1475" s="185"/>
      <c r="U1475" s="185"/>
      <c r="V1475" s="185"/>
      <c r="W1475" s="185"/>
      <c r="X1475" s="429"/>
      <c r="Y1475" s="429"/>
      <c r="Z1475" s="429"/>
      <c r="AA1475" s="429"/>
      <c r="AB1475" s="185"/>
      <c r="AC1475" s="431"/>
    </row>
    <row r="1476" spans="20:29">
      <c r="T1476" s="185"/>
      <c r="U1476" s="185"/>
      <c r="V1476" s="185"/>
      <c r="W1476" s="185"/>
      <c r="X1476" s="429"/>
      <c r="Y1476" s="429"/>
      <c r="Z1476" s="429"/>
      <c r="AA1476" s="429"/>
      <c r="AB1476" s="185"/>
      <c r="AC1476" s="431"/>
    </row>
    <row r="1477" spans="20:29">
      <c r="T1477" s="185"/>
      <c r="U1477" s="185"/>
      <c r="V1477" s="185"/>
      <c r="W1477" s="185"/>
      <c r="X1477" s="429"/>
      <c r="Y1477" s="429"/>
      <c r="Z1477" s="429"/>
      <c r="AA1477" s="429"/>
      <c r="AB1477" s="185"/>
      <c r="AC1477" s="431"/>
    </row>
    <row r="1478" spans="20:29">
      <c r="T1478" s="185"/>
      <c r="U1478" s="185"/>
      <c r="V1478" s="185"/>
      <c r="W1478" s="185"/>
      <c r="X1478" s="429"/>
      <c r="Y1478" s="429"/>
      <c r="Z1478" s="429"/>
      <c r="AA1478" s="429"/>
      <c r="AB1478" s="185"/>
      <c r="AC1478" s="431"/>
    </row>
    <row r="1479" spans="20:29">
      <c r="T1479" s="185"/>
      <c r="U1479" s="185"/>
      <c r="V1479" s="185"/>
      <c r="W1479" s="185"/>
      <c r="X1479" s="429"/>
      <c r="Y1479" s="429"/>
      <c r="Z1479" s="429"/>
      <c r="AA1479" s="429"/>
      <c r="AB1479" s="185"/>
      <c r="AC1479" s="431"/>
    </row>
    <row r="1480" spans="20:29">
      <c r="T1480" s="185"/>
      <c r="U1480" s="185"/>
      <c r="V1480" s="185"/>
      <c r="W1480" s="185"/>
      <c r="X1480" s="429"/>
      <c r="Y1480" s="429"/>
      <c r="Z1480" s="429"/>
      <c r="AA1480" s="429"/>
      <c r="AB1480" s="185"/>
      <c r="AC1480" s="431"/>
    </row>
    <row r="1481" spans="20:29">
      <c r="T1481" s="185"/>
      <c r="U1481" s="185"/>
      <c r="V1481" s="185"/>
      <c r="W1481" s="185"/>
      <c r="X1481" s="429"/>
      <c r="Y1481" s="429"/>
      <c r="Z1481" s="429"/>
      <c r="AA1481" s="429"/>
      <c r="AB1481" s="185"/>
      <c r="AC1481" s="431"/>
    </row>
    <row r="1482" spans="20:29">
      <c r="T1482" s="185"/>
      <c r="U1482" s="185"/>
      <c r="V1482" s="185"/>
      <c r="W1482" s="185"/>
      <c r="X1482" s="429"/>
      <c r="Y1482" s="429"/>
      <c r="Z1482" s="429"/>
      <c r="AA1482" s="429"/>
      <c r="AB1482" s="185"/>
      <c r="AC1482" s="431"/>
    </row>
    <row r="1483" spans="20:29">
      <c r="T1483" s="185"/>
      <c r="U1483" s="185"/>
      <c r="V1483" s="185"/>
      <c r="W1483" s="185"/>
      <c r="X1483" s="429"/>
      <c r="Y1483" s="429"/>
      <c r="Z1483" s="429"/>
      <c r="AA1483" s="429"/>
      <c r="AB1483" s="185"/>
      <c r="AC1483" s="431"/>
    </row>
    <row r="1484" spans="20:29">
      <c r="T1484" s="185"/>
      <c r="U1484" s="185"/>
      <c r="V1484" s="185"/>
      <c r="W1484" s="185"/>
      <c r="X1484" s="429"/>
      <c r="Y1484" s="429"/>
      <c r="Z1484" s="429"/>
      <c r="AA1484" s="429"/>
      <c r="AB1484" s="185"/>
      <c r="AC1484" s="431"/>
    </row>
    <row r="1485" spans="20:29">
      <c r="T1485" s="185"/>
      <c r="U1485" s="185"/>
      <c r="V1485" s="185"/>
      <c r="W1485" s="185"/>
      <c r="X1485" s="429"/>
      <c r="Y1485" s="429"/>
      <c r="Z1485" s="429"/>
      <c r="AA1485" s="429"/>
      <c r="AB1485" s="185"/>
      <c r="AC1485" s="431"/>
    </row>
    <row r="1486" spans="20:29">
      <c r="T1486" s="185"/>
      <c r="U1486" s="185"/>
      <c r="V1486" s="185"/>
      <c r="W1486" s="185"/>
      <c r="X1486" s="429"/>
      <c r="Y1486" s="429"/>
      <c r="Z1486" s="429"/>
      <c r="AA1486" s="429"/>
      <c r="AB1486" s="185"/>
      <c r="AC1486" s="431"/>
    </row>
    <row r="1487" spans="20:29">
      <c r="T1487" s="185"/>
      <c r="U1487" s="185"/>
      <c r="V1487" s="185"/>
      <c r="W1487" s="185"/>
      <c r="X1487" s="429"/>
      <c r="Y1487" s="429"/>
      <c r="Z1487" s="429"/>
      <c r="AA1487" s="429"/>
      <c r="AB1487" s="185"/>
      <c r="AC1487" s="431"/>
    </row>
    <row r="1488" spans="20:29">
      <c r="T1488" s="185"/>
      <c r="U1488" s="185"/>
      <c r="V1488" s="185"/>
      <c r="W1488" s="185"/>
      <c r="X1488" s="429"/>
      <c r="Y1488" s="429"/>
      <c r="Z1488" s="429"/>
      <c r="AA1488" s="429"/>
      <c r="AB1488" s="185"/>
      <c r="AC1488" s="431"/>
    </row>
    <row r="1489" spans="20:29">
      <c r="T1489" s="185"/>
      <c r="U1489" s="185"/>
      <c r="V1489" s="185"/>
      <c r="W1489" s="185"/>
      <c r="X1489" s="429"/>
      <c r="Y1489" s="429"/>
      <c r="Z1489" s="429"/>
      <c r="AA1489" s="429"/>
      <c r="AB1489" s="185"/>
      <c r="AC1489" s="431"/>
    </row>
    <row r="1490" spans="20:29">
      <c r="T1490" s="185"/>
      <c r="U1490" s="185"/>
      <c r="V1490" s="185"/>
      <c r="W1490" s="185"/>
      <c r="X1490" s="429"/>
      <c r="Y1490" s="429"/>
      <c r="Z1490" s="429"/>
      <c r="AA1490" s="429"/>
      <c r="AB1490" s="185"/>
      <c r="AC1490" s="431"/>
    </row>
    <row r="1491" spans="20:29">
      <c r="T1491" s="185"/>
      <c r="U1491" s="185"/>
      <c r="V1491" s="185"/>
      <c r="W1491" s="185"/>
      <c r="X1491" s="429"/>
      <c r="Y1491" s="429"/>
      <c r="Z1491" s="429"/>
      <c r="AA1491" s="429"/>
      <c r="AB1491" s="185"/>
      <c r="AC1491" s="431"/>
    </row>
    <row r="1492" spans="20:29">
      <c r="T1492" s="185"/>
      <c r="U1492" s="185"/>
      <c r="V1492" s="185"/>
      <c r="W1492" s="185"/>
      <c r="X1492" s="429"/>
      <c r="Y1492" s="429"/>
      <c r="Z1492" s="429"/>
      <c r="AA1492" s="429"/>
      <c r="AB1492" s="185"/>
      <c r="AC1492" s="431"/>
    </row>
    <row r="1493" spans="20:29">
      <c r="T1493" s="185"/>
      <c r="U1493" s="185"/>
      <c r="V1493" s="185"/>
      <c r="W1493" s="185"/>
      <c r="X1493" s="429"/>
      <c r="Y1493" s="429"/>
      <c r="Z1493" s="429"/>
      <c r="AA1493" s="429"/>
      <c r="AB1493" s="185"/>
      <c r="AC1493" s="431"/>
    </row>
    <row r="1494" spans="20:29">
      <c r="T1494" s="185"/>
      <c r="U1494" s="185"/>
      <c r="V1494" s="185"/>
      <c r="W1494" s="185"/>
      <c r="X1494" s="429"/>
      <c r="Y1494" s="429"/>
      <c r="Z1494" s="429"/>
      <c r="AA1494" s="429"/>
      <c r="AB1494" s="185"/>
      <c r="AC1494" s="431"/>
    </row>
    <row r="1495" spans="20:29">
      <c r="T1495" s="185"/>
      <c r="U1495" s="185"/>
      <c r="V1495" s="185"/>
      <c r="W1495" s="185"/>
      <c r="X1495" s="429"/>
      <c r="Y1495" s="429"/>
      <c r="Z1495" s="429"/>
      <c r="AA1495" s="429"/>
      <c r="AB1495" s="185"/>
      <c r="AC1495" s="431"/>
    </row>
    <row r="1496" spans="20:29">
      <c r="T1496" s="185"/>
      <c r="U1496" s="185"/>
      <c r="V1496" s="185"/>
      <c r="W1496" s="185"/>
      <c r="X1496" s="429"/>
      <c r="Y1496" s="429"/>
      <c r="Z1496" s="429"/>
      <c r="AA1496" s="429"/>
      <c r="AB1496" s="185"/>
      <c r="AC1496" s="431"/>
    </row>
    <row r="1497" spans="20:29">
      <c r="T1497" s="185"/>
      <c r="U1497" s="185"/>
      <c r="V1497" s="185"/>
      <c r="W1497" s="185"/>
      <c r="X1497" s="429"/>
      <c r="Y1497" s="429"/>
      <c r="Z1497" s="429"/>
      <c r="AA1497" s="429"/>
      <c r="AB1497" s="185"/>
      <c r="AC1497" s="431"/>
    </row>
    <row r="1498" spans="20:29">
      <c r="T1498" s="185"/>
      <c r="U1498" s="185"/>
      <c r="V1498" s="185"/>
      <c r="W1498" s="185"/>
      <c r="X1498" s="429"/>
      <c r="Y1498" s="429"/>
      <c r="Z1498" s="429"/>
      <c r="AA1498" s="429"/>
      <c r="AB1498" s="185"/>
      <c r="AC1498" s="431"/>
    </row>
    <row r="1499" spans="20:29">
      <c r="T1499" s="185"/>
      <c r="U1499" s="185"/>
      <c r="V1499" s="185"/>
      <c r="W1499" s="185"/>
      <c r="X1499" s="429"/>
      <c r="Y1499" s="429"/>
      <c r="Z1499" s="429"/>
      <c r="AA1499" s="429"/>
      <c r="AB1499" s="185"/>
      <c r="AC1499" s="431"/>
    </row>
    <row r="1500" spans="20:29">
      <c r="T1500" s="185"/>
      <c r="U1500" s="185"/>
      <c r="V1500" s="185"/>
      <c r="W1500" s="185"/>
      <c r="X1500" s="429"/>
      <c r="Y1500" s="429"/>
      <c r="Z1500" s="429"/>
      <c r="AA1500" s="429"/>
      <c r="AB1500" s="185"/>
      <c r="AC1500" s="431"/>
    </row>
    <row r="1501" spans="20:29">
      <c r="T1501" s="185"/>
      <c r="U1501" s="185"/>
      <c r="V1501" s="185"/>
      <c r="W1501" s="185"/>
      <c r="X1501" s="429"/>
      <c r="Y1501" s="429"/>
      <c r="Z1501" s="429"/>
      <c r="AA1501" s="429"/>
      <c r="AB1501" s="185"/>
      <c r="AC1501" s="431"/>
    </row>
    <row r="1502" spans="20:29">
      <c r="T1502" s="185"/>
      <c r="U1502" s="185"/>
      <c r="V1502" s="185"/>
      <c r="W1502" s="185"/>
      <c r="X1502" s="429"/>
      <c r="Y1502" s="429"/>
      <c r="Z1502" s="429"/>
      <c r="AA1502" s="429"/>
      <c r="AB1502" s="185"/>
      <c r="AC1502" s="431"/>
    </row>
    <row r="1503" spans="20:29">
      <c r="T1503" s="185"/>
      <c r="U1503" s="185"/>
      <c r="V1503" s="185"/>
      <c r="W1503" s="185"/>
      <c r="X1503" s="429"/>
      <c r="Y1503" s="429"/>
      <c r="Z1503" s="429"/>
      <c r="AA1503" s="429"/>
      <c r="AB1503" s="185"/>
      <c r="AC1503" s="431"/>
    </row>
    <row r="1504" spans="20:29">
      <c r="T1504" s="185"/>
      <c r="U1504" s="185"/>
      <c r="V1504" s="185"/>
      <c r="W1504" s="185"/>
      <c r="X1504" s="429"/>
      <c r="Y1504" s="429"/>
      <c r="Z1504" s="429"/>
      <c r="AA1504" s="429"/>
      <c r="AB1504" s="185"/>
      <c r="AC1504" s="431"/>
    </row>
    <row r="1505" spans="20:29">
      <c r="T1505" s="185"/>
      <c r="U1505" s="185"/>
      <c r="V1505" s="185"/>
      <c r="W1505" s="185"/>
      <c r="X1505" s="429"/>
      <c r="Y1505" s="429"/>
      <c r="Z1505" s="429"/>
      <c r="AA1505" s="429"/>
      <c r="AB1505" s="185"/>
      <c r="AC1505" s="431"/>
    </row>
    <row r="1506" spans="20:29">
      <c r="T1506" s="185"/>
      <c r="U1506" s="185"/>
      <c r="V1506" s="185"/>
      <c r="W1506" s="185"/>
      <c r="X1506" s="429"/>
      <c r="Y1506" s="429"/>
      <c r="Z1506" s="429"/>
      <c r="AA1506" s="429"/>
      <c r="AB1506" s="185"/>
      <c r="AC1506" s="431"/>
    </row>
    <row r="1507" spans="20:29">
      <c r="T1507" s="185"/>
      <c r="U1507" s="185"/>
      <c r="V1507" s="185"/>
      <c r="W1507" s="185"/>
      <c r="X1507" s="429"/>
      <c r="Y1507" s="429"/>
      <c r="Z1507" s="429"/>
      <c r="AA1507" s="429"/>
      <c r="AB1507" s="185"/>
      <c r="AC1507" s="431"/>
    </row>
    <row r="1508" spans="20:29">
      <c r="T1508" s="185"/>
      <c r="U1508" s="185"/>
      <c r="V1508" s="185"/>
      <c r="W1508" s="185"/>
      <c r="X1508" s="429"/>
      <c r="Y1508" s="429"/>
      <c r="Z1508" s="429"/>
      <c r="AA1508" s="429"/>
      <c r="AB1508" s="185"/>
      <c r="AC1508" s="431"/>
    </row>
    <row r="1509" spans="20:29">
      <c r="T1509" s="185"/>
      <c r="U1509" s="185"/>
      <c r="V1509" s="185"/>
      <c r="W1509" s="185"/>
      <c r="X1509" s="429"/>
      <c r="Y1509" s="429"/>
      <c r="Z1509" s="429"/>
      <c r="AA1509" s="429"/>
      <c r="AB1509" s="185"/>
      <c r="AC1509" s="431"/>
    </row>
    <row r="1510" spans="20:29">
      <c r="T1510" s="185"/>
      <c r="U1510" s="185"/>
      <c r="V1510" s="185"/>
      <c r="W1510" s="185"/>
      <c r="X1510" s="429"/>
      <c r="Y1510" s="429"/>
      <c r="Z1510" s="429"/>
      <c r="AA1510" s="429"/>
      <c r="AB1510" s="185"/>
      <c r="AC1510" s="431"/>
    </row>
    <row r="1511" spans="20:29">
      <c r="T1511" s="185"/>
      <c r="U1511" s="185"/>
      <c r="V1511" s="185"/>
      <c r="W1511" s="185"/>
      <c r="X1511" s="429"/>
      <c r="Y1511" s="429"/>
      <c r="Z1511" s="429"/>
      <c r="AA1511" s="429"/>
      <c r="AB1511" s="185"/>
      <c r="AC1511" s="431"/>
    </row>
    <row r="1512" spans="20:29">
      <c r="T1512" s="185"/>
      <c r="U1512" s="185"/>
      <c r="V1512" s="185"/>
      <c r="W1512" s="185"/>
      <c r="X1512" s="429"/>
      <c r="Y1512" s="429"/>
      <c r="Z1512" s="429"/>
      <c r="AA1512" s="429"/>
      <c r="AB1512" s="185"/>
      <c r="AC1512" s="431"/>
    </row>
    <row r="1513" spans="20:29">
      <c r="T1513" s="185"/>
      <c r="U1513" s="185"/>
      <c r="V1513" s="185"/>
      <c r="W1513" s="185"/>
      <c r="X1513" s="429"/>
      <c r="Y1513" s="429"/>
      <c r="Z1513" s="429"/>
      <c r="AA1513" s="429"/>
      <c r="AB1513" s="185"/>
      <c r="AC1513" s="431"/>
    </row>
    <row r="1514" spans="20:29">
      <c r="T1514" s="185"/>
      <c r="U1514" s="185"/>
      <c r="V1514" s="185"/>
      <c r="W1514" s="185"/>
      <c r="X1514" s="429"/>
      <c r="Y1514" s="429"/>
      <c r="Z1514" s="429"/>
      <c r="AA1514" s="429"/>
      <c r="AB1514" s="185"/>
      <c r="AC1514" s="431"/>
    </row>
    <row r="1515" spans="20:29">
      <c r="T1515" s="185"/>
      <c r="U1515" s="185"/>
      <c r="V1515" s="185"/>
      <c r="W1515" s="185"/>
      <c r="X1515" s="429"/>
      <c r="Y1515" s="429"/>
      <c r="Z1515" s="429"/>
      <c r="AA1515" s="429"/>
      <c r="AB1515" s="185"/>
      <c r="AC1515" s="431"/>
    </row>
    <row r="1516" spans="20:29">
      <c r="T1516" s="185"/>
      <c r="U1516" s="185"/>
      <c r="V1516" s="185"/>
      <c r="W1516" s="185"/>
      <c r="X1516" s="429"/>
      <c r="Y1516" s="429"/>
      <c r="Z1516" s="429"/>
      <c r="AA1516" s="429"/>
      <c r="AB1516" s="185"/>
      <c r="AC1516" s="431"/>
    </row>
    <row r="1517" spans="20:29">
      <c r="T1517" s="185"/>
      <c r="U1517" s="185"/>
      <c r="V1517" s="185"/>
      <c r="W1517" s="185"/>
      <c r="X1517" s="429"/>
      <c r="Y1517" s="429"/>
      <c r="Z1517" s="429"/>
      <c r="AA1517" s="429"/>
      <c r="AB1517" s="185"/>
      <c r="AC1517" s="431"/>
    </row>
    <row r="1518" spans="20:29">
      <c r="T1518" s="185"/>
      <c r="U1518" s="185"/>
      <c r="V1518" s="185"/>
      <c r="W1518" s="185"/>
      <c r="X1518" s="429"/>
      <c r="Y1518" s="429"/>
      <c r="Z1518" s="429"/>
      <c r="AA1518" s="429"/>
      <c r="AB1518" s="185"/>
      <c r="AC1518" s="431"/>
    </row>
    <row r="1519" spans="20:29">
      <c r="T1519" s="185"/>
      <c r="U1519" s="185"/>
      <c r="V1519" s="185"/>
      <c r="W1519" s="185"/>
      <c r="X1519" s="429"/>
      <c r="Y1519" s="429"/>
      <c r="Z1519" s="429"/>
      <c r="AA1519" s="429"/>
      <c r="AB1519" s="185"/>
      <c r="AC1519" s="431"/>
    </row>
    <row r="1520" spans="20:29">
      <c r="T1520" s="185"/>
      <c r="U1520" s="185"/>
      <c r="V1520" s="185"/>
      <c r="W1520" s="185"/>
      <c r="X1520" s="429"/>
      <c r="Y1520" s="429"/>
      <c r="Z1520" s="429"/>
      <c r="AA1520" s="429"/>
      <c r="AB1520" s="185"/>
      <c r="AC1520" s="431"/>
    </row>
    <row r="1521" spans="20:29">
      <c r="T1521" s="185"/>
      <c r="U1521" s="185"/>
      <c r="V1521" s="185"/>
      <c r="W1521" s="185"/>
      <c r="X1521" s="429"/>
      <c r="Y1521" s="429"/>
      <c r="Z1521" s="429"/>
      <c r="AA1521" s="429"/>
      <c r="AB1521" s="185"/>
      <c r="AC1521" s="431"/>
    </row>
    <row r="1522" spans="20:29">
      <c r="T1522" s="185"/>
      <c r="U1522" s="185"/>
      <c r="V1522" s="185"/>
      <c r="W1522" s="185"/>
      <c r="X1522" s="429"/>
      <c r="Y1522" s="429"/>
      <c r="Z1522" s="429"/>
      <c r="AA1522" s="429"/>
      <c r="AB1522" s="185"/>
      <c r="AC1522" s="431"/>
    </row>
    <row r="1523" spans="20:29">
      <c r="T1523" s="185"/>
      <c r="U1523" s="185"/>
      <c r="V1523" s="185"/>
      <c r="W1523" s="185"/>
      <c r="X1523" s="429"/>
      <c r="Y1523" s="429"/>
      <c r="Z1523" s="429"/>
      <c r="AA1523" s="429"/>
      <c r="AB1523" s="185"/>
      <c r="AC1523" s="431"/>
    </row>
    <row r="1524" spans="20:29">
      <c r="T1524" s="185"/>
      <c r="U1524" s="185"/>
      <c r="V1524" s="185"/>
      <c r="W1524" s="185"/>
      <c r="X1524" s="429"/>
      <c r="Y1524" s="429"/>
      <c r="Z1524" s="429"/>
      <c r="AA1524" s="429"/>
      <c r="AB1524" s="185"/>
      <c r="AC1524" s="431"/>
    </row>
    <row r="1525" spans="20:29">
      <c r="T1525" s="185"/>
      <c r="U1525" s="185"/>
      <c r="V1525" s="185"/>
      <c r="W1525" s="185"/>
      <c r="X1525" s="429"/>
      <c r="Y1525" s="429"/>
      <c r="Z1525" s="429"/>
      <c r="AA1525" s="429"/>
      <c r="AB1525" s="185"/>
      <c r="AC1525" s="431"/>
    </row>
    <row r="1526" spans="20:29">
      <c r="T1526" s="185"/>
      <c r="U1526" s="185"/>
      <c r="V1526" s="185"/>
      <c r="W1526" s="185"/>
      <c r="X1526" s="429"/>
      <c r="Y1526" s="429"/>
      <c r="Z1526" s="429"/>
      <c r="AA1526" s="429"/>
      <c r="AB1526" s="185"/>
      <c r="AC1526" s="431"/>
    </row>
    <row r="1527" spans="20:29">
      <c r="T1527" s="185"/>
      <c r="U1527" s="185"/>
      <c r="V1527" s="185"/>
      <c r="W1527" s="185"/>
      <c r="X1527" s="429"/>
      <c r="Y1527" s="429"/>
      <c r="Z1527" s="429"/>
      <c r="AA1527" s="429"/>
      <c r="AB1527" s="185"/>
      <c r="AC1527" s="431"/>
    </row>
    <row r="1528" spans="20:29">
      <c r="T1528" s="185"/>
      <c r="U1528" s="185"/>
      <c r="V1528" s="185"/>
      <c r="W1528" s="185"/>
      <c r="X1528" s="429"/>
      <c r="Y1528" s="429"/>
      <c r="Z1528" s="429"/>
      <c r="AA1528" s="429"/>
      <c r="AB1528" s="185"/>
      <c r="AC1528" s="431"/>
    </row>
    <row r="1529" spans="20:29">
      <c r="T1529" s="185"/>
      <c r="U1529" s="185"/>
      <c r="V1529" s="185"/>
      <c r="W1529" s="185"/>
      <c r="X1529" s="429"/>
      <c r="Y1529" s="429"/>
      <c r="Z1529" s="429"/>
      <c r="AA1529" s="429"/>
      <c r="AB1529" s="185"/>
      <c r="AC1529" s="431"/>
    </row>
    <row r="1530" spans="20:29">
      <c r="T1530" s="185"/>
      <c r="U1530" s="185"/>
      <c r="V1530" s="185"/>
      <c r="W1530" s="185"/>
      <c r="X1530" s="429"/>
      <c r="Y1530" s="429"/>
      <c r="Z1530" s="429"/>
      <c r="AA1530" s="429"/>
      <c r="AB1530" s="185"/>
      <c r="AC1530" s="431"/>
    </row>
    <row r="1531" spans="20:29">
      <c r="T1531" s="185"/>
      <c r="U1531" s="185"/>
      <c r="V1531" s="185"/>
      <c r="W1531" s="185"/>
      <c r="X1531" s="429"/>
      <c r="Y1531" s="429"/>
      <c r="Z1531" s="429"/>
      <c r="AA1531" s="429"/>
      <c r="AB1531" s="185"/>
      <c r="AC1531" s="431"/>
    </row>
    <row r="1532" spans="20:29">
      <c r="T1532" s="185"/>
      <c r="U1532" s="185"/>
      <c r="V1532" s="185"/>
      <c r="W1532" s="185"/>
      <c r="X1532" s="429"/>
      <c r="Y1532" s="429"/>
      <c r="Z1532" s="429"/>
      <c r="AA1532" s="429"/>
      <c r="AB1532" s="185"/>
      <c r="AC1532" s="431"/>
    </row>
    <row r="1533" spans="20:29">
      <c r="T1533" s="185"/>
      <c r="U1533" s="185"/>
      <c r="V1533" s="185"/>
      <c r="W1533" s="185"/>
      <c r="X1533" s="429"/>
      <c r="Y1533" s="429"/>
      <c r="Z1533" s="429"/>
      <c r="AA1533" s="429"/>
      <c r="AB1533" s="185"/>
      <c r="AC1533" s="431"/>
    </row>
    <row r="1534" spans="20:29">
      <c r="T1534" s="185"/>
      <c r="U1534" s="185"/>
      <c r="V1534" s="185"/>
      <c r="W1534" s="185"/>
      <c r="X1534" s="429"/>
      <c r="Y1534" s="429"/>
      <c r="Z1534" s="429"/>
      <c r="AA1534" s="429"/>
      <c r="AB1534" s="185"/>
      <c r="AC1534" s="431"/>
    </row>
    <row r="1535" spans="20:29">
      <c r="T1535" s="185"/>
      <c r="U1535" s="185"/>
      <c r="V1535" s="185"/>
      <c r="W1535" s="185"/>
      <c r="X1535" s="429"/>
      <c r="Y1535" s="429"/>
      <c r="Z1535" s="429"/>
      <c r="AA1535" s="429"/>
      <c r="AB1535" s="185"/>
      <c r="AC1535" s="431"/>
    </row>
    <row r="1536" spans="20:29">
      <c r="T1536" s="185"/>
      <c r="U1536" s="185"/>
      <c r="V1536" s="185"/>
      <c r="W1536" s="185"/>
      <c r="X1536" s="429"/>
      <c r="Y1536" s="429"/>
      <c r="Z1536" s="429"/>
      <c r="AA1536" s="429"/>
      <c r="AB1536" s="185"/>
      <c r="AC1536" s="431"/>
    </row>
    <row r="1537" spans="20:29">
      <c r="T1537" s="185"/>
      <c r="U1537" s="185"/>
      <c r="V1537" s="185"/>
      <c r="W1537" s="185"/>
      <c r="X1537" s="429"/>
      <c r="Y1537" s="429"/>
      <c r="Z1537" s="429"/>
      <c r="AA1537" s="429"/>
      <c r="AB1537" s="185"/>
      <c r="AC1537" s="431"/>
    </row>
    <row r="1538" spans="20:29">
      <c r="T1538" s="185"/>
      <c r="U1538" s="185"/>
      <c r="V1538" s="185"/>
      <c r="W1538" s="185"/>
      <c r="X1538" s="429"/>
      <c r="Y1538" s="429"/>
      <c r="Z1538" s="429"/>
      <c r="AA1538" s="429"/>
      <c r="AB1538" s="185"/>
      <c r="AC1538" s="431"/>
    </row>
    <row r="1539" spans="20:29">
      <c r="T1539" s="185"/>
      <c r="U1539" s="185"/>
      <c r="V1539" s="185"/>
      <c r="W1539" s="185"/>
      <c r="X1539" s="429"/>
      <c r="Y1539" s="429"/>
      <c r="Z1539" s="429"/>
      <c r="AA1539" s="429"/>
      <c r="AB1539" s="185"/>
      <c r="AC1539" s="431"/>
    </row>
    <row r="1540" spans="20:29">
      <c r="T1540" s="185"/>
      <c r="U1540" s="185"/>
      <c r="V1540" s="185"/>
      <c r="W1540" s="185"/>
      <c r="X1540" s="429"/>
      <c r="Y1540" s="429"/>
      <c r="Z1540" s="429"/>
      <c r="AA1540" s="429"/>
      <c r="AB1540" s="185"/>
      <c r="AC1540" s="431"/>
    </row>
    <row r="1541" spans="20:29">
      <c r="T1541" s="185"/>
      <c r="U1541" s="185"/>
      <c r="V1541" s="185"/>
      <c r="W1541" s="185"/>
      <c r="X1541" s="429"/>
      <c r="Y1541" s="429"/>
      <c r="Z1541" s="429"/>
      <c r="AA1541" s="429"/>
      <c r="AB1541" s="185"/>
      <c r="AC1541" s="431"/>
    </row>
    <row r="1542" spans="20:29">
      <c r="T1542" s="185"/>
      <c r="U1542" s="185"/>
      <c r="V1542" s="185"/>
      <c r="W1542" s="185"/>
      <c r="X1542" s="429"/>
      <c r="Y1542" s="429"/>
      <c r="Z1542" s="429"/>
      <c r="AA1542" s="429"/>
      <c r="AB1542" s="185"/>
      <c r="AC1542" s="431"/>
    </row>
    <row r="1543" spans="20:29">
      <c r="T1543" s="185"/>
      <c r="U1543" s="185"/>
      <c r="V1543" s="185"/>
      <c r="W1543" s="185"/>
      <c r="X1543" s="429"/>
      <c r="Y1543" s="429"/>
      <c r="Z1543" s="429"/>
      <c r="AA1543" s="429"/>
      <c r="AB1543" s="185"/>
      <c r="AC1543" s="431"/>
    </row>
    <row r="1544" spans="20:29">
      <c r="T1544" s="185"/>
      <c r="U1544" s="185"/>
      <c r="V1544" s="185"/>
      <c r="W1544" s="185"/>
      <c r="X1544" s="429"/>
      <c r="Y1544" s="429"/>
      <c r="Z1544" s="429"/>
      <c r="AA1544" s="429"/>
      <c r="AB1544" s="185"/>
      <c r="AC1544" s="431"/>
    </row>
    <row r="1545" spans="20:29">
      <c r="T1545" s="185"/>
      <c r="U1545" s="185"/>
      <c r="V1545" s="185"/>
      <c r="W1545" s="185"/>
      <c r="X1545" s="429"/>
      <c r="Y1545" s="429"/>
      <c r="Z1545" s="429"/>
      <c r="AA1545" s="429"/>
      <c r="AB1545" s="185"/>
      <c r="AC1545" s="431"/>
    </row>
    <row r="1546" spans="20:29">
      <c r="T1546" s="185"/>
      <c r="U1546" s="185"/>
      <c r="V1546" s="185"/>
      <c r="W1546" s="185"/>
      <c r="X1546" s="429"/>
      <c r="Y1546" s="429"/>
      <c r="Z1546" s="429"/>
      <c r="AA1546" s="429"/>
      <c r="AB1546" s="185"/>
      <c r="AC1546" s="431"/>
    </row>
    <row r="1547" spans="20:29">
      <c r="T1547" s="185"/>
      <c r="U1547" s="185"/>
      <c r="V1547" s="185"/>
      <c r="W1547" s="185"/>
      <c r="X1547" s="429"/>
      <c r="Y1547" s="429"/>
      <c r="Z1547" s="429"/>
      <c r="AA1547" s="429"/>
      <c r="AB1547" s="185"/>
      <c r="AC1547" s="431"/>
    </row>
    <row r="1548" spans="20:29">
      <c r="T1548" s="185"/>
      <c r="U1548" s="185"/>
      <c r="V1548" s="185"/>
      <c r="W1548" s="185"/>
      <c r="X1548" s="429"/>
      <c r="Y1548" s="429"/>
      <c r="Z1548" s="429"/>
      <c r="AA1548" s="429"/>
      <c r="AB1548" s="185"/>
      <c r="AC1548" s="431"/>
    </row>
    <row r="1549" spans="20:29">
      <c r="T1549" s="185"/>
      <c r="U1549" s="185"/>
      <c r="V1549" s="185"/>
      <c r="W1549" s="185"/>
      <c r="X1549" s="429"/>
      <c r="Y1549" s="429"/>
      <c r="Z1549" s="429"/>
      <c r="AA1549" s="429"/>
      <c r="AB1549" s="185"/>
      <c r="AC1549" s="431"/>
    </row>
    <row r="1550" spans="20:29">
      <c r="T1550" s="185"/>
      <c r="U1550" s="185"/>
      <c r="V1550" s="185"/>
      <c r="W1550" s="185"/>
      <c r="X1550" s="429"/>
      <c r="Y1550" s="429"/>
      <c r="Z1550" s="429"/>
      <c r="AA1550" s="429"/>
      <c r="AB1550" s="185"/>
      <c r="AC1550" s="431"/>
    </row>
    <row r="1551" spans="20:29">
      <c r="T1551" s="185"/>
      <c r="U1551" s="185"/>
      <c r="V1551" s="185"/>
      <c r="W1551" s="185"/>
      <c r="X1551" s="429"/>
      <c r="Y1551" s="429"/>
      <c r="Z1551" s="429"/>
      <c r="AA1551" s="429"/>
      <c r="AB1551" s="185"/>
      <c r="AC1551" s="431"/>
    </row>
    <row r="1552" spans="20:29">
      <c r="T1552" s="185"/>
      <c r="U1552" s="185"/>
      <c r="V1552" s="185"/>
      <c r="W1552" s="185"/>
      <c r="X1552" s="429"/>
      <c r="Y1552" s="429"/>
      <c r="Z1552" s="429"/>
      <c r="AA1552" s="429"/>
      <c r="AB1552" s="185"/>
      <c r="AC1552" s="431"/>
    </row>
    <row r="1553" spans="20:29">
      <c r="T1553" s="185"/>
      <c r="U1553" s="185"/>
      <c r="V1553" s="185"/>
      <c r="W1553" s="185"/>
      <c r="X1553" s="429"/>
      <c r="Y1553" s="429"/>
      <c r="Z1553" s="429"/>
      <c r="AA1553" s="429"/>
      <c r="AB1553" s="185"/>
      <c r="AC1553" s="431"/>
    </row>
    <row r="1554" spans="20:29">
      <c r="T1554" s="185"/>
      <c r="U1554" s="185"/>
      <c r="V1554" s="185"/>
      <c r="W1554" s="185"/>
      <c r="X1554" s="429"/>
      <c r="Y1554" s="429"/>
      <c r="Z1554" s="429"/>
      <c r="AA1554" s="429"/>
      <c r="AB1554" s="185"/>
      <c r="AC1554" s="431"/>
    </row>
    <row r="1555" spans="20:29">
      <c r="T1555" s="185"/>
      <c r="U1555" s="185"/>
      <c r="V1555" s="185"/>
      <c r="W1555" s="185"/>
      <c r="X1555" s="429"/>
      <c r="Y1555" s="429"/>
      <c r="Z1555" s="429"/>
      <c r="AA1555" s="429"/>
      <c r="AB1555" s="185"/>
      <c r="AC1555" s="431"/>
    </row>
    <row r="1556" spans="20:29">
      <c r="T1556" s="185"/>
      <c r="U1556" s="185"/>
      <c r="V1556" s="185"/>
      <c r="W1556" s="185"/>
      <c r="X1556" s="429"/>
      <c r="Y1556" s="429"/>
      <c r="Z1556" s="429"/>
      <c r="AA1556" s="429"/>
      <c r="AB1556" s="185"/>
      <c r="AC1556" s="431"/>
    </row>
    <row r="1557" spans="20:29">
      <c r="T1557" s="185"/>
      <c r="U1557" s="185"/>
      <c r="V1557" s="185"/>
      <c r="W1557" s="185"/>
      <c r="X1557" s="429"/>
      <c r="Y1557" s="429"/>
      <c r="Z1557" s="429"/>
      <c r="AA1557" s="429"/>
      <c r="AB1557" s="185"/>
      <c r="AC1557" s="431"/>
    </row>
    <row r="1558" spans="20:29">
      <c r="T1558" s="185"/>
      <c r="U1558" s="185"/>
      <c r="V1558" s="185"/>
      <c r="W1558" s="185"/>
      <c r="X1558" s="429"/>
      <c r="Y1558" s="429"/>
      <c r="Z1558" s="429"/>
      <c r="AA1558" s="429"/>
      <c r="AB1558" s="185"/>
      <c r="AC1558" s="431"/>
    </row>
    <row r="1559" spans="20:29">
      <c r="T1559" s="185"/>
      <c r="U1559" s="185"/>
      <c r="V1559" s="185"/>
      <c r="W1559" s="185"/>
      <c r="X1559" s="429"/>
      <c r="Y1559" s="429"/>
      <c r="Z1559" s="429"/>
      <c r="AA1559" s="429"/>
      <c r="AB1559" s="185"/>
      <c r="AC1559" s="431"/>
    </row>
    <row r="1560" spans="20:29">
      <c r="T1560" s="185"/>
      <c r="U1560" s="185"/>
      <c r="V1560" s="185"/>
      <c r="W1560" s="185"/>
      <c r="X1560" s="429"/>
      <c r="Y1560" s="429"/>
      <c r="Z1560" s="429"/>
      <c r="AA1560" s="429"/>
      <c r="AB1560" s="185"/>
      <c r="AC1560" s="431"/>
    </row>
    <row r="1561" spans="20:29">
      <c r="T1561" s="185"/>
      <c r="U1561" s="185"/>
      <c r="V1561" s="185"/>
      <c r="W1561" s="185"/>
      <c r="X1561" s="429"/>
      <c r="Y1561" s="429"/>
      <c r="Z1561" s="429"/>
      <c r="AA1561" s="429"/>
      <c r="AB1561" s="185"/>
      <c r="AC1561" s="431"/>
    </row>
    <row r="1562" spans="20:29">
      <c r="T1562" s="185"/>
      <c r="U1562" s="185"/>
      <c r="V1562" s="185"/>
      <c r="W1562" s="185"/>
      <c r="X1562" s="429"/>
      <c r="Y1562" s="429"/>
      <c r="Z1562" s="429"/>
      <c r="AA1562" s="429"/>
      <c r="AB1562" s="185"/>
      <c r="AC1562" s="431"/>
    </row>
    <row r="1563" spans="20:29">
      <c r="T1563" s="185"/>
      <c r="U1563" s="185"/>
      <c r="V1563" s="185"/>
      <c r="W1563" s="185"/>
      <c r="X1563" s="429"/>
      <c r="Y1563" s="429"/>
      <c r="Z1563" s="429"/>
      <c r="AA1563" s="429"/>
      <c r="AB1563" s="185"/>
      <c r="AC1563" s="431"/>
    </row>
    <row r="1564" spans="20:29">
      <c r="T1564" s="185"/>
      <c r="U1564" s="185"/>
      <c r="V1564" s="185"/>
      <c r="W1564" s="185"/>
      <c r="X1564" s="429"/>
      <c r="Y1564" s="429"/>
      <c r="Z1564" s="429"/>
      <c r="AA1564" s="429"/>
      <c r="AB1564" s="185"/>
      <c r="AC1564" s="431"/>
    </row>
    <row r="1565" spans="20:29">
      <c r="T1565" s="185"/>
      <c r="U1565" s="185"/>
      <c r="V1565" s="185"/>
      <c r="W1565" s="185"/>
      <c r="X1565" s="429"/>
      <c r="Y1565" s="429"/>
      <c r="Z1565" s="429"/>
      <c r="AA1565" s="429"/>
      <c r="AB1565" s="185"/>
      <c r="AC1565" s="431"/>
    </row>
    <row r="1566" spans="20:29">
      <c r="T1566" s="185"/>
      <c r="U1566" s="185"/>
      <c r="V1566" s="185"/>
      <c r="W1566" s="185"/>
      <c r="X1566" s="429"/>
      <c r="Y1566" s="429"/>
      <c r="Z1566" s="429"/>
      <c r="AA1566" s="429"/>
      <c r="AB1566" s="185"/>
      <c r="AC1566" s="431"/>
    </row>
    <row r="1567" spans="20:29">
      <c r="T1567" s="185"/>
      <c r="U1567" s="185"/>
      <c r="V1567" s="185"/>
      <c r="W1567" s="185"/>
      <c r="X1567" s="429"/>
      <c r="Y1567" s="429"/>
      <c r="Z1567" s="429"/>
      <c r="AA1567" s="429"/>
      <c r="AB1567" s="185"/>
      <c r="AC1567" s="431"/>
    </row>
    <row r="1568" spans="20:29">
      <c r="T1568" s="185"/>
      <c r="U1568" s="185"/>
      <c r="V1568" s="185"/>
      <c r="W1568" s="185"/>
      <c r="X1568" s="429"/>
      <c r="Y1568" s="429"/>
      <c r="Z1568" s="429"/>
      <c r="AA1568" s="429"/>
      <c r="AB1568" s="185"/>
      <c r="AC1568" s="431"/>
    </row>
    <row r="1569" spans="20:29">
      <c r="T1569" s="185"/>
      <c r="U1569" s="185"/>
      <c r="V1569" s="185"/>
      <c r="W1569" s="185"/>
      <c r="X1569" s="429"/>
      <c r="Y1569" s="429"/>
      <c r="Z1569" s="429"/>
      <c r="AA1569" s="429"/>
      <c r="AB1569" s="185"/>
      <c r="AC1569" s="431"/>
    </row>
    <row r="1570" spans="20:29">
      <c r="T1570" s="185"/>
      <c r="U1570" s="185"/>
      <c r="V1570" s="185"/>
      <c r="W1570" s="185"/>
      <c r="X1570" s="429"/>
      <c r="Y1570" s="429"/>
      <c r="Z1570" s="429"/>
      <c r="AA1570" s="429"/>
      <c r="AB1570" s="185"/>
      <c r="AC1570" s="431"/>
    </row>
    <row r="1571" spans="20:29">
      <c r="T1571" s="185"/>
      <c r="U1571" s="185"/>
      <c r="V1571" s="185"/>
      <c r="W1571" s="185"/>
      <c r="X1571" s="429"/>
      <c r="Y1571" s="429"/>
      <c r="Z1571" s="429"/>
      <c r="AA1571" s="429"/>
      <c r="AB1571" s="185"/>
      <c r="AC1571" s="431"/>
    </row>
    <row r="1572" spans="20:29">
      <c r="T1572" s="185"/>
      <c r="U1572" s="185"/>
      <c r="V1572" s="185"/>
      <c r="W1572" s="185"/>
      <c r="X1572" s="429"/>
      <c r="Y1572" s="429"/>
      <c r="Z1572" s="429"/>
      <c r="AA1572" s="429"/>
      <c r="AB1572" s="185"/>
      <c r="AC1572" s="431"/>
    </row>
    <row r="1573" spans="20:29">
      <c r="T1573" s="185"/>
      <c r="U1573" s="185"/>
      <c r="V1573" s="185"/>
      <c r="W1573" s="185"/>
      <c r="X1573" s="429"/>
      <c r="Y1573" s="429"/>
      <c r="Z1573" s="429"/>
      <c r="AA1573" s="429"/>
      <c r="AB1573" s="185"/>
      <c r="AC1573" s="431"/>
    </row>
    <row r="1574" spans="20:29">
      <c r="T1574" s="185"/>
      <c r="U1574" s="185"/>
      <c r="V1574" s="185"/>
      <c r="W1574" s="185"/>
      <c r="X1574" s="429"/>
      <c r="Y1574" s="429"/>
      <c r="Z1574" s="429"/>
      <c r="AA1574" s="429"/>
      <c r="AB1574" s="185"/>
      <c r="AC1574" s="431"/>
    </row>
    <row r="1575" spans="20:29">
      <c r="T1575" s="185"/>
      <c r="U1575" s="185"/>
      <c r="V1575" s="185"/>
      <c r="W1575" s="185"/>
      <c r="X1575" s="429"/>
      <c r="Y1575" s="429"/>
      <c r="Z1575" s="429"/>
      <c r="AA1575" s="429"/>
      <c r="AB1575" s="185"/>
      <c r="AC1575" s="431"/>
    </row>
    <row r="1576" spans="20:29">
      <c r="T1576" s="185"/>
      <c r="U1576" s="185"/>
      <c r="V1576" s="185"/>
      <c r="W1576" s="185"/>
      <c r="X1576" s="429"/>
      <c r="Y1576" s="429"/>
      <c r="Z1576" s="429"/>
      <c r="AA1576" s="429"/>
      <c r="AB1576" s="185"/>
      <c r="AC1576" s="431"/>
    </row>
    <row r="1577" spans="20:29">
      <c r="T1577" s="185"/>
      <c r="U1577" s="185"/>
      <c r="V1577" s="185"/>
      <c r="W1577" s="185"/>
      <c r="X1577" s="429"/>
      <c r="Y1577" s="429"/>
      <c r="Z1577" s="429"/>
      <c r="AA1577" s="429"/>
      <c r="AB1577" s="185"/>
      <c r="AC1577" s="431"/>
    </row>
    <row r="1578" spans="20:29">
      <c r="T1578" s="185"/>
      <c r="U1578" s="185"/>
      <c r="V1578" s="185"/>
      <c r="W1578" s="185"/>
      <c r="X1578" s="429"/>
      <c r="Y1578" s="429"/>
      <c r="Z1578" s="429"/>
      <c r="AA1578" s="429"/>
      <c r="AB1578" s="185"/>
      <c r="AC1578" s="431"/>
    </row>
    <row r="1579" spans="20:29">
      <c r="T1579" s="185"/>
      <c r="U1579" s="185"/>
      <c r="V1579" s="185"/>
      <c r="W1579" s="185"/>
      <c r="X1579" s="429"/>
      <c r="Y1579" s="429"/>
      <c r="Z1579" s="429"/>
      <c r="AA1579" s="429"/>
      <c r="AB1579" s="185"/>
      <c r="AC1579" s="431"/>
    </row>
    <row r="1580" spans="20:29">
      <c r="T1580" s="185"/>
      <c r="U1580" s="185"/>
      <c r="V1580" s="185"/>
      <c r="W1580" s="185"/>
      <c r="X1580" s="429"/>
      <c r="Y1580" s="429"/>
      <c r="Z1580" s="429"/>
      <c r="AA1580" s="429"/>
      <c r="AB1580" s="185"/>
      <c r="AC1580" s="431"/>
    </row>
    <row r="1581" spans="20:29">
      <c r="T1581" s="185"/>
      <c r="U1581" s="185"/>
      <c r="V1581" s="185"/>
      <c r="W1581" s="185"/>
      <c r="X1581" s="429"/>
      <c r="Y1581" s="429"/>
      <c r="Z1581" s="429"/>
      <c r="AA1581" s="429"/>
      <c r="AB1581" s="185"/>
      <c r="AC1581" s="431"/>
    </row>
    <row r="1582" spans="20:29">
      <c r="T1582" s="185"/>
      <c r="U1582" s="185"/>
      <c r="V1582" s="185"/>
      <c r="W1582" s="185"/>
      <c r="X1582" s="429"/>
      <c r="Y1582" s="429"/>
      <c r="Z1582" s="429"/>
      <c r="AA1582" s="429"/>
      <c r="AB1582" s="185"/>
      <c r="AC1582" s="431"/>
    </row>
    <row r="1583" spans="20:29">
      <c r="T1583" s="185"/>
      <c r="U1583" s="185"/>
      <c r="V1583" s="185"/>
      <c r="W1583" s="185"/>
      <c r="X1583" s="429"/>
      <c r="Y1583" s="429"/>
      <c r="Z1583" s="429"/>
      <c r="AA1583" s="429"/>
      <c r="AB1583" s="185"/>
      <c r="AC1583" s="431"/>
    </row>
    <row r="1584" spans="20:29">
      <c r="T1584" s="185"/>
      <c r="U1584" s="185"/>
      <c r="V1584" s="185"/>
      <c r="W1584" s="185"/>
      <c r="X1584" s="429"/>
      <c r="Y1584" s="429"/>
      <c r="Z1584" s="429"/>
      <c r="AA1584" s="429"/>
      <c r="AB1584" s="185"/>
      <c r="AC1584" s="431"/>
    </row>
    <row r="1585" spans="20:29">
      <c r="T1585" s="185"/>
      <c r="U1585" s="185"/>
      <c r="V1585" s="185"/>
      <c r="W1585" s="185"/>
      <c r="X1585" s="429"/>
      <c r="Y1585" s="429"/>
      <c r="Z1585" s="429"/>
      <c r="AA1585" s="429"/>
      <c r="AB1585" s="185"/>
      <c r="AC1585" s="431"/>
    </row>
    <row r="1586" spans="20:29">
      <c r="T1586" s="185"/>
      <c r="U1586" s="185"/>
      <c r="V1586" s="185"/>
      <c r="W1586" s="185"/>
      <c r="X1586" s="429"/>
      <c r="Y1586" s="429"/>
      <c r="Z1586" s="429"/>
      <c r="AA1586" s="429"/>
      <c r="AB1586" s="185"/>
      <c r="AC1586" s="431"/>
    </row>
    <row r="1587" spans="20:29">
      <c r="T1587" s="185"/>
      <c r="U1587" s="185"/>
      <c r="V1587" s="185"/>
      <c r="W1587" s="185"/>
      <c r="X1587" s="429"/>
      <c r="Y1587" s="429"/>
      <c r="Z1587" s="429"/>
      <c r="AA1587" s="429"/>
      <c r="AB1587" s="185"/>
      <c r="AC1587" s="431"/>
    </row>
    <row r="1588" spans="20:29">
      <c r="T1588" s="185"/>
      <c r="U1588" s="185"/>
      <c r="V1588" s="185"/>
      <c r="W1588" s="185"/>
      <c r="X1588" s="429"/>
      <c r="Y1588" s="429"/>
      <c r="Z1588" s="429"/>
      <c r="AA1588" s="429"/>
      <c r="AB1588" s="185"/>
      <c r="AC1588" s="431"/>
    </row>
    <row r="1589" spans="20:29">
      <c r="T1589" s="185"/>
      <c r="U1589" s="185"/>
      <c r="V1589" s="185"/>
      <c r="W1589" s="185"/>
      <c r="X1589" s="429"/>
      <c r="Y1589" s="429"/>
      <c r="Z1589" s="429"/>
      <c r="AA1589" s="429"/>
      <c r="AB1589" s="185"/>
      <c r="AC1589" s="431"/>
    </row>
    <row r="1590" spans="20:29">
      <c r="T1590" s="185"/>
      <c r="U1590" s="185"/>
      <c r="V1590" s="185"/>
      <c r="W1590" s="185"/>
      <c r="X1590" s="429"/>
      <c r="Y1590" s="429"/>
      <c r="Z1590" s="429"/>
      <c r="AA1590" s="429"/>
      <c r="AB1590" s="185"/>
      <c r="AC1590" s="431"/>
    </row>
    <row r="1591" spans="20:29">
      <c r="T1591" s="185"/>
      <c r="U1591" s="185"/>
      <c r="V1591" s="185"/>
      <c r="W1591" s="185"/>
      <c r="X1591" s="429"/>
      <c r="Y1591" s="429"/>
      <c r="Z1591" s="429"/>
      <c r="AA1591" s="429"/>
      <c r="AB1591" s="185"/>
      <c r="AC1591" s="431"/>
    </row>
    <row r="1592" spans="20:29">
      <c r="T1592" s="185"/>
      <c r="U1592" s="185"/>
      <c r="V1592" s="185"/>
      <c r="W1592" s="185"/>
      <c r="X1592" s="429"/>
      <c r="Y1592" s="429"/>
      <c r="Z1592" s="429"/>
      <c r="AA1592" s="429"/>
      <c r="AB1592" s="185"/>
      <c r="AC1592" s="431"/>
    </row>
    <row r="1593" spans="20:29">
      <c r="T1593" s="185"/>
      <c r="U1593" s="185"/>
      <c r="V1593" s="185"/>
      <c r="W1593" s="185"/>
      <c r="X1593" s="429"/>
      <c r="Y1593" s="429"/>
      <c r="Z1593" s="429"/>
      <c r="AA1593" s="429"/>
      <c r="AB1593" s="185"/>
      <c r="AC1593" s="431"/>
    </row>
    <row r="1594" spans="20:29">
      <c r="T1594" s="185"/>
      <c r="U1594" s="185"/>
      <c r="V1594" s="185"/>
      <c r="W1594" s="185"/>
      <c r="X1594" s="429"/>
      <c r="Y1594" s="429"/>
      <c r="Z1594" s="429"/>
      <c r="AA1594" s="429"/>
      <c r="AB1594" s="185"/>
      <c r="AC1594" s="431"/>
    </row>
    <row r="1595" spans="20:29">
      <c r="T1595" s="185"/>
      <c r="U1595" s="185"/>
      <c r="V1595" s="185"/>
      <c r="W1595" s="185"/>
      <c r="X1595" s="429"/>
      <c r="Y1595" s="429"/>
      <c r="Z1595" s="429"/>
      <c r="AA1595" s="429"/>
      <c r="AB1595" s="185"/>
      <c r="AC1595" s="431"/>
    </row>
    <row r="1596" spans="20:29">
      <c r="T1596" s="185"/>
      <c r="U1596" s="185"/>
      <c r="V1596" s="185"/>
      <c r="W1596" s="185"/>
      <c r="X1596" s="429"/>
      <c r="Y1596" s="429"/>
      <c r="Z1596" s="429"/>
      <c r="AA1596" s="429"/>
      <c r="AB1596" s="185"/>
      <c r="AC1596" s="431"/>
    </row>
    <row r="1597" spans="20:29">
      <c r="T1597" s="185"/>
      <c r="U1597" s="185"/>
      <c r="V1597" s="185"/>
      <c r="W1597" s="185"/>
      <c r="X1597" s="429"/>
      <c r="Y1597" s="429"/>
      <c r="Z1597" s="429"/>
      <c r="AA1597" s="429"/>
      <c r="AB1597" s="185"/>
      <c r="AC1597" s="431"/>
    </row>
    <row r="1598" spans="20:29">
      <c r="T1598" s="185"/>
      <c r="U1598" s="185"/>
      <c r="V1598" s="185"/>
      <c r="W1598" s="185"/>
      <c r="X1598" s="429"/>
      <c r="Y1598" s="429"/>
      <c r="Z1598" s="429"/>
      <c r="AA1598" s="429"/>
      <c r="AB1598" s="185"/>
      <c r="AC1598" s="431"/>
    </row>
    <row r="1599" spans="20:29">
      <c r="T1599" s="185"/>
      <c r="U1599" s="185"/>
      <c r="V1599" s="185"/>
      <c r="W1599" s="185"/>
      <c r="X1599" s="429"/>
      <c r="Y1599" s="429"/>
      <c r="Z1599" s="429"/>
      <c r="AA1599" s="429"/>
      <c r="AB1599" s="185"/>
      <c r="AC1599" s="431"/>
    </row>
    <row r="1600" spans="20:29">
      <c r="T1600" s="185"/>
      <c r="U1600" s="185"/>
      <c r="V1600" s="185"/>
      <c r="W1600" s="185"/>
      <c r="X1600" s="429"/>
      <c r="Y1600" s="429"/>
      <c r="Z1600" s="429"/>
      <c r="AA1600" s="429"/>
      <c r="AB1600" s="185"/>
      <c r="AC1600" s="431"/>
    </row>
    <row r="1601" spans="20:29">
      <c r="T1601" s="185"/>
      <c r="U1601" s="185"/>
      <c r="V1601" s="185"/>
      <c r="W1601" s="185"/>
      <c r="X1601" s="429"/>
      <c r="Y1601" s="429"/>
      <c r="Z1601" s="429"/>
      <c r="AA1601" s="429"/>
      <c r="AB1601" s="185"/>
      <c r="AC1601" s="431"/>
    </row>
    <row r="1602" spans="20:29">
      <c r="T1602" s="185"/>
      <c r="U1602" s="185"/>
      <c r="V1602" s="185"/>
      <c r="W1602" s="185"/>
      <c r="X1602" s="429"/>
      <c r="Y1602" s="429"/>
      <c r="Z1602" s="429"/>
      <c r="AA1602" s="429"/>
      <c r="AB1602" s="185"/>
      <c r="AC1602" s="431"/>
    </row>
    <row r="1603" spans="20:29">
      <c r="T1603" s="185"/>
      <c r="U1603" s="185"/>
      <c r="V1603" s="185"/>
      <c r="W1603" s="185"/>
      <c r="X1603" s="429"/>
      <c r="Y1603" s="429"/>
      <c r="Z1603" s="429"/>
      <c r="AA1603" s="429"/>
      <c r="AB1603" s="185"/>
      <c r="AC1603" s="431"/>
    </row>
    <row r="1604" spans="20:29">
      <c r="T1604" s="185"/>
      <c r="U1604" s="185"/>
      <c r="V1604" s="185"/>
      <c r="W1604" s="185"/>
      <c r="X1604" s="429"/>
      <c r="Y1604" s="429"/>
      <c r="Z1604" s="429"/>
      <c r="AA1604" s="429"/>
      <c r="AB1604" s="185"/>
      <c r="AC1604" s="431"/>
    </row>
    <row r="1605" spans="20:29">
      <c r="T1605" s="185"/>
      <c r="U1605" s="185"/>
      <c r="V1605" s="185"/>
      <c r="W1605" s="185"/>
      <c r="X1605" s="429"/>
      <c r="Y1605" s="429"/>
      <c r="Z1605" s="429"/>
      <c r="AA1605" s="429"/>
      <c r="AB1605" s="185"/>
      <c r="AC1605" s="431"/>
    </row>
    <row r="1606" spans="20:29">
      <c r="T1606" s="185"/>
      <c r="U1606" s="185"/>
      <c r="V1606" s="185"/>
      <c r="W1606" s="185"/>
      <c r="X1606" s="429"/>
      <c r="Y1606" s="429"/>
      <c r="Z1606" s="429"/>
      <c r="AA1606" s="429"/>
      <c r="AB1606" s="185"/>
      <c r="AC1606" s="431"/>
    </row>
    <row r="1607" spans="20:29">
      <c r="T1607" s="185"/>
      <c r="U1607" s="185"/>
      <c r="V1607" s="185"/>
      <c r="W1607" s="185"/>
      <c r="X1607" s="429"/>
      <c r="Y1607" s="429"/>
      <c r="Z1607" s="429"/>
      <c r="AA1607" s="429"/>
      <c r="AB1607" s="185"/>
      <c r="AC1607" s="431"/>
    </row>
    <row r="1608" spans="20:29">
      <c r="T1608" s="185"/>
      <c r="U1608" s="185"/>
      <c r="V1608" s="185"/>
      <c r="W1608" s="185"/>
      <c r="X1608" s="429"/>
      <c r="Y1608" s="429"/>
      <c r="Z1608" s="429"/>
      <c r="AA1608" s="429"/>
      <c r="AB1608" s="185"/>
      <c r="AC1608" s="431"/>
    </row>
    <row r="1609" spans="20:29">
      <c r="T1609" s="185"/>
      <c r="U1609" s="185"/>
      <c r="V1609" s="185"/>
      <c r="W1609" s="185"/>
      <c r="X1609" s="429"/>
      <c r="Y1609" s="429"/>
      <c r="Z1609" s="429"/>
      <c r="AA1609" s="429"/>
      <c r="AB1609" s="185"/>
      <c r="AC1609" s="431"/>
    </row>
    <row r="1610" spans="20:29">
      <c r="T1610" s="185"/>
      <c r="U1610" s="185"/>
      <c r="V1610" s="185"/>
      <c r="W1610" s="185"/>
      <c r="X1610" s="429"/>
      <c r="Y1610" s="429"/>
      <c r="Z1610" s="429"/>
      <c r="AA1610" s="429"/>
      <c r="AB1610" s="185"/>
      <c r="AC1610" s="431"/>
    </row>
    <row r="1611" spans="20:29">
      <c r="T1611" s="185"/>
      <c r="U1611" s="185"/>
      <c r="V1611" s="185"/>
      <c r="W1611" s="185"/>
      <c r="X1611" s="429"/>
      <c r="Y1611" s="429"/>
      <c r="Z1611" s="429"/>
      <c r="AA1611" s="429"/>
      <c r="AB1611" s="185"/>
      <c r="AC1611" s="431"/>
    </row>
    <row r="1612" spans="20:29">
      <c r="T1612" s="185"/>
      <c r="U1612" s="185"/>
      <c r="V1612" s="185"/>
      <c r="W1612" s="185"/>
      <c r="X1612" s="429"/>
      <c r="Y1612" s="429"/>
      <c r="Z1612" s="429"/>
      <c r="AA1612" s="429"/>
      <c r="AB1612" s="185"/>
      <c r="AC1612" s="431"/>
    </row>
    <row r="1613" spans="20:29">
      <c r="T1613" s="185"/>
      <c r="U1613" s="185"/>
      <c r="V1613" s="185"/>
      <c r="W1613" s="185"/>
      <c r="X1613" s="429"/>
      <c r="Y1613" s="429"/>
      <c r="Z1613" s="429"/>
      <c r="AA1613" s="429"/>
      <c r="AB1613" s="185"/>
      <c r="AC1613" s="431"/>
    </row>
    <row r="1614" spans="20:29">
      <c r="T1614" s="185"/>
      <c r="U1614" s="185"/>
      <c r="V1614" s="185"/>
      <c r="W1614" s="185"/>
      <c r="X1614" s="429"/>
      <c r="Y1614" s="429"/>
      <c r="Z1614" s="429"/>
      <c r="AA1614" s="429"/>
      <c r="AB1614" s="185"/>
      <c r="AC1614" s="431"/>
    </row>
    <row r="1615" spans="20:29">
      <c r="T1615" s="185"/>
      <c r="U1615" s="185"/>
      <c r="V1615" s="185"/>
      <c r="W1615" s="185"/>
      <c r="X1615" s="429"/>
      <c r="Y1615" s="429"/>
      <c r="Z1615" s="429"/>
      <c r="AA1615" s="429"/>
      <c r="AB1615" s="185"/>
      <c r="AC1615" s="431"/>
    </row>
    <row r="1616" spans="20:29">
      <c r="T1616" s="185"/>
      <c r="U1616" s="185"/>
      <c r="V1616" s="185"/>
      <c r="W1616" s="185"/>
      <c r="X1616" s="429"/>
      <c r="Y1616" s="429"/>
      <c r="Z1616" s="429"/>
      <c r="AA1616" s="429"/>
      <c r="AB1616" s="185"/>
      <c r="AC1616" s="431"/>
    </row>
    <row r="1617" spans="20:29">
      <c r="T1617" s="185"/>
      <c r="U1617" s="185"/>
      <c r="V1617" s="185"/>
      <c r="W1617" s="185"/>
      <c r="X1617" s="429"/>
      <c r="Y1617" s="429"/>
      <c r="Z1617" s="429"/>
      <c r="AA1617" s="429"/>
      <c r="AB1617" s="185"/>
      <c r="AC1617" s="431"/>
    </row>
    <row r="1618" spans="20:29">
      <c r="T1618" s="185"/>
      <c r="U1618" s="185"/>
      <c r="V1618" s="185"/>
      <c r="W1618" s="185"/>
      <c r="X1618" s="429"/>
      <c r="Y1618" s="429"/>
      <c r="Z1618" s="429"/>
      <c r="AA1618" s="429"/>
      <c r="AB1618" s="185"/>
      <c r="AC1618" s="431"/>
    </row>
    <row r="1619" spans="20:29">
      <c r="T1619" s="185"/>
      <c r="U1619" s="185"/>
      <c r="V1619" s="185"/>
      <c r="W1619" s="185"/>
      <c r="X1619" s="429"/>
      <c r="Y1619" s="429"/>
      <c r="Z1619" s="429"/>
      <c r="AA1619" s="429"/>
      <c r="AB1619" s="185"/>
      <c r="AC1619" s="431"/>
    </row>
    <row r="1620" spans="20:29">
      <c r="T1620" s="185"/>
      <c r="U1620" s="185"/>
      <c r="V1620" s="185"/>
      <c r="W1620" s="185"/>
      <c r="X1620" s="429"/>
      <c r="Y1620" s="429"/>
      <c r="Z1620" s="429"/>
      <c r="AA1620" s="429"/>
      <c r="AB1620" s="185"/>
      <c r="AC1620" s="431"/>
    </row>
    <row r="1621" spans="20:29">
      <c r="T1621" s="185"/>
      <c r="U1621" s="185"/>
      <c r="V1621" s="185"/>
      <c r="W1621" s="185"/>
      <c r="X1621" s="429"/>
      <c r="Y1621" s="429"/>
      <c r="Z1621" s="429"/>
      <c r="AA1621" s="429"/>
      <c r="AB1621" s="185"/>
      <c r="AC1621" s="431"/>
    </row>
    <row r="1622" spans="20:29">
      <c r="T1622" s="185"/>
      <c r="U1622" s="185"/>
      <c r="V1622" s="185"/>
      <c r="W1622" s="185"/>
      <c r="X1622" s="429"/>
      <c r="Y1622" s="429"/>
      <c r="Z1622" s="429"/>
      <c r="AA1622" s="429"/>
      <c r="AB1622" s="185"/>
      <c r="AC1622" s="431"/>
    </row>
    <row r="1623" spans="20:29">
      <c r="T1623" s="185"/>
      <c r="U1623" s="185"/>
      <c r="V1623" s="185"/>
      <c r="W1623" s="185"/>
      <c r="X1623" s="429"/>
      <c r="Y1623" s="429"/>
      <c r="Z1623" s="429"/>
      <c r="AA1623" s="429"/>
      <c r="AB1623" s="185"/>
      <c r="AC1623" s="431"/>
    </row>
    <row r="1624" spans="20:29">
      <c r="T1624" s="185"/>
      <c r="U1624" s="185"/>
      <c r="V1624" s="185"/>
      <c r="W1624" s="185"/>
      <c r="X1624" s="429"/>
      <c r="Y1624" s="429"/>
      <c r="Z1624" s="429"/>
      <c r="AA1624" s="429"/>
      <c r="AB1624" s="185"/>
      <c r="AC1624" s="431"/>
    </row>
    <row r="1625" spans="20:29">
      <c r="T1625" s="185"/>
      <c r="U1625" s="185"/>
      <c r="V1625" s="185"/>
      <c r="W1625" s="185"/>
      <c r="X1625" s="429"/>
      <c r="Y1625" s="429"/>
      <c r="Z1625" s="429"/>
      <c r="AA1625" s="429"/>
      <c r="AB1625" s="185"/>
      <c r="AC1625" s="431"/>
    </row>
    <row r="1626" spans="20:29">
      <c r="T1626" s="185"/>
      <c r="U1626" s="185"/>
      <c r="V1626" s="185"/>
      <c r="W1626" s="185"/>
      <c r="X1626" s="429"/>
      <c r="Y1626" s="429"/>
      <c r="Z1626" s="429"/>
      <c r="AA1626" s="429"/>
      <c r="AB1626" s="185"/>
      <c r="AC1626" s="431"/>
    </row>
    <row r="1627" spans="20:29">
      <c r="T1627" s="185"/>
      <c r="U1627" s="185"/>
      <c r="V1627" s="185"/>
      <c r="W1627" s="185"/>
      <c r="X1627" s="429"/>
      <c r="Y1627" s="429"/>
      <c r="Z1627" s="429"/>
      <c r="AA1627" s="429"/>
      <c r="AB1627" s="185"/>
      <c r="AC1627" s="431"/>
    </row>
    <row r="1628" spans="20:29">
      <c r="T1628" s="185"/>
      <c r="U1628" s="185"/>
      <c r="V1628" s="185"/>
      <c r="W1628" s="185"/>
      <c r="X1628" s="429"/>
      <c r="Y1628" s="429"/>
      <c r="Z1628" s="429"/>
      <c r="AA1628" s="429"/>
      <c r="AB1628" s="185"/>
      <c r="AC1628" s="431"/>
    </row>
    <row r="1629" spans="20:29">
      <c r="T1629" s="185"/>
      <c r="U1629" s="185"/>
      <c r="V1629" s="185"/>
      <c r="W1629" s="185"/>
      <c r="X1629" s="429"/>
      <c r="Y1629" s="429"/>
      <c r="Z1629" s="429"/>
      <c r="AA1629" s="429"/>
      <c r="AB1629" s="185"/>
      <c r="AC1629" s="431"/>
    </row>
    <row r="1630" spans="20:29">
      <c r="T1630" s="185"/>
      <c r="U1630" s="185"/>
      <c r="V1630" s="185"/>
      <c r="W1630" s="185"/>
      <c r="X1630" s="429"/>
      <c r="Y1630" s="429"/>
      <c r="Z1630" s="429"/>
      <c r="AA1630" s="429"/>
      <c r="AB1630" s="185"/>
      <c r="AC1630" s="431"/>
    </row>
    <row r="1631" spans="20:29">
      <c r="T1631" s="185"/>
      <c r="U1631" s="185"/>
      <c r="V1631" s="185"/>
      <c r="W1631" s="185"/>
      <c r="X1631" s="429"/>
      <c r="Y1631" s="429"/>
      <c r="Z1631" s="429"/>
      <c r="AA1631" s="429"/>
      <c r="AB1631" s="185"/>
      <c r="AC1631" s="431"/>
    </row>
    <row r="1632" spans="20:29">
      <c r="T1632" s="185"/>
      <c r="U1632" s="185"/>
      <c r="V1632" s="185"/>
      <c r="W1632" s="185"/>
      <c r="X1632" s="429"/>
      <c r="Y1632" s="429"/>
      <c r="Z1632" s="429"/>
      <c r="AA1632" s="429"/>
      <c r="AB1632" s="185"/>
      <c r="AC1632" s="431"/>
    </row>
    <row r="1633" spans="20:29">
      <c r="T1633" s="185"/>
      <c r="U1633" s="185"/>
      <c r="V1633" s="185"/>
      <c r="W1633" s="185"/>
      <c r="X1633" s="429"/>
      <c r="Y1633" s="429"/>
      <c r="Z1633" s="429"/>
      <c r="AA1633" s="429"/>
      <c r="AB1633" s="185"/>
      <c r="AC1633" s="431"/>
    </row>
    <row r="1634" spans="20:29">
      <c r="T1634" s="185"/>
      <c r="U1634" s="185"/>
      <c r="V1634" s="185"/>
      <c r="W1634" s="185"/>
      <c r="X1634" s="429"/>
      <c r="Y1634" s="429"/>
      <c r="Z1634" s="429"/>
      <c r="AA1634" s="429"/>
      <c r="AB1634" s="185"/>
      <c r="AC1634" s="431"/>
    </row>
    <row r="1635" spans="20:29">
      <c r="T1635" s="185"/>
      <c r="U1635" s="185"/>
      <c r="V1635" s="185"/>
      <c r="W1635" s="185"/>
      <c r="X1635" s="429"/>
      <c r="Y1635" s="429"/>
      <c r="Z1635" s="429"/>
      <c r="AA1635" s="429"/>
      <c r="AB1635" s="185"/>
      <c r="AC1635" s="431"/>
    </row>
    <row r="1636" spans="20:29">
      <c r="T1636" s="185"/>
      <c r="U1636" s="185"/>
      <c r="V1636" s="185"/>
      <c r="W1636" s="185"/>
      <c r="X1636" s="429"/>
      <c r="Y1636" s="429"/>
      <c r="Z1636" s="429"/>
      <c r="AA1636" s="429"/>
      <c r="AB1636" s="185"/>
      <c r="AC1636" s="431"/>
    </row>
    <row r="1637" spans="20:29">
      <c r="T1637" s="185"/>
      <c r="U1637" s="185"/>
      <c r="V1637" s="185"/>
      <c r="W1637" s="185"/>
      <c r="X1637" s="429"/>
      <c r="Y1637" s="429"/>
      <c r="Z1637" s="429"/>
      <c r="AA1637" s="429"/>
      <c r="AB1637" s="185"/>
      <c r="AC1637" s="431"/>
    </row>
    <row r="1638" spans="20:29">
      <c r="T1638" s="185"/>
      <c r="U1638" s="185"/>
      <c r="V1638" s="185"/>
      <c r="W1638" s="185"/>
      <c r="X1638" s="429"/>
      <c r="Y1638" s="429"/>
      <c r="Z1638" s="429"/>
      <c r="AA1638" s="429"/>
      <c r="AB1638" s="185"/>
      <c r="AC1638" s="431"/>
    </row>
    <row r="1639" spans="20:29">
      <c r="T1639" s="185"/>
      <c r="U1639" s="185"/>
      <c r="V1639" s="185"/>
      <c r="W1639" s="185"/>
      <c r="X1639" s="429"/>
      <c r="Y1639" s="429"/>
      <c r="Z1639" s="429"/>
      <c r="AA1639" s="429"/>
      <c r="AB1639" s="185"/>
      <c r="AC1639" s="431"/>
    </row>
    <row r="1640" spans="20:29">
      <c r="T1640" s="185"/>
      <c r="U1640" s="185"/>
      <c r="V1640" s="185"/>
      <c r="W1640" s="185"/>
      <c r="X1640" s="429"/>
      <c r="Y1640" s="429"/>
      <c r="Z1640" s="429"/>
      <c r="AA1640" s="429"/>
      <c r="AB1640" s="185"/>
      <c r="AC1640" s="431"/>
    </row>
    <row r="1641" spans="20:29">
      <c r="T1641" s="185"/>
      <c r="U1641" s="185"/>
      <c r="V1641" s="185"/>
      <c r="W1641" s="185"/>
      <c r="X1641" s="429"/>
      <c r="Y1641" s="429"/>
      <c r="Z1641" s="429"/>
      <c r="AA1641" s="429"/>
      <c r="AB1641" s="185"/>
      <c r="AC1641" s="431"/>
    </row>
    <row r="1642" spans="20:29">
      <c r="T1642" s="185"/>
      <c r="U1642" s="185"/>
      <c r="V1642" s="185"/>
      <c r="W1642" s="185"/>
      <c r="X1642" s="429"/>
      <c r="Y1642" s="429"/>
      <c r="Z1642" s="429"/>
      <c r="AA1642" s="429"/>
      <c r="AB1642" s="185"/>
      <c r="AC1642" s="431"/>
    </row>
    <row r="1643" spans="20:29">
      <c r="T1643" s="185"/>
      <c r="U1643" s="185"/>
      <c r="V1643" s="185"/>
      <c r="W1643" s="185"/>
      <c r="X1643" s="429"/>
      <c r="Y1643" s="429"/>
      <c r="Z1643" s="429"/>
      <c r="AA1643" s="429"/>
      <c r="AB1643" s="185"/>
      <c r="AC1643" s="431"/>
    </row>
    <row r="1644" spans="20:29">
      <c r="T1644" s="185"/>
      <c r="U1644" s="185"/>
      <c r="V1644" s="185"/>
      <c r="W1644" s="185"/>
      <c r="X1644" s="429"/>
      <c r="Y1644" s="429"/>
      <c r="Z1644" s="429"/>
      <c r="AA1644" s="429"/>
      <c r="AB1644" s="185"/>
      <c r="AC1644" s="431"/>
    </row>
    <row r="1645" spans="20:29">
      <c r="T1645" s="185"/>
      <c r="U1645" s="185"/>
      <c r="V1645" s="185"/>
      <c r="W1645" s="185"/>
      <c r="X1645" s="429"/>
      <c r="Y1645" s="429"/>
      <c r="Z1645" s="429"/>
      <c r="AA1645" s="429"/>
      <c r="AB1645" s="185"/>
      <c r="AC1645" s="431"/>
    </row>
    <row r="1646" spans="20:29">
      <c r="T1646" s="185"/>
      <c r="U1646" s="185"/>
      <c r="V1646" s="185"/>
      <c r="W1646" s="185"/>
      <c r="X1646" s="429"/>
      <c r="Y1646" s="429"/>
      <c r="Z1646" s="429"/>
      <c r="AA1646" s="429"/>
      <c r="AB1646" s="185"/>
      <c r="AC1646" s="431"/>
    </row>
    <row r="1647" spans="20:29">
      <c r="T1647" s="185"/>
      <c r="U1647" s="185"/>
      <c r="V1647" s="185"/>
      <c r="W1647" s="185"/>
      <c r="X1647" s="429"/>
      <c r="Y1647" s="429"/>
      <c r="Z1647" s="429"/>
      <c r="AA1647" s="429"/>
      <c r="AB1647" s="185"/>
      <c r="AC1647" s="431"/>
    </row>
    <row r="1648" spans="20:29">
      <c r="T1648" s="185"/>
      <c r="U1648" s="185"/>
      <c r="V1648" s="185"/>
      <c r="W1648" s="185"/>
      <c r="X1648" s="429"/>
      <c r="Y1648" s="429"/>
      <c r="Z1648" s="429"/>
      <c r="AA1648" s="429"/>
      <c r="AB1648" s="185"/>
      <c r="AC1648" s="431"/>
    </row>
    <row r="1649" spans="20:29">
      <c r="T1649" s="185"/>
      <c r="U1649" s="185"/>
      <c r="V1649" s="185"/>
      <c r="W1649" s="185"/>
      <c r="X1649" s="429"/>
      <c r="Y1649" s="429"/>
      <c r="Z1649" s="429"/>
      <c r="AA1649" s="429"/>
      <c r="AB1649" s="185"/>
      <c r="AC1649" s="431"/>
    </row>
    <row r="1650" spans="20:29">
      <c r="T1650" s="185"/>
      <c r="U1650" s="185"/>
      <c r="V1650" s="185"/>
      <c r="W1650" s="185"/>
      <c r="X1650" s="429"/>
      <c r="Y1650" s="429"/>
      <c r="Z1650" s="429"/>
      <c r="AA1650" s="429"/>
      <c r="AB1650" s="185"/>
      <c r="AC1650" s="431"/>
    </row>
    <row r="1651" spans="20:29">
      <c r="T1651" s="185"/>
      <c r="U1651" s="185"/>
      <c r="V1651" s="185"/>
      <c r="W1651" s="185"/>
      <c r="X1651" s="429"/>
      <c r="Y1651" s="429"/>
      <c r="Z1651" s="429"/>
      <c r="AA1651" s="429"/>
      <c r="AB1651" s="185"/>
      <c r="AC1651" s="431"/>
    </row>
    <row r="1652" spans="20:29">
      <c r="T1652" s="185"/>
      <c r="U1652" s="185"/>
      <c r="V1652" s="185"/>
      <c r="W1652" s="185"/>
      <c r="X1652" s="429"/>
      <c r="Y1652" s="429"/>
      <c r="Z1652" s="429"/>
      <c r="AA1652" s="429"/>
      <c r="AB1652" s="185"/>
      <c r="AC1652" s="431"/>
    </row>
    <row r="1653" spans="20:29">
      <c r="T1653" s="185"/>
      <c r="U1653" s="185"/>
      <c r="V1653" s="185"/>
      <c r="W1653" s="185"/>
      <c r="X1653" s="429"/>
      <c r="Y1653" s="429"/>
      <c r="Z1653" s="429"/>
      <c r="AA1653" s="429"/>
      <c r="AB1653" s="185"/>
      <c r="AC1653" s="431"/>
    </row>
    <row r="1654" spans="20:29">
      <c r="T1654" s="185"/>
      <c r="U1654" s="185"/>
      <c r="V1654" s="185"/>
      <c r="W1654" s="185"/>
      <c r="X1654" s="429"/>
      <c r="Y1654" s="429"/>
      <c r="Z1654" s="429"/>
      <c r="AA1654" s="429"/>
      <c r="AB1654" s="185"/>
      <c r="AC1654" s="431"/>
    </row>
    <row r="1655" spans="20:29">
      <c r="T1655" s="185"/>
      <c r="U1655" s="185"/>
      <c r="V1655" s="185"/>
      <c r="W1655" s="185"/>
      <c r="X1655" s="429"/>
      <c r="Y1655" s="429"/>
      <c r="Z1655" s="429"/>
      <c r="AA1655" s="429"/>
      <c r="AB1655" s="185"/>
      <c r="AC1655" s="431"/>
    </row>
    <row r="1656" spans="20:29">
      <c r="T1656" s="185"/>
      <c r="U1656" s="185"/>
      <c r="V1656" s="185"/>
      <c r="W1656" s="185"/>
      <c r="X1656" s="429"/>
      <c r="Y1656" s="429"/>
      <c r="Z1656" s="429"/>
      <c r="AA1656" s="429"/>
      <c r="AB1656" s="185"/>
      <c r="AC1656" s="431"/>
    </row>
    <row r="1657" spans="20:29">
      <c r="T1657" s="185"/>
      <c r="U1657" s="185"/>
      <c r="V1657" s="185"/>
      <c r="W1657" s="185"/>
      <c r="X1657" s="429"/>
      <c r="Y1657" s="429"/>
      <c r="Z1657" s="429"/>
      <c r="AA1657" s="429"/>
      <c r="AB1657" s="185"/>
      <c r="AC1657" s="431"/>
    </row>
    <row r="1658" spans="20:29">
      <c r="T1658" s="185"/>
      <c r="U1658" s="185"/>
      <c r="V1658" s="185"/>
      <c r="W1658" s="185"/>
      <c r="X1658" s="429"/>
      <c r="Y1658" s="429"/>
      <c r="Z1658" s="429"/>
      <c r="AA1658" s="429"/>
      <c r="AB1658" s="185"/>
      <c r="AC1658" s="431"/>
    </row>
    <row r="1659" spans="20:29">
      <c r="T1659" s="185"/>
      <c r="U1659" s="185"/>
      <c r="V1659" s="185"/>
      <c r="W1659" s="185"/>
      <c r="X1659" s="429"/>
      <c r="Y1659" s="429"/>
      <c r="Z1659" s="429"/>
      <c r="AA1659" s="429"/>
      <c r="AB1659" s="185"/>
      <c r="AC1659" s="431"/>
    </row>
    <row r="1660" spans="20:29">
      <c r="T1660" s="185"/>
      <c r="U1660" s="185"/>
      <c r="V1660" s="185"/>
      <c r="W1660" s="185"/>
      <c r="X1660" s="429"/>
      <c r="Y1660" s="429"/>
      <c r="Z1660" s="429"/>
      <c r="AA1660" s="429"/>
      <c r="AB1660" s="185"/>
      <c r="AC1660" s="431"/>
    </row>
    <row r="1661" spans="20:29">
      <c r="T1661" s="185"/>
      <c r="U1661" s="185"/>
      <c r="V1661" s="185"/>
      <c r="W1661" s="185"/>
      <c r="X1661" s="429"/>
      <c r="Y1661" s="429"/>
      <c r="Z1661" s="429"/>
      <c r="AA1661" s="429"/>
      <c r="AB1661" s="185"/>
      <c r="AC1661" s="431"/>
    </row>
    <row r="1662" spans="20:29">
      <c r="T1662" s="185"/>
      <c r="U1662" s="185"/>
      <c r="V1662" s="185"/>
      <c r="W1662" s="185"/>
      <c r="X1662" s="429"/>
      <c r="Y1662" s="429"/>
      <c r="Z1662" s="429"/>
      <c r="AA1662" s="429"/>
      <c r="AB1662" s="185"/>
      <c r="AC1662" s="431"/>
    </row>
    <row r="1663" spans="20:29">
      <c r="T1663" s="185"/>
      <c r="U1663" s="185"/>
      <c r="V1663" s="185"/>
      <c r="W1663" s="185"/>
      <c r="X1663" s="429"/>
      <c r="Y1663" s="429"/>
      <c r="Z1663" s="429"/>
      <c r="AA1663" s="429"/>
      <c r="AB1663" s="185"/>
      <c r="AC1663" s="431"/>
    </row>
    <row r="1664" spans="20:29">
      <c r="T1664" s="185"/>
      <c r="U1664" s="185"/>
      <c r="V1664" s="185"/>
      <c r="W1664" s="185"/>
      <c r="X1664" s="429"/>
      <c r="Y1664" s="429"/>
      <c r="Z1664" s="429"/>
      <c r="AA1664" s="429"/>
      <c r="AB1664" s="185"/>
      <c r="AC1664" s="431"/>
    </row>
    <row r="1665" spans="20:29">
      <c r="T1665" s="185"/>
      <c r="U1665" s="185"/>
      <c r="V1665" s="185"/>
      <c r="W1665" s="185"/>
      <c r="X1665" s="429"/>
      <c r="Y1665" s="429"/>
      <c r="Z1665" s="429"/>
      <c r="AA1665" s="429"/>
      <c r="AB1665" s="185"/>
      <c r="AC1665" s="431"/>
    </row>
    <row r="1666" spans="20:29">
      <c r="T1666" s="185"/>
      <c r="U1666" s="185"/>
      <c r="V1666" s="185"/>
      <c r="W1666" s="185"/>
      <c r="X1666" s="429"/>
      <c r="Y1666" s="429"/>
      <c r="Z1666" s="429"/>
      <c r="AA1666" s="429"/>
      <c r="AB1666" s="185"/>
      <c r="AC1666" s="431"/>
    </row>
    <row r="1667" spans="20:29">
      <c r="T1667" s="185"/>
      <c r="U1667" s="185"/>
      <c r="V1667" s="185"/>
      <c r="W1667" s="185"/>
      <c r="X1667" s="429"/>
      <c r="Y1667" s="429"/>
      <c r="Z1667" s="429"/>
      <c r="AA1667" s="429"/>
      <c r="AB1667" s="185"/>
      <c r="AC1667" s="431"/>
    </row>
    <row r="1668" spans="20:29">
      <c r="T1668" s="185"/>
      <c r="U1668" s="185"/>
      <c r="V1668" s="185"/>
      <c r="W1668" s="185"/>
      <c r="X1668" s="429"/>
      <c r="Y1668" s="429"/>
      <c r="Z1668" s="429"/>
      <c r="AA1668" s="429"/>
      <c r="AB1668" s="185"/>
      <c r="AC1668" s="431"/>
    </row>
    <row r="1669" spans="20:29">
      <c r="T1669" s="185"/>
      <c r="U1669" s="185"/>
      <c r="V1669" s="185"/>
      <c r="W1669" s="185"/>
      <c r="X1669" s="429"/>
      <c r="Y1669" s="429"/>
      <c r="Z1669" s="429"/>
      <c r="AA1669" s="429"/>
      <c r="AB1669" s="185"/>
      <c r="AC1669" s="431"/>
    </row>
    <row r="1670" spans="20:29">
      <c r="T1670" s="185"/>
      <c r="U1670" s="185"/>
      <c r="V1670" s="185"/>
      <c r="W1670" s="185"/>
      <c r="X1670" s="429"/>
      <c r="Y1670" s="429"/>
      <c r="Z1670" s="429"/>
      <c r="AA1670" s="429"/>
      <c r="AB1670" s="185"/>
      <c r="AC1670" s="431"/>
    </row>
    <row r="1671" spans="20:29">
      <c r="T1671" s="185"/>
      <c r="U1671" s="185"/>
      <c r="V1671" s="185"/>
      <c r="W1671" s="185"/>
      <c r="X1671" s="429"/>
      <c r="Y1671" s="429"/>
      <c r="Z1671" s="429"/>
      <c r="AA1671" s="429"/>
      <c r="AB1671" s="185"/>
      <c r="AC1671" s="431"/>
    </row>
    <row r="1672" spans="20:29">
      <c r="T1672" s="185"/>
      <c r="U1672" s="185"/>
      <c r="V1672" s="185"/>
      <c r="W1672" s="185"/>
      <c r="X1672" s="429"/>
      <c r="Y1672" s="429"/>
      <c r="Z1672" s="429"/>
      <c r="AA1672" s="429"/>
      <c r="AB1672" s="185"/>
      <c r="AC1672" s="431"/>
    </row>
    <row r="1673" spans="20:29">
      <c r="T1673" s="185"/>
      <c r="U1673" s="185"/>
      <c r="V1673" s="185"/>
      <c r="W1673" s="185"/>
      <c r="X1673" s="429"/>
      <c r="Y1673" s="429"/>
      <c r="Z1673" s="429"/>
      <c r="AA1673" s="429"/>
      <c r="AB1673" s="185"/>
      <c r="AC1673" s="431"/>
    </row>
    <row r="1674" spans="20:29">
      <c r="T1674" s="185"/>
      <c r="U1674" s="185"/>
      <c r="V1674" s="185"/>
      <c r="W1674" s="185"/>
      <c r="X1674" s="429"/>
      <c r="Y1674" s="429"/>
      <c r="Z1674" s="429"/>
      <c r="AA1674" s="429"/>
      <c r="AB1674" s="185"/>
      <c r="AC1674" s="431"/>
    </row>
    <row r="1675" spans="20:29">
      <c r="T1675" s="185"/>
      <c r="U1675" s="185"/>
      <c r="V1675" s="185"/>
      <c r="W1675" s="185"/>
      <c r="X1675" s="429"/>
      <c r="Y1675" s="429"/>
      <c r="Z1675" s="429"/>
      <c r="AA1675" s="429"/>
      <c r="AB1675" s="185"/>
      <c r="AC1675" s="431"/>
    </row>
    <row r="1676" spans="20:29">
      <c r="T1676" s="185"/>
      <c r="U1676" s="185"/>
      <c r="V1676" s="185"/>
      <c r="W1676" s="185"/>
      <c r="X1676" s="429"/>
      <c r="Y1676" s="429"/>
      <c r="Z1676" s="429"/>
      <c r="AA1676" s="429"/>
      <c r="AB1676" s="185"/>
      <c r="AC1676" s="431"/>
    </row>
    <row r="1677" spans="20:29">
      <c r="T1677" s="185"/>
      <c r="U1677" s="185"/>
      <c r="V1677" s="185"/>
      <c r="W1677" s="185"/>
      <c r="X1677" s="429"/>
      <c r="Y1677" s="429"/>
      <c r="Z1677" s="429"/>
      <c r="AA1677" s="429"/>
      <c r="AB1677" s="185"/>
      <c r="AC1677" s="431"/>
    </row>
    <row r="1678" spans="20:29">
      <c r="T1678" s="185"/>
      <c r="U1678" s="185"/>
      <c r="V1678" s="185"/>
      <c r="W1678" s="185"/>
      <c r="X1678" s="429"/>
      <c r="Y1678" s="429"/>
      <c r="Z1678" s="429"/>
      <c r="AA1678" s="429"/>
      <c r="AB1678" s="185"/>
      <c r="AC1678" s="431"/>
    </row>
    <row r="1679" spans="20:29">
      <c r="T1679" s="185"/>
      <c r="U1679" s="185"/>
      <c r="V1679" s="185"/>
      <c r="W1679" s="185"/>
      <c r="X1679" s="429"/>
      <c r="Y1679" s="429"/>
      <c r="Z1679" s="429"/>
      <c r="AA1679" s="429"/>
      <c r="AB1679" s="185"/>
      <c r="AC1679" s="431"/>
    </row>
    <row r="1680" spans="20:29">
      <c r="T1680" s="185"/>
      <c r="U1680" s="185"/>
      <c r="V1680" s="185"/>
      <c r="W1680" s="185"/>
      <c r="X1680" s="429"/>
      <c r="Y1680" s="429"/>
      <c r="Z1680" s="429"/>
      <c r="AA1680" s="429"/>
      <c r="AB1680" s="185"/>
      <c r="AC1680" s="431"/>
    </row>
    <row r="1681" spans="20:29">
      <c r="T1681" s="185"/>
      <c r="U1681" s="185"/>
      <c r="V1681" s="185"/>
      <c r="W1681" s="185"/>
      <c r="X1681" s="429"/>
      <c r="Y1681" s="429"/>
      <c r="Z1681" s="429"/>
      <c r="AA1681" s="429"/>
      <c r="AB1681" s="185"/>
      <c r="AC1681" s="431"/>
    </row>
    <row r="1682" spans="20:29">
      <c r="T1682" s="185"/>
      <c r="U1682" s="185"/>
      <c r="V1682" s="185"/>
      <c r="W1682" s="185"/>
      <c r="X1682" s="429"/>
      <c r="Y1682" s="429"/>
      <c r="Z1682" s="429"/>
      <c r="AA1682" s="429"/>
      <c r="AB1682" s="185"/>
      <c r="AC1682" s="431"/>
    </row>
    <row r="1683" spans="20:29">
      <c r="T1683" s="185"/>
      <c r="U1683" s="185"/>
      <c r="V1683" s="185"/>
      <c r="W1683" s="185"/>
      <c r="X1683" s="429"/>
      <c r="Y1683" s="429"/>
      <c r="Z1683" s="429"/>
      <c r="AA1683" s="429"/>
      <c r="AB1683" s="185"/>
      <c r="AC1683" s="431"/>
    </row>
    <row r="1684" spans="20:29">
      <c r="T1684" s="185"/>
      <c r="U1684" s="185"/>
      <c r="V1684" s="185"/>
      <c r="W1684" s="185"/>
      <c r="X1684" s="429"/>
      <c r="Y1684" s="429"/>
      <c r="Z1684" s="429"/>
      <c r="AA1684" s="429"/>
      <c r="AB1684" s="185"/>
      <c r="AC1684" s="431"/>
    </row>
    <row r="1685" spans="20:29">
      <c r="T1685" s="185"/>
      <c r="U1685" s="185"/>
      <c r="V1685" s="185"/>
      <c r="W1685" s="185"/>
      <c r="X1685" s="429"/>
      <c r="Y1685" s="429"/>
      <c r="Z1685" s="429"/>
      <c r="AA1685" s="429"/>
      <c r="AB1685" s="185"/>
      <c r="AC1685" s="431"/>
    </row>
    <row r="1686" spans="20:29">
      <c r="T1686" s="185"/>
      <c r="U1686" s="185"/>
      <c r="V1686" s="185"/>
      <c r="W1686" s="185"/>
      <c r="X1686" s="429"/>
      <c r="Y1686" s="429"/>
      <c r="Z1686" s="429"/>
      <c r="AA1686" s="429"/>
      <c r="AB1686" s="185"/>
      <c r="AC1686" s="431"/>
    </row>
    <row r="1687" spans="20:29">
      <c r="T1687" s="185"/>
      <c r="U1687" s="185"/>
      <c r="V1687" s="185"/>
      <c r="W1687" s="185"/>
      <c r="X1687" s="429"/>
      <c r="Y1687" s="429"/>
      <c r="Z1687" s="429"/>
      <c r="AA1687" s="429"/>
      <c r="AB1687" s="185"/>
      <c r="AC1687" s="431"/>
    </row>
    <row r="1688" spans="20:29">
      <c r="T1688" s="185"/>
      <c r="U1688" s="185"/>
      <c r="V1688" s="185"/>
      <c r="W1688" s="185"/>
      <c r="X1688" s="429"/>
      <c r="Y1688" s="429"/>
      <c r="Z1688" s="429"/>
      <c r="AA1688" s="429"/>
      <c r="AB1688" s="185"/>
      <c r="AC1688" s="431"/>
    </row>
    <row r="1689" spans="20:29">
      <c r="T1689" s="185"/>
      <c r="U1689" s="185"/>
      <c r="V1689" s="185"/>
      <c r="W1689" s="185"/>
      <c r="X1689" s="429"/>
      <c r="Y1689" s="429"/>
      <c r="Z1689" s="429"/>
      <c r="AA1689" s="429"/>
      <c r="AB1689" s="185"/>
      <c r="AC1689" s="431"/>
    </row>
    <row r="1690" spans="20:29">
      <c r="T1690" s="185"/>
      <c r="U1690" s="185"/>
      <c r="V1690" s="185"/>
      <c r="W1690" s="185"/>
      <c r="X1690" s="429"/>
      <c r="Y1690" s="429"/>
      <c r="Z1690" s="429"/>
      <c r="AA1690" s="429"/>
      <c r="AB1690" s="185"/>
      <c r="AC1690" s="431"/>
    </row>
    <row r="1691" spans="20:29">
      <c r="T1691" s="185"/>
      <c r="U1691" s="185"/>
      <c r="V1691" s="185"/>
      <c r="W1691" s="185"/>
      <c r="X1691" s="429"/>
      <c r="Y1691" s="429"/>
      <c r="Z1691" s="429"/>
      <c r="AA1691" s="429"/>
      <c r="AB1691" s="185"/>
      <c r="AC1691" s="431"/>
    </row>
    <row r="1692" spans="20:29">
      <c r="T1692" s="185"/>
      <c r="U1692" s="185"/>
      <c r="V1692" s="185"/>
      <c r="W1692" s="185"/>
      <c r="X1692" s="429"/>
      <c r="Y1692" s="429"/>
      <c r="Z1692" s="429"/>
      <c r="AA1692" s="429"/>
      <c r="AB1692" s="185"/>
      <c r="AC1692" s="431"/>
    </row>
    <row r="1693" spans="20:29">
      <c r="T1693" s="185"/>
      <c r="U1693" s="185"/>
      <c r="V1693" s="185"/>
      <c r="W1693" s="185"/>
      <c r="X1693" s="429"/>
      <c r="Y1693" s="429"/>
      <c r="Z1693" s="429"/>
      <c r="AA1693" s="429"/>
      <c r="AB1693" s="185"/>
      <c r="AC1693" s="431"/>
    </row>
    <row r="1694" spans="20:29">
      <c r="T1694" s="185"/>
      <c r="U1694" s="185"/>
      <c r="V1694" s="185"/>
      <c r="W1694" s="185"/>
      <c r="X1694" s="429"/>
      <c r="Y1694" s="429"/>
      <c r="Z1694" s="429"/>
      <c r="AA1694" s="429"/>
      <c r="AB1694" s="185"/>
      <c r="AC1694" s="431"/>
    </row>
    <row r="1695" spans="20:29">
      <c r="T1695" s="185"/>
      <c r="U1695" s="185"/>
      <c r="V1695" s="185"/>
      <c r="W1695" s="185"/>
      <c r="X1695" s="429"/>
      <c r="Y1695" s="429"/>
      <c r="Z1695" s="429"/>
      <c r="AA1695" s="429"/>
      <c r="AB1695" s="185"/>
      <c r="AC1695" s="431"/>
    </row>
    <row r="1696" spans="20:29">
      <c r="T1696" s="185"/>
      <c r="U1696" s="185"/>
      <c r="V1696" s="185"/>
      <c r="W1696" s="185"/>
      <c r="X1696" s="429"/>
      <c r="Y1696" s="429"/>
      <c r="Z1696" s="429"/>
      <c r="AA1696" s="429"/>
      <c r="AB1696" s="185"/>
      <c r="AC1696" s="431"/>
    </row>
    <row r="1697" spans="20:29">
      <c r="T1697" s="185"/>
      <c r="U1697" s="185"/>
      <c r="V1697" s="185"/>
      <c r="W1697" s="185"/>
      <c r="X1697" s="429"/>
      <c r="Y1697" s="429"/>
      <c r="Z1697" s="429"/>
      <c r="AA1697" s="429"/>
      <c r="AB1697" s="185"/>
      <c r="AC1697" s="431"/>
    </row>
    <row r="1698" spans="20:29">
      <c r="T1698" s="185"/>
      <c r="U1698" s="185"/>
      <c r="V1698" s="185"/>
      <c r="W1698" s="185"/>
      <c r="X1698" s="429"/>
      <c r="Y1698" s="429"/>
      <c r="Z1698" s="429"/>
      <c r="AA1698" s="429"/>
      <c r="AB1698" s="185"/>
      <c r="AC1698" s="431"/>
    </row>
    <row r="1699" spans="20:29">
      <c r="T1699" s="185"/>
      <c r="U1699" s="185"/>
      <c r="V1699" s="185"/>
      <c r="W1699" s="185"/>
      <c r="X1699" s="429"/>
      <c r="Y1699" s="429"/>
      <c r="Z1699" s="429"/>
      <c r="AA1699" s="429"/>
      <c r="AB1699" s="185"/>
      <c r="AC1699" s="431"/>
    </row>
    <row r="1700" spans="20:29">
      <c r="T1700" s="185"/>
      <c r="U1700" s="185"/>
      <c r="V1700" s="185"/>
      <c r="W1700" s="185"/>
      <c r="X1700" s="429"/>
      <c r="Y1700" s="429"/>
      <c r="Z1700" s="429"/>
      <c r="AA1700" s="429"/>
      <c r="AB1700" s="185"/>
      <c r="AC1700" s="431"/>
    </row>
    <row r="1701" spans="20:29">
      <c r="T1701" s="185"/>
      <c r="U1701" s="185"/>
      <c r="V1701" s="185"/>
      <c r="W1701" s="185"/>
      <c r="X1701" s="429"/>
      <c r="Y1701" s="429"/>
      <c r="Z1701" s="429"/>
      <c r="AA1701" s="429"/>
      <c r="AB1701" s="185"/>
      <c r="AC1701" s="431"/>
    </row>
    <row r="1702" spans="20:29">
      <c r="T1702" s="185"/>
      <c r="U1702" s="185"/>
      <c r="V1702" s="185"/>
      <c r="W1702" s="185"/>
      <c r="X1702" s="429"/>
      <c r="Y1702" s="429"/>
      <c r="Z1702" s="429"/>
      <c r="AA1702" s="429"/>
      <c r="AB1702" s="185"/>
      <c r="AC1702" s="431"/>
    </row>
    <row r="1703" spans="20:29">
      <c r="T1703" s="185"/>
      <c r="U1703" s="185"/>
      <c r="V1703" s="185"/>
      <c r="W1703" s="185"/>
      <c r="X1703" s="429"/>
      <c r="Y1703" s="429"/>
      <c r="Z1703" s="429"/>
      <c r="AA1703" s="429"/>
      <c r="AB1703" s="185"/>
      <c r="AC1703" s="431"/>
    </row>
    <row r="1704" spans="20:29">
      <c r="T1704" s="185"/>
      <c r="U1704" s="185"/>
      <c r="V1704" s="185"/>
      <c r="W1704" s="185"/>
      <c r="X1704" s="429"/>
      <c r="Y1704" s="429"/>
      <c r="Z1704" s="429"/>
      <c r="AA1704" s="429"/>
      <c r="AB1704" s="185"/>
      <c r="AC1704" s="431"/>
    </row>
    <row r="1705" spans="20:29">
      <c r="T1705" s="185"/>
      <c r="U1705" s="185"/>
      <c r="V1705" s="185"/>
      <c r="W1705" s="185"/>
      <c r="X1705" s="429"/>
      <c r="Y1705" s="429"/>
      <c r="Z1705" s="429"/>
      <c r="AA1705" s="429"/>
      <c r="AB1705" s="185"/>
      <c r="AC1705" s="431"/>
    </row>
    <row r="1706" spans="20:29">
      <c r="T1706" s="185"/>
      <c r="U1706" s="185"/>
      <c r="V1706" s="185"/>
      <c r="W1706" s="185"/>
      <c r="X1706" s="429"/>
      <c r="Y1706" s="429"/>
      <c r="Z1706" s="429"/>
      <c r="AA1706" s="429"/>
      <c r="AB1706" s="185"/>
      <c r="AC1706" s="431"/>
    </row>
    <row r="1707" spans="20:29">
      <c r="T1707" s="185"/>
      <c r="U1707" s="185"/>
      <c r="V1707" s="185"/>
      <c r="W1707" s="185"/>
      <c r="X1707" s="429"/>
      <c r="Y1707" s="429"/>
      <c r="Z1707" s="429"/>
      <c r="AA1707" s="429"/>
      <c r="AB1707" s="185"/>
      <c r="AC1707" s="431"/>
    </row>
    <row r="1708" spans="20:29">
      <c r="T1708" s="185"/>
      <c r="U1708" s="185"/>
      <c r="V1708" s="185"/>
      <c r="W1708" s="185"/>
      <c r="X1708" s="429"/>
      <c r="Y1708" s="429"/>
      <c r="Z1708" s="429"/>
      <c r="AA1708" s="429"/>
      <c r="AB1708" s="185"/>
      <c r="AC1708" s="431"/>
    </row>
    <row r="1709" spans="20:29">
      <c r="T1709" s="185"/>
      <c r="U1709" s="185"/>
      <c r="V1709" s="185"/>
      <c r="W1709" s="185"/>
      <c r="X1709" s="429"/>
      <c r="Y1709" s="429"/>
      <c r="Z1709" s="429"/>
      <c r="AA1709" s="429"/>
      <c r="AB1709" s="185"/>
      <c r="AC1709" s="431"/>
    </row>
    <row r="1710" spans="20:29">
      <c r="T1710" s="185"/>
      <c r="U1710" s="185"/>
      <c r="V1710" s="185"/>
      <c r="W1710" s="185"/>
      <c r="X1710" s="429"/>
      <c r="Y1710" s="429"/>
      <c r="Z1710" s="429"/>
      <c r="AA1710" s="429"/>
      <c r="AB1710" s="185"/>
      <c r="AC1710" s="431"/>
    </row>
    <row r="1711" spans="20:29">
      <c r="T1711" s="185"/>
      <c r="U1711" s="185"/>
      <c r="V1711" s="185"/>
      <c r="W1711" s="185"/>
      <c r="X1711" s="429"/>
      <c r="Y1711" s="429"/>
      <c r="Z1711" s="429"/>
      <c r="AA1711" s="429"/>
      <c r="AB1711" s="185"/>
      <c r="AC1711" s="431"/>
    </row>
    <row r="1712" spans="20:29">
      <c r="T1712" s="185"/>
      <c r="U1712" s="185"/>
      <c r="V1712" s="185"/>
      <c r="W1712" s="185"/>
      <c r="X1712" s="429"/>
      <c r="Y1712" s="429"/>
      <c r="Z1712" s="429"/>
      <c r="AA1712" s="429"/>
      <c r="AB1712" s="185"/>
      <c r="AC1712" s="431"/>
    </row>
    <row r="1713" spans="20:29">
      <c r="T1713" s="185"/>
      <c r="U1713" s="185"/>
      <c r="V1713" s="185"/>
      <c r="W1713" s="185"/>
      <c r="X1713" s="429"/>
      <c r="Y1713" s="429"/>
      <c r="Z1713" s="429"/>
      <c r="AA1713" s="429"/>
      <c r="AB1713" s="185"/>
      <c r="AC1713" s="431"/>
    </row>
    <row r="1714" spans="20:29">
      <c r="T1714" s="185"/>
      <c r="U1714" s="185"/>
      <c r="V1714" s="185"/>
      <c r="W1714" s="185"/>
      <c r="X1714" s="429"/>
      <c r="Y1714" s="429"/>
      <c r="Z1714" s="429"/>
      <c r="AA1714" s="429"/>
      <c r="AB1714" s="185"/>
      <c r="AC1714" s="431"/>
    </row>
    <row r="1715" spans="20:29">
      <c r="T1715" s="185"/>
      <c r="U1715" s="185"/>
      <c r="V1715" s="185"/>
      <c r="W1715" s="185"/>
      <c r="X1715" s="429"/>
      <c r="Y1715" s="429"/>
      <c r="Z1715" s="429"/>
      <c r="AA1715" s="429"/>
      <c r="AB1715" s="185"/>
      <c r="AC1715" s="431"/>
    </row>
    <row r="1716" spans="20:29">
      <c r="T1716" s="185"/>
      <c r="U1716" s="185"/>
      <c r="V1716" s="185"/>
      <c r="W1716" s="185"/>
      <c r="X1716" s="429"/>
      <c r="Y1716" s="429"/>
      <c r="Z1716" s="429"/>
      <c r="AA1716" s="429"/>
      <c r="AB1716" s="185"/>
      <c r="AC1716" s="431"/>
    </row>
    <row r="1717" spans="20:29">
      <c r="T1717" s="185"/>
      <c r="U1717" s="185"/>
      <c r="V1717" s="185"/>
      <c r="W1717" s="185"/>
      <c r="X1717" s="429"/>
      <c r="Y1717" s="429"/>
      <c r="Z1717" s="429"/>
      <c r="AA1717" s="429"/>
      <c r="AB1717" s="185"/>
      <c r="AC1717" s="431"/>
    </row>
    <row r="1718" spans="20:29">
      <c r="T1718" s="185"/>
      <c r="U1718" s="185"/>
      <c r="V1718" s="185"/>
      <c r="W1718" s="185"/>
      <c r="X1718" s="429"/>
      <c r="Y1718" s="429"/>
      <c r="Z1718" s="429"/>
      <c r="AA1718" s="429"/>
      <c r="AB1718" s="185"/>
      <c r="AC1718" s="431"/>
    </row>
    <row r="1719" spans="20:29">
      <c r="T1719" s="185"/>
      <c r="U1719" s="185"/>
      <c r="V1719" s="185"/>
      <c r="W1719" s="185"/>
      <c r="X1719" s="429"/>
      <c r="Y1719" s="429"/>
      <c r="Z1719" s="429"/>
      <c r="AA1719" s="429"/>
      <c r="AB1719" s="185"/>
      <c r="AC1719" s="431"/>
    </row>
    <row r="1720" spans="20:29">
      <c r="T1720" s="185"/>
      <c r="U1720" s="185"/>
      <c r="V1720" s="185"/>
      <c r="W1720" s="185"/>
      <c r="X1720" s="429"/>
      <c r="Y1720" s="429"/>
      <c r="Z1720" s="429"/>
      <c r="AA1720" s="429"/>
      <c r="AB1720" s="185"/>
      <c r="AC1720" s="431"/>
    </row>
    <row r="1721" spans="20:29">
      <c r="T1721" s="185"/>
      <c r="U1721" s="185"/>
      <c r="V1721" s="185"/>
      <c r="W1721" s="185"/>
      <c r="X1721" s="429"/>
      <c r="Y1721" s="429"/>
      <c r="Z1721" s="429"/>
      <c r="AA1721" s="429"/>
      <c r="AB1721" s="185"/>
      <c r="AC1721" s="431"/>
    </row>
    <row r="1722" spans="20:29">
      <c r="T1722" s="185"/>
      <c r="U1722" s="185"/>
      <c r="V1722" s="185"/>
      <c r="W1722" s="185"/>
      <c r="X1722" s="429"/>
      <c r="Y1722" s="429"/>
      <c r="Z1722" s="429"/>
      <c r="AA1722" s="429"/>
      <c r="AB1722" s="185"/>
      <c r="AC1722" s="431"/>
    </row>
    <row r="1723" spans="20:29">
      <c r="T1723" s="185"/>
      <c r="U1723" s="185"/>
      <c r="V1723" s="185"/>
      <c r="W1723" s="185"/>
      <c r="X1723" s="429"/>
      <c r="Y1723" s="429"/>
      <c r="Z1723" s="429"/>
      <c r="AA1723" s="429"/>
      <c r="AB1723" s="185"/>
      <c r="AC1723" s="431"/>
    </row>
    <row r="1724" spans="20:29">
      <c r="T1724" s="185"/>
      <c r="U1724" s="185"/>
      <c r="V1724" s="185"/>
      <c r="W1724" s="185"/>
      <c r="X1724" s="429"/>
      <c r="Y1724" s="429"/>
      <c r="Z1724" s="429"/>
      <c r="AA1724" s="429"/>
      <c r="AB1724" s="185"/>
      <c r="AC1724" s="431"/>
    </row>
    <row r="1725" spans="20:29">
      <c r="T1725" s="185"/>
      <c r="U1725" s="185"/>
      <c r="V1725" s="185"/>
      <c r="W1725" s="185"/>
      <c r="X1725" s="429"/>
      <c r="Y1725" s="429"/>
      <c r="Z1725" s="429"/>
      <c r="AA1725" s="429"/>
      <c r="AB1725" s="185"/>
      <c r="AC1725" s="431"/>
    </row>
    <row r="1726" spans="20:29">
      <c r="T1726" s="185"/>
      <c r="U1726" s="185"/>
      <c r="V1726" s="185"/>
      <c r="W1726" s="185"/>
      <c r="X1726" s="429"/>
      <c r="Y1726" s="429"/>
      <c r="Z1726" s="429"/>
      <c r="AA1726" s="429"/>
      <c r="AB1726" s="185"/>
      <c r="AC1726" s="431"/>
    </row>
    <row r="1727" spans="20:29">
      <c r="T1727" s="185"/>
      <c r="U1727" s="185"/>
      <c r="V1727" s="185"/>
      <c r="W1727" s="185"/>
      <c r="X1727" s="429"/>
      <c r="Y1727" s="429"/>
      <c r="Z1727" s="429"/>
      <c r="AA1727" s="429"/>
      <c r="AB1727" s="185"/>
      <c r="AC1727" s="431"/>
    </row>
    <row r="1728" spans="20:29">
      <c r="T1728" s="185"/>
      <c r="U1728" s="185"/>
      <c r="V1728" s="185"/>
      <c r="W1728" s="185"/>
      <c r="X1728" s="429"/>
      <c r="Y1728" s="429"/>
      <c r="Z1728" s="429"/>
      <c r="AA1728" s="429"/>
      <c r="AB1728" s="185"/>
      <c r="AC1728" s="431"/>
    </row>
    <row r="1729" spans="20:29">
      <c r="T1729" s="185"/>
      <c r="U1729" s="185"/>
      <c r="V1729" s="185"/>
      <c r="W1729" s="185"/>
      <c r="X1729" s="429"/>
      <c r="Y1729" s="429"/>
      <c r="Z1729" s="429"/>
      <c r="AA1729" s="429"/>
      <c r="AB1729" s="185"/>
      <c r="AC1729" s="431"/>
    </row>
    <row r="1730" spans="20:29">
      <c r="T1730" s="185"/>
      <c r="U1730" s="185"/>
      <c r="V1730" s="185"/>
      <c r="W1730" s="185"/>
      <c r="X1730" s="429"/>
      <c r="Y1730" s="429"/>
      <c r="Z1730" s="429"/>
      <c r="AA1730" s="429"/>
      <c r="AB1730" s="185"/>
      <c r="AC1730" s="431"/>
    </row>
    <row r="1731" spans="20:29">
      <c r="T1731" s="185"/>
      <c r="U1731" s="185"/>
      <c r="V1731" s="185"/>
      <c r="W1731" s="185"/>
      <c r="X1731" s="429"/>
      <c r="Y1731" s="429"/>
      <c r="Z1731" s="429"/>
      <c r="AA1731" s="429"/>
      <c r="AB1731" s="185"/>
      <c r="AC1731" s="431"/>
    </row>
    <row r="1732" spans="20:29">
      <c r="T1732" s="185"/>
      <c r="U1732" s="185"/>
      <c r="V1732" s="185"/>
      <c r="W1732" s="185"/>
      <c r="X1732" s="429"/>
      <c r="Y1732" s="429"/>
      <c r="Z1732" s="429"/>
      <c r="AA1732" s="429"/>
      <c r="AB1732" s="185"/>
      <c r="AC1732" s="431"/>
    </row>
    <row r="1733" spans="20:29">
      <c r="T1733" s="185"/>
      <c r="U1733" s="185"/>
      <c r="V1733" s="185"/>
      <c r="W1733" s="185"/>
      <c r="X1733" s="429"/>
      <c r="Y1733" s="429"/>
      <c r="Z1733" s="429"/>
      <c r="AA1733" s="429"/>
      <c r="AB1733" s="185"/>
      <c r="AC1733" s="431"/>
    </row>
    <row r="1734" spans="20:29">
      <c r="T1734" s="185"/>
      <c r="U1734" s="185"/>
      <c r="V1734" s="185"/>
      <c r="W1734" s="185"/>
      <c r="X1734" s="429"/>
      <c r="Y1734" s="429"/>
      <c r="Z1734" s="429"/>
      <c r="AA1734" s="429"/>
      <c r="AB1734" s="185"/>
      <c r="AC1734" s="431"/>
    </row>
    <row r="1735" spans="20:29">
      <c r="T1735" s="185"/>
      <c r="U1735" s="185"/>
      <c r="V1735" s="185"/>
      <c r="W1735" s="185"/>
      <c r="X1735" s="429"/>
      <c r="Y1735" s="429"/>
      <c r="Z1735" s="429"/>
      <c r="AA1735" s="429"/>
      <c r="AB1735" s="185"/>
      <c r="AC1735" s="431"/>
    </row>
    <row r="1736" spans="20:29">
      <c r="T1736" s="185"/>
      <c r="U1736" s="185"/>
      <c r="V1736" s="185"/>
      <c r="W1736" s="185"/>
      <c r="X1736" s="429"/>
      <c r="Y1736" s="429"/>
      <c r="Z1736" s="429"/>
      <c r="AA1736" s="429"/>
      <c r="AB1736" s="185"/>
      <c r="AC1736" s="431"/>
    </row>
    <row r="1737" spans="20:29">
      <c r="T1737" s="185"/>
      <c r="U1737" s="185"/>
      <c r="V1737" s="185"/>
      <c r="W1737" s="185"/>
      <c r="X1737" s="429"/>
      <c r="Y1737" s="429"/>
      <c r="Z1737" s="429"/>
      <c r="AA1737" s="429"/>
      <c r="AB1737" s="185"/>
      <c r="AC1737" s="431"/>
    </row>
    <row r="1738" spans="20:29">
      <c r="T1738" s="185"/>
      <c r="U1738" s="185"/>
      <c r="V1738" s="185"/>
      <c r="W1738" s="185"/>
      <c r="X1738" s="429"/>
      <c r="Y1738" s="429"/>
      <c r="Z1738" s="429"/>
      <c r="AA1738" s="429"/>
      <c r="AB1738" s="185"/>
      <c r="AC1738" s="431"/>
    </row>
    <row r="1739" spans="20:29">
      <c r="T1739" s="185"/>
      <c r="U1739" s="185"/>
      <c r="V1739" s="185"/>
      <c r="W1739" s="185"/>
      <c r="X1739" s="429"/>
      <c r="Y1739" s="429"/>
      <c r="Z1739" s="429"/>
      <c r="AA1739" s="429"/>
      <c r="AB1739" s="185"/>
      <c r="AC1739" s="431"/>
    </row>
    <row r="1740" spans="20:29">
      <c r="T1740" s="185"/>
      <c r="U1740" s="185"/>
      <c r="V1740" s="185"/>
      <c r="W1740" s="185"/>
      <c r="X1740" s="429"/>
      <c r="Y1740" s="429"/>
      <c r="Z1740" s="429"/>
      <c r="AA1740" s="429"/>
      <c r="AB1740" s="185"/>
      <c r="AC1740" s="431"/>
    </row>
    <row r="1741" spans="20:29">
      <c r="T1741" s="185"/>
      <c r="U1741" s="185"/>
      <c r="V1741" s="185"/>
      <c r="W1741" s="185"/>
      <c r="X1741" s="429"/>
      <c r="Y1741" s="429"/>
      <c r="Z1741" s="429"/>
      <c r="AA1741" s="429"/>
      <c r="AB1741" s="185"/>
      <c r="AC1741" s="431"/>
    </row>
    <row r="1742" spans="20:29">
      <c r="T1742" s="185"/>
      <c r="U1742" s="185"/>
      <c r="V1742" s="185"/>
      <c r="W1742" s="185"/>
      <c r="X1742" s="429"/>
      <c r="Y1742" s="429"/>
      <c r="Z1742" s="429"/>
      <c r="AA1742" s="429"/>
      <c r="AB1742" s="185"/>
      <c r="AC1742" s="431"/>
    </row>
    <row r="1743" spans="20:29">
      <c r="T1743" s="185"/>
      <c r="U1743" s="185"/>
      <c r="V1743" s="185"/>
      <c r="W1743" s="185"/>
      <c r="X1743" s="429"/>
      <c r="Y1743" s="429"/>
      <c r="Z1743" s="429"/>
      <c r="AA1743" s="429"/>
      <c r="AB1743" s="185"/>
      <c r="AC1743" s="431"/>
    </row>
    <row r="1744" spans="20:29">
      <c r="T1744" s="185"/>
      <c r="U1744" s="185"/>
      <c r="V1744" s="185"/>
      <c r="W1744" s="185"/>
      <c r="X1744" s="429"/>
      <c r="Y1744" s="429"/>
      <c r="Z1744" s="429"/>
      <c r="AA1744" s="429"/>
      <c r="AB1744" s="185"/>
      <c r="AC1744" s="431"/>
    </row>
    <row r="1745" spans="20:29">
      <c r="T1745" s="185"/>
      <c r="U1745" s="185"/>
      <c r="V1745" s="185"/>
      <c r="W1745" s="185"/>
      <c r="X1745" s="429"/>
      <c r="Y1745" s="429"/>
      <c r="Z1745" s="429"/>
      <c r="AA1745" s="429"/>
      <c r="AB1745" s="185"/>
      <c r="AC1745" s="431"/>
    </row>
    <row r="1746" spans="20:29">
      <c r="T1746" s="185"/>
      <c r="U1746" s="185"/>
      <c r="V1746" s="185"/>
      <c r="W1746" s="185"/>
      <c r="X1746" s="429"/>
      <c r="Y1746" s="429"/>
      <c r="Z1746" s="429"/>
      <c r="AA1746" s="429"/>
      <c r="AB1746" s="185"/>
      <c r="AC1746" s="431"/>
    </row>
    <row r="1747" spans="20:29">
      <c r="T1747" s="185"/>
      <c r="U1747" s="185"/>
      <c r="V1747" s="185"/>
      <c r="W1747" s="185"/>
      <c r="X1747" s="429"/>
      <c r="Y1747" s="429"/>
      <c r="Z1747" s="429"/>
      <c r="AA1747" s="429"/>
      <c r="AB1747" s="185"/>
      <c r="AC1747" s="431"/>
    </row>
    <row r="1748" spans="20:29">
      <c r="T1748" s="185"/>
      <c r="U1748" s="185"/>
      <c r="V1748" s="185"/>
      <c r="W1748" s="185"/>
      <c r="X1748" s="429"/>
      <c r="Y1748" s="429"/>
      <c r="Z1748" s="429"/>
      <c r="AA1748" s="429"/>
      <c r="AB1748" s="185"/>
      <c r="AC1748" s="431"/>
    </row>
    <row r="1749" spans="20:29">
      <c r="T1749" s="185"/>
      <c r="U1749" s="185"/>
      <c r="V1749" s="185"/>
      <c r="W1749" s="185"/>
      <c r="X1749" s="429"/>
      <c r="Y1749" s="429"/>
      <c r="Z1749" s="429"/>
      <c r="AA1749" s="429"/>
      <c r="AB1749" s="185"/>
      <c r="AC1749" s="431"/>
    </row>
    <row r="1750" spans="20:29">
      <c r="T1750" s="185"/>
      <c r="U1750" s="185"/>
      <c r="V1750" s="185"/>
      <c r="W1750" s="185"/>
      <c r="X1750" s="429"/>
      <c r="Y1750" s="429"/>
      <c r="Z1750" s="429"/>
      <c r="AA1750" s="429"/>
      <c r="AB1750" s="185"/>
      <c r="AC1750" s="431"/>
    </row>
    <row r="1751" spans="20:29">
      <c r="T1751" s="185"/>
      <c r="U1751" s="185"/>
      <c r="V1751" s="185"/>
      <c r="W1751" s="185"/>
      <c r="X1751" s="429"/>
      <c r="Y1751" s="429"/>
      <c r="Z1751" s="429"/>
      <c r="AA1751" s="429"/>
      <c r="AB1751" s="185"/>
      <c r="AC1751" s="431"/>
    </row>
    <row r="1752" spans="20:29">
      <c r="T1752" s="185"/>
      <c r="U1752" s="185"/>
      <c r="V1752" s="185"/>
      <c r="W1752" s="185"/>
      <c r="X1752" s="429"/>
      <c r="Y1752" s="429"/>
      <c r="Z1752" s="429"/>
      <c r="AA1752" s="429"/>
      <c r="AB1752" s="185"/>
      <c r="AC1752" s="431"/>
    </row>
    <row r="1753" spans="20:29">
      <c r="T1753" s="185"/>
      <c r="U1753" s="185"/>
      <c r="V1753" s="185"/>
      <c r="W1753" s="185"/>
      <c r="X1753" s="429"/>
      <c r="Y1753" s="429"/>
      <c r="Z1753" s="429"/>
      <c r="AA1753" s="429"/>
      <c r="AB1753" s="185"/>
      <c r="AC1753" s="431"/>
    </row>
    <row r="1754" spans="20:29">
      <c r="T1754" s="185"/>
      <c r="U1754" s="185"/>
      <c r="V1754" s="185"/>
      <c r="W1754" s="185"/>
      <c r="X1754" s="429"/>
      <c r="Y1754" s="429"/>
      <c r="Z1754" s="429"/>
      <c r="AA1754" s="429"/>
      <c r="AB1754" s="185"/>
      <c r="AC1754" s="431"/>
    </row>
    <row r="1755" spans="20:29">
      <c r="T1755" s="185"/>
      <c r="U1755" s="185"/>
      <c r="V1755" s="185"/>
      <c r="W1755" s="185"/>
      <c r="X1755" s="429"/>
      <c r="Y1755" s="429"/>
      <c r="Z1755" s="429"/>
      <c r="AA1755" s="429"/>
      <c r="AB1755" s="185"/>
      <c r="AC1755" s="431"/>
    </row>
    <row r="1756" spans="20:29">
      <c r="T1756" s="185"/>
      <c r="U1756" s="185"/>
      <c r="V1756" s="185"/>
      <c r="W1756" s="185"/>
      <c r="X1756" s="429"/>
      <c r="Y1756" s="429"/>
      <c r="Z1756" s="429"/>
      <c r="AA1756" s="429"/>
      <c r="AB1756" s="185"/>
      <c r="AC1756" s="431"/>
    </row>
    <row r="1757" spans="20:29">
      <c r="T1757" s="185"/>
      <c r="U1757" s="185"/>
      <c r="V1757" s="185"/>
      <c r="W1757" s="185"/>
      <c r="X1757" s="429"/>
      <c r="Y1757" s="429"/>
      <c r="Z1757" s="429"/>
      <c r="AA1757" s="429"/>
      <c r="AB1757" s="185"/>
      <c r="AC1757" s="431"/>
    </row>
    <row r="1758" spans="20:29">
      <c r="T1758" s="185"/>
      <c r="U1758" s="185"/>
      <c r="V1758" s="185"/>
      <c r="W1758" s="185"/>
      <c r="X1758" s="429"/>
      <c r="Y1758" s="429"/>
      <c r="Z1758" s="429"/>
      <c r="AA1758" s="429"/>
      <c r="AB1758" s="185"/>
      <c r="AC1758" s="431"/>
    </row>
    <row r="1759" spans="20:29">
      <c r="T1759" s="185"/>
      <c r="U1759" s="185"/>
      <c r="V1759" s="185"/>
      <c r="W1759" s="185"/>
      <c r="X1759" s="429"/>
      <c r="Y1759" s="429"/>
      <c r="Z1759" s="429"/>
      <c r="AA1759" s="429"/>
      <c r="AB1759" s="185"/>
      <c r="AC1759" s="431"/>
    </row>
    <row r="1760" spans="20:29">
      <c r="T1760" s="185"/>
      <c r="U1760" s="185"/>
      <c r="V1760" s="185"/>
      <c r="W1760" s="185"/>
      <c r="X1760" s="429"/>
      <c r="Y1760" s="429"/>
      <c r="Z1760" s="429"/>
      <c r="AA1760" s="429"/>
      <c r="AB1760" s="185"/>
      <c r="AC1760" s="431"/>
    </row>
    <row r="1761" spans="20:29">
      <c r="T1761" s="185"/>
      <c r="U1761" s="185"/>
      <c r="V1761" s="185"/>
      <c r="W1761" s="185"/>
      <c r="X1761" s="429"/>
      <c r="Y1761" s="429"/>
      <c r="Z1761" s="429"/>
      <c r="AA1761" s="429"/>
      <c r="AB1761" s="185"/>
      <c r="AC1761" s="431"/>
    </row>
    <row r="1762" spans="20:29">
      <c r="T1762" s="185"/>
      <c r="U1762" s="185"/>
      <c r="V1762" s="185"/>
      <c r="W1762" s="185"/>
      <c r="X1762" s="429"/>
      <c r="Y1762" s="429"/>
      <c r="Z1762" s="429"/>
      <c r="AA1762" s="429"/>
      <c r="AB1762" s="185"/>
      <c r="AC1762" s="431"/>
    </row>
    <row r="1763" spans="20:29">
      <c r="T1763" s="185"/>
      <c r="U1763" s="185"/>
      <c r="V1763" s="185"/>
      <c r="W1763" s="185"/>
      <c r="X1763" s="429"/>
      <c r="Y1763" s="429"/>
      <c r="Z1763" s="429"/>
      <c r="AA1763" s="429"/>
      <c r="AB1763" s="185"/>
      <c r="AC1763" s="431"/>
    </row>
    <row r="1764" spans="20:29">
      <c r="T1764" s="185"/>
      <c r="U1764" s="185"/>
      <c r="V1764" s="185"/>
      <c r="W1764" s="185"/>
      <c r="X1764" s="429"/>
      <c r="Y1764" s="429"/>
      <c r="Z1764" s="429"/>
      <c r="AA1764" s="429"/>
      <c r="AB1764" s="185"/>
      <c r="AC1764" s="431"/>
    </row>
    <row r="1765" spans="20:29">
      <c r="T1765" s="185"/>
      <c r="U1765" s="185"/>
      <c r="V1765" s="185"/>
      <c r="W1765" s="185"/>
      <c r="X1765" s="429"/>
      <c r="Y1765" s="429"/>
      <c r="Z1765" s="429"/>
      <c r="AA1765" s="429"/>
      <c r="AB1765" s="185"/>
      <c r="AC1765" s="431"/>
    </row>
    <row r="1766" spans="20:29">
      <c r="T1766" s="185"/>
      <c r="U1766" s="185"/>
      <c r="V1766" s="185"/>
      <c r="W1766" s="185"/>
      <c r="X1766" s="429"/>
      <c r="Y1766" s="429"/>
      <c r="Z1766" s="429"/>
      <c r="AA1766" s="429"/>
      <c r="AB1766" s="185"/>
      <c r="AC1766" s="431"/>
    </row>
    <row r="1767" spans="20:29">
      <c r="T1767" s="185"/>
      <c r="U1767" s="185"/>
      <c r="V1767" s="185"/>
      <c r="W1767" s="185"/>
      <c r="X1767" s="429"/>
      <c r="Y1767" s="429"/>
      <c r="Z1767" s="429"/>
      <c r="AA1767" s="429"/>
      <c r="AB1767" s="185"/>
      <c r="AC1767" s="431"/>
    </row>
    <row r="1768" spans="20:29">
      <c r="T1768" s="185"/>
      <c r="U1768" s="185"/>
      <c r="V1768" s="185"/>
      <c r="W1768" s="185"/>
      <c r="X1768" s="429"/>
      <c r="Y1768" s="429"/>
      <c r="Z1768" s="429"/>
      <c r="AA1768" s="429"/>
      <c r="AB1768" s="185"/>
      <c r="AC1768" s="431"/>
    </row>
    <row r="1769" spans="20:29">
      <c r="T1769" s="185"/>
      <c r="U1769" s="185"/>
      <c r="V1769" s="185"/>
      <c r="W1769" s="185"/>
      <c r="X1769" s="429"/>
      <c r="Y1769" s="429"/>
      <c r="Z1769" s="429"/>
      <c r="AA1769" s="429"/>
      <c r="AB1769" s="185"/>
      <c r="AC1769" s="431"/>
    </row>
    <row r="1770" spans="20:29">
      <c r="T1770" s="185"/>
      <c r="U1770" s="185"/>
      <c r="V1770" s="185"/>
      <c r="W1770" s="185"/>
      <c r="X1770" s="429"/>
      <c r="Y1770" s="429"/>
      <c r="Z1770" s="429"/>
      <c r="AA1770" s="429"/>
      <c r="AB1770" s="185"/>
      <c r="AC1770" s="431"/>
    </row>
    <row r="1771" spans="20:29">
      <c r="T1771" s="185"/>
      <c r="U1771" s="185"/>
      <c r="V1771" s="185"/>
      <c r="W1771" s="185"/>
      <c r="X1771" s="429"/>
      <c r="Y1771" s="429"/>
      <c r="Z1771" s="429"/>
      <c r="AA1771" s="429"/>
      <c r="AB1771" s="185"/>
      <c r="AC1771" s="431"/>
    </row>
    <row r="1772" spans="20:29">
      <c r="T1772" s="185"/>
      <c r="U1772" s="185"/>
      <c r="V1772" s="185"/>
      <c r="W1772" s="185"/>
      <c r="X1772" s="429"/>
      <c r="Y1772" s="429"/>
      <c r="Z1772" s="429"/>
      <c r="AA1772" s="429"/>
      <c r="AB1772" s="185"/>
      <c r="AC1772" s="431"/>
    </row>
    <row r="1773" spans="20:29">
      <c r="T1773" s="185"/>
      <c r="U1773" s="185"/>
      <c r="V1773" s="185"/>
      <c r="W1773" s="185"/>
      <c r="X1773" s="429"/>
      <c r="Y1773" s="429"/>
      <c r="Z1773" s="429"/>
      <c r="AA1773" s="429"/>
      <c r="AB1773" s="185"/>
      <c r="AC1773" s="431"/>
    </row>
    <row r="1774" spans="20:29">
      <c r="T1774" s="185"/>
      <c r="U1774" s="185"/>
      <c r="V1774" s="185"/>
      <c r="W1774" s="185"/>
      <c r="X1774" s="429"/>
      <c r="Y1774" s="429"/>
      <c r="Z1774" s="429"/>
      <c r="AA1774" s="429"/>
      <c r="AB1774" s="185"/>
      <c r="AC1774" s="431"/>
    </row>
    <row r="1775" spans="20:29">
      <c r="T1775" s="185"/>
      <c r="U1775" s="185"/>
      <c r="V1775" s="185"/>
      <c r="W1775" s="185"/>
      <c r="X1775" s="429"/>
      <c r="Y1775" s="429"/>
      <c r="Z1775" s="429"/>
      <c r="AA1775" s="429"/>
      <c r="AB1775" s="185"/>
      <c r="AC1775" s="431"/>
    </row>
    <row r="1776" spans="20:29">
      <c r="T1776" s="185"/>
      <c r="U1776" s="185"/>
      <c r="V1776" s="185"/>
      <c r="W1776" s="185"/>
      <c r="X1776" s="429"/>
      <c r="Y1776" s="429"/>
      <c r="Z1776" s="429"/>
      <c r="AA1776" s="429"/>
      <c r="AB1776" s="185"/>
      <c r="AC1776" s="431"/>
    </row>
    <row r="1777" spans="20:29">
      <c r="T1777" s="185"/>
      <c r="U1777" s="185"/>
      <c r="V1777" s="185"/>
      <c r="W1777" s="185"/>
      <c r="X1777" s="429"/>
      <c r="Y1777" s="429"/>
      <c r="Z1777" s="429"/>
      <c r="AA1777" s="429"/>
      <c r="AB1777" s="185"/>
      <c r="AC1777" s="431"/>
    </row>
    <row r="1778" spans="20:29">
      <c r="T1778" s="185"/>
      <c r="U1778" s="185"/>
      <c r="V1778" s="185"/>
      <c r="W1778" s="185"/>
      <c r="X1778" s="429"/>
      <c r="Y1778" s="429"/>
      <c r="Z1778" s="429"/>
      <c r="AA1778" s="429"/>
      <c r="AB1778" s="185"/>
      <c r="AC1778" s="431"/>
    </row>
    <row r="1779" spans="20:29">
      <c r="T1779" s="185"/>
      <c r="U1779" s="185"/>
      <c r="V1779" s="185"/>
      <c r="W1779" s="185"/>
      <c r="X1779" s="429"/>
      <c r="Y1779" s="429"/>
      <c r="Z1779" s="429"/>
      <c r="AA1779" s="429"/>
      <c r="AB1779" s="185"/>
      <c r="AC1779" s="431"/>
    </row>
    <row r="1780" spans="20:29">
      <c r="T1780" s="185"/>
      <c r="U1780" s="185"/>
      <c r="V1780" s="185"/>
      <c r="W1780" s="185"/>
      <c r="X1780" s="429"/>
      <c r="Y1780" s="429"/>
      <c r="Z1780" s="429"/>
      <c r="AA1780" s="429"/>
      <c r="AB1780" s="185"/>
      <c r="AC1780" s="431"/>
    </row>
    <row r="1781" spans="20:29">
      <c r="T1781" s="185"/>
      <c r="U1781" s="185"/>
      <c r="V1781" s="185"/>
      <c r="W1781" s="185"/>
      <c r="X1781" s="429"/>
      <c r="Y1781" s="429"/>
      <c r="Z1781" s="429"/>
      <c r="AA1781" s="429"/>
      <c r="AB1781" s="185"/>
      <c r="AC1781" s="431"/>
    </row>
    <row r="1782" spans="20:29">
      <c r="T1782" s="185"/>
      <c r="U1782" s="185"/>
      <c r="V1782" s="185"/>
      <c r="W1782" s="185"/>
      <c r="X1782" s="429"/>
      <c r="Y1782" s="429"/>
      <c r="Z1782" s="429"/>
      <c r="AA1782" s="429"/>
      <c r="AB1782" s="185"/>
      <c r="AC1782" s="431"/>
    </row>
    <row r="1783" spans="20:29">
      <c r="T1783" s="185"/>
      <c r="U1783" s="185"/>
      <c r="V1783" s="185"/>
      <c r="W1783" s="185"/>
      <c r="X1783" s="429"/>
      <c r="Y1783" s="429"/>
      <c r="Z1783" s="429"/>
      <c r="AA1783" s="429"/>
      <c r="AB1783" s="185"/>
      <c r="AC1783" s="431"/>
    </row>
    <row r="1784" spans="20:29">
      <c r="T1784" s="185"/>
      <c r="U1784" s="185"/>
      <c r="V1784" s="185"/>
      <c r="W1784" s="185"/>
      <c r="X1784" s="429"/>
      <c r="Y1784" s="429"/>
      <c r="Z1784" s="429"/>
      <c r="AA1784" s="429"/>
      <c r="AB1784" s="185"/>
      <c r="AC1784" s="431"/>
    </row>
    <row r="1785" spans="20:29">
      <c r="T1785" s="185"/>
      <c r="U1785" s="185"/>
      <c r="V1785" s="185"/>
      <c r="W1785" s="185"/>
      <c r="X1785" s="429"/>
      <c r="Y1785" s="429"/>
      <c r="Z1785" s="429"/>
      <c r="AA1785" s="429"/>
      <c r="AB1785" s="185"/>
      <c r="AC1785" s="431"/>
    </row>
    <row r="1786" spans="20:29">
      <c r="T1786" s="185"/>
      <c r="U1786" s="185"/>
      <c r="V1786" s="185"/>
      <c r="W1786" s="185"/>
      <c r="X1786" s="429"/>
      <c r="Y1786" s="429"/>
      <c r="Z1786" s="429"/>
      <c r="AA1786" s="429"/>
      <c r="AB1786" s="185"/>
      <c r="AC1786" s="431"/>
    </row>
    <row r="1787" spans="20:29">
      <c r="T1787" s="185"/>
      <c r="U1787" s="185"/>
      <c r="V1787" s="185"/>
      <c r="W1787" s="185"/>
      <c r="X1787" s="429"/>
      <c r="Y1787" s="429"/>
      <c r="Z1787" s="429"/>
      <c r="AA1787" s="429"/>
      <c r="AB1787" s="185"/>
      <c r="AC1787" s="431"/>
    </row>
    <row r="1788" spans="20:29">
      <c r="T1788" s="185"/>
      <c r="U1788" s="185"/>
      <c r="V1788" s="185"/>
      <c r="W1788" s="185"/>
      <c r="X1788" s="429"/>
      <c r="Y1788" s="429"/>
      <c r="Z1788" s="429"/>
      <c r="AA1788" s="429"/>
      <c r="AB1788" s="185"/>
      <c r="AC1788" s="431"/>
    </row>
    <row r="1789" spans="20:29">
      <c r="T1789" s="185"/>
      <c r="U1789" s="185"/>
      <c r="V1789" s="185"/>
      <c r="W1789" s="185"/>
      <c r="X1789" s="429"/>
      <c r="Y1789" s="429"/>
      <c r="Z1789" s="429"/>
      <c r="AA1789" s="429"/>
      <c r="AB1789" s="185"/>
      <c r="AC1789" s="431"/>
    </row>
    <row r="1790" spans="20:29">
      <c r="T1790" s="185"/>
      <c r="U1790" s="185"/>
      <c r="V1790" s="185"/>
      <c r="W1790" s="185"/>
      <c r="X1790" s="429"/>
      <c r="Y1790" s="429"/>
      <c r="Z1790" s="429"/>
      <c r="AA1790" s="429"/>
      <c r="AB1790" s="185"/>
      <c r="AC1790" s="431"/>
    </row>
    <row r="1791" spans="20:29">
      <c r="T1791" s="185"/>
      <c r="U1791" s="185"/>
      <c r="V1791" s="185"/>
      <c r="W1791" s="185"/>
      <c r="X1791" s="429"/>
      <c r="Y1791" s="429"/>
      <c r="Z1791" s="429"/>
      <c r="AA1791" s="429"/>
      <c r="AB1791" s="185"/>
      <c r="AC1791" s="431"/>
    </row>
    <row r="1792" spans="20:29">
      <c r="T1792" s="185"/>
      <c r="U1792" s="185"/>
      <c r="V1792" s="185"/>
      <c r="W1792" s="185"/>
      <c r="X1792" s="429"/>
      <c r="Y1792" s="429"/>
      <c r="Z1792" s="429"/>
      <c r="AA1792" s="429"/>
      <c r="AB1792" s="185"/>
      <c r="AC1792" s="431"/>
    </row>
    <row r="1793" spans="20:29">
      <c r="T1793" s="185"/>
      <c r="U1793" s="185"/>
      <c r="V1793" s="185"/>
      <c r="W1793" s="185"/>
      <c r="X1793" s="429"/>
      <c r="Y1793" s="429"/>
      <c r="Z1793" s="429"/>
      <c r="AA1793" s="429"/>
      <c r="AB1793" s="185"/>
      <c r="AC1793" s="431"/>
    </row>
    <row r="1794" spans="20:29">
      <c r="T1794" s="185"/>
      <c r="U1794" s="185"/>
      <c r="V1794" s="185"/>
      <c r="W1794" s="185"/>
      <c r="X1794" s="429"/>
      <c r="Y1794" s="429"/>
      <c r="Z1794" s="429"/>
      <c r="AA1794" s="429"/>
      <c r="AB1794" s="185"/>
      <c r="AC1794" s="431"/>
    </row>
    <row r="1795" spans="20:29">
      <c r="T1795" s="185"/>
      <c r="U1795" s="185"/>
      <c r="V1795" s="185"/>
      <c r="W1795" s="185"/>
      <c r="X1795" s="429"/>
      <c r="Y1795" s="429"/>
      <c r="Z1795" s="429"/>
      <c r="AA1795" s="429"/>
      <c r="AB1795" s="185"/>
      <c r="AC1795" s="431"/>
    </row>
    <row r="1796" spans="20:29">
      <c r="T1796" s="185"/>
      <c r="U1796" s="185"/>
      <c r="V1796" s="185"/>
      <c r="W1796" s="185"/>
      <c r="X1796" s="429"/>
      <c r="Y1796" s="429"/>
      <c r="Z1796" s="429"/>
      <c r="AA1796" s="429"/>
      <c r="AB1796" s="185"/>
      <c r="AC1796" s="431"/>
    </row>
    <row r="1797" spans="20:29">
      <c r="T1797" s="185"/>
      <c r="U1797" s="185"/>
      <c r="V1797" s="185"/>
      <c r="W1797" s="185"/>
      <c r="X1797" s="429"/>
      <c r="Y1797" s="429"/>
      <c r="Z1797" s="429"/>
      <c r="AA1797" s="429"/>
      <c r="AB1797" s="185"/>
      <c r="AC1797" s="431"/>
    </row>
    <row r="1798" spans="20:29">
      <c r="T1798" s="185"/>
      <c r="U1798" s="185"/>
      <c r="V1798" s="185"/>
      <c r="W1798" s="185"/>
      <c r="X1798" s="429"/>
      <c r="Y1798" s="429"/>
      <c r="Z1798" s="429"/>
      <c r="AA1798" s="429"/>
      <c r="AB1798" s="185"/>
      <c r="AC1798" s="431"/>
    </row>
    <row r="1799" spans="20:29">
      <c r="T1799" s="185"/>
      <c r="U1799" s="185"/>
      <c r="V1799" s="185"/>
      <c r="W1799" s="185"/>
      <c r="X1799" s="429"/>
      <c r="Y1799" s="429"/>
      <c r="Z1799" s="429"/>
      <c r="AA1799" s="429"/>
      <c r="AB1799" s="185"/>
      <c r="AC1799" s="431"/>
    </row>
    <row r="1800" spans="20:29">
      <c r="T1800" s="185"/>
      <c r="U1800" s="185"/>
      <c r="V1800" s="185"/>
      <c r="W1800" s="185"/>
      <c r="X1800" s="429"/>
      <c r="Y1800" s="429"/>
      <c r="Z1800" s="429"/>
      <c r="AA1800" s="429"/>
      <c r="AB1800" s="185"/>
      <c r="AC1800" s="431"/>
    </row>
    <row r="1801" spans="20:29">
      <c r="T1801" s="185"/>
      <c r="U1801" s="185"/>
      <c r="V1801" s="185"/>
      <c r="W1801" s="185"/>
      <c r="X1801" s="429"/>
      <c r="Y1801" s="429"/>
      <c r="Z1801" s="429"/>
      <c r="AA1801" s="429"/>
      <c r="AB1801" s="185"/>
      <c r="AC1801" s="431"/>
    </row>
    <row r="1802" spans="20:29">
      <c r="T1802" s="185"/>
      <c r="U1802" s="185"/>
      <c r="V1802" s="185"/>
      <c r="W1802" s="185"/>
      <c r="X1802" s="429"/>
      <c r="Y1802" s="429"/>
      <c r="Z1802" s="429"/>
      <c r="AA1802" s="429"/>
      <c r="AB1802" s="185"/>
      <c r="AC1802" s="431"/>
    </row>
    <row r="1803" spans="20:29">
      <c r="T1803" s="185"/>
      <c r="U1803" s="185"/>
      <c r="V1803" s="185"/>
      <c r="W1803" s="185"/>
      <c r="X1803" s="429"/>
      <c r="Y1803" s="429"/>
      <c r="Z1803" s="429"/>
      <c r="AA1803" s="429"/>
      <c r="AB1803" s="185"/>
      <c r="AC1803" s="431"/>
    </row>
    <row r="1804" spans="20:29">
      <c r="T1804" s="185"/>
      <c r="U1804" s="185"/>
      <c r="V1804" s="185"/>
      <c r="W1804" s="185"/>
      <c r="X1804" s="429"/>
      <c r="Y1804" s="429"/>
      <c r="Z1804" s="429"/>
      <c r="AA1804" s="429"/>
      <c r="AB1804" s="185"/>
      <c r="AC1804" s="431"/>
    </row>
    <row r="1805" spans="20:29">
      <c r="T1805" s="185"/>
      <c r="U1805" s="185"/>
      <c r="V1805" s="185"/>
      <c r="W1805" s="185"/>
      <c r="X1805" s="429"/>
      <c r="Y1805" s="429"/>
      <c r="Z1805" s="429"/>
      <c r="AA1805" s="429"/>
      <c r="AB1805" s="185"/>
      <c r="AC1805" s="431"/>
    </row>
    <row r="1806" spans="20:29">
      <c r="T1806" s="185"/>
      <c r="U1806" s="185"/>
      <c r="V1806" s="185"/>
      <c r="W1806" s="185"/>
      <c r="X1806" s="429"/>
      <c r="Y1806" s="429"/>
      <c r="Z1806" s="429"/>
      <c r="AA1806" s="429"/>
      <c r="AB1806" s="185"/>
      <c r="AC1806" s="431"/>
    </row>
    <row r="1807" spans="20:29">
      <c r="T1807" s="185"/>
      <c r="U1807" s="185"/>
      <c r="V1807" s="185"/>
      <c r="W1807" s="185"/>
      <c r="X1807" s="429"/>
      <c r="Y1807" s="429"/>
      <c r="Z1807" s="429"/>
      <c r="AA1807" s="429"/>
      <c r="AB1807" s="185"/>
      <c r="AC1807" s="431"/>
    </row>
    <row r="1808" spans="20:29">
      <c r="T1808" s="185"/>
      <c r="U1808" s="185"/>
      <c r="V1808" s="185"/>
      <c r="W1808" s="185"/>
      <c r="X1808" s="429"/>
      <c r="Y1808" s="429"/>
      <c r="Z1808" s="429"/>
      <c r="AA1808" s="429"/>
      <c r="AB1808" s="185"/>
      <c r="AC1808" s="431"/>
    </row>
    <row r="1809" spans="20:29">
      <c r="T1809" s="185"/>
      <c r="U1809" s="185"/>
      <c r="V1809" s="185"/>
      <c r="W1809" s="185"/>
      <c r="X1809" s="429"/>
      <c r="Y1809" s="429"/>
      <c r="Z1809" s="429"/>
      <c r="AA1809" s="429"/>
      <c r="AB1809" s="185"/>
      <c r="AC1809" s="431"/>
    </row>
    <row r="1810" spans="20:29">
      <c r="T1810" s="185"/>
      <c r="U1810" s="185"/>
      <c r="V1810" s="185"/>
      <c r="W1810" s="185"/>
      <c r="X1810" s="429"/>
      <c r="Y1810" s="429"/>
      <c r="Z1810" s="429"/>
      <c r="AA1810" s="429"/>
      <c r="AB1810" s="185"/>
      <c r="AC1810" s="431"/>
    </row>
    <row r="1811" spans="20:29">
      <c r="T1811" s="185"/>
      <c r="U1811" s="185"/>
      <c r="V1811" s="185"/>
      <c r="W1811" s="185"/>
      <c r="X1811" s="429"/>
      <c r="Y1811" s="429"/>
      <c r="Z1811" s="429"/>
      <c r="AA1811" s="429"/>
      <c r="AB1811" s="185"/>
      <c r="AC1811" s="431"/>
    </row>
    <row r="1812" spans="20:29">
      <c r="T1812" s="185"/>
      <c r="U1812" s="185"/>
      <c r="V1812" s="185"/>
      <c r="W1812" s="185"/>
      <c r="X1812" s="429"/>
      <c r="Y1812" s="429"/>
      <c r="Z1812" s="429"/>
      <c r="AA1812" s="429"/>
      <c r="AB1812" s="185"/>
      <c r="AC1812" s="431"/>
    </row>
    <row r="1813" spans="20:29">
      <c r="T1813" s="185"/>
      <c r="U1813" s="185"/>
      <c r="V1813" s="185"/>
      <c r="W1813" s="185"/>
      <c r="X1813" s="429"/>
      <c r="Y1813" s="429"/>
      <c r="Z1813" s="429"/>
      <c r="AA1813" s="429"/>
      <c r="AB1813" s="185"/>
      <c r="AC1813" s="431"/>
    </row>
    <row r="1814" spans="20:29">
      <c r="T1814" s="185"/>
      <c r="U1814" s="185"/>
      <c r="V1814" s="185"/>
      <c r="W1814" s="185"/>
      <c r="X1814" s="429"/>
      <c r="Y1814" s="429"/>
      <c r="Z1814" s="429"/>
      <c r="AA1814" s="429"/>
      <c r="AB1814" s="185"/>
      <c r="AC1814" s="431"/>
    </row>
    <row r="1815" spans="20:29">
      <c r="T1815" s="185"/>
      <c r="U1815" s="185"/>
      <c r="V1815" s="185"/>
      <c r="W1815" s="185"/>
      <c r="X1815" s="429"/>
      <c r="Y1815" s="429"/>
      <c r="Z1815" s="429"/>
      <c r="AA1815" s="429"/>
      <c r="AB1815" s="185"/>
      <c r="AC1815" s="431"/>
    </row>
    <row r="1816" spans="20:29">
      <c r="T1816" s="185"/>
      <c r="U1816" s="185"/>
      <c r="V1816" s="185"/>
      <c r="W1816" s="185"/>
      <c r="X1816" s="429"/>
      <c r="Y1816" s="429"/>
      <c r="Z1816" s="429"/>
      <c r="AA1816" s="429"/>
      <c r="AB1816" s="185"/>
      <c r="AC1816" s="431"/>
    </row>
    <row r="1817" spans="20:29">
      <c r="T1817" s="185"/>
      <c r="U1817" s="185"/>
      <c r="V1817" s="185"/>
      <c r="W1817" s="185"/>
      <c r="X1817" s="429"/>
      <c r="Y1817" s="429"/>
      <c r="Z1817" s="429"/>
      <c r="AA1817" s="429"/>
      <c r="AB1817" s="185"/>
      <c r="AC1817" s="431"/>
    </row>
    <row r="1818" spans="20:29">
      <c r="T1818" s="185"/>
      <c r="U1818" s="185"/>
      <c r="V1818" s="185"/>
      <c r="W1818" s="185"/>
      <c r="X1818" s="429"/>
      <c r="Y1818" s="429"/>
      <c r="Z1818" s="429"/>
      <c r="AA1818" s="429"/>
      <c r="AB1818" s="185"/>
      <c r="AC1818" s="431"/>
    </row>
    <row r="1819" spans="20:29">
      <c r="T1819" s="185"/>
      <c r="U1819" s="185"/>
      <c r="V1819" s="185"/>
      <c r="W1819" s="185"/>
      <c r="X1819" s="429"/>
      <c r="Y1819" s="429"/>
      <c r="Z1819" s="429"/>
      <c r="AA1819" s="429"/>
      <c r="AB1819" s="185"/>
      <c r="AC1819" s="431"/>
    </row>
    <row r="1820" spans="20:29">
      <c r="T1820" s="185"/>
      <c r="U1820" s="185"/>
      <c r="V1820" s="185"/>
      <c r="W1820" s="185"/>
      <c r="X1820" s="429"/>
      <c r="Y1820" s="429"/>
      <c r="Z1820" s="429"/>
      <c r="AA1820" s="429"/>
      <c r="AB1820" s="185"/>
      <c r="AC1820" s="431"/>
    </row>
    <row r="1821" spans="20:29">
      <c r="T1821" s="185"/>
      <c r="U1821" s="185"/>
      <c r="V1821" s="185"/>
      <c r="W1821" s="185"/>
      <c r="X1821" s="429"/>
      <c r="Y1821" s="429"/>
      <c r="Z1821" s="429"/>
      <c r="AA1821" s="429"/>
      <c r="AB1821" s="185"/>
      <c r="AC1821" s="431"/>
    </row>
    <row r="1822" spans="20:29">
      <c r="T1822" s="185"/>
      <c r="U1822" s="185"/>
      <c r="V1822" s="185"/>
      <c r="W1822" s="185"/>
      <c r="X1822" s="429"/>
      <c r="Y1822" s="429"/>
      <c r="Z1822" s="429"/>
      <c r="AA1822" s="429"/>
      <c r="AB1822" s="185"/>
      <c r="AC1822" s="431"/>
    </row>
    <row r="1823" spans="20:29">
      <c r="T1823" s="185"/>
      <c r="U1823" s="185"/>
      <c r="V1823" s="185"/>
      <c r="W1823" s="185"/>
      <c r="X1823" s="429"/>
      <c r="Y1823" s="429"/>
      <c r="Z1823" s="429"/>
      <c r="AA1823" s="429"/>
      <c r="AB1823" s="185"/>
      <c r="AC1823" s="431"/>
    </row>
    <row r="1824" spans="20:29">
      <c r="T1824" s="185"/>
      <c r="U1824" s="185"/>
      <c r="V1824" s="185"/>
      <c r="W1824" s="185"/>
      <c r="X1824" s="429"/>
      <c r="Y1824" s="429"/>
      <c r="Z1824" s="429"/>
      <c r="AA1824" s="429"/>
      <c r="AB1824" s="185"/>
      <c r="AC1824" s="431"/>
    </row>
    <row r="1825" spans="20:29">
      <c r="T1825" s="185"/>
      <c r="U1825" s="185"/>
      <c r="V1825" s="185"/>
      <c r="W1825" s="185"/>
      <c r="X1825" s="429"/>
      <c r="Y1825" s="429"/>
      <c r="Z1825" s="429"/>
      <c r="AA1825" s="429"/>
      <c r="AB1825" s="185"/>
      <c r="AC1825" s="431"/>
    </row>
    <row r="1826" spans="20:29">
      <c r="T1826" s="185"/>
      <c r="U1826" s="185"/>
      <c r="V1826" s="185"/>
      <c r="W1826" s="185"/>
      <c r="X1826" s="429"/>
      <c r="Y1826" s="429"/>
      <c r="Z1826" s="429"/>
      <c r="AA1826" s="429"/>
      <c r="AB1826" s="185"/>
      <c r="AC1826" s="431"/>
    </row>
    <row r="1827" spans="20:29">
      <c r="T1827" s="185"/>
      <c r="U1827" s="185"/>
      <c r="V1827" s="185"/>
      <c r="W1827" s="185"/>
      <c r="X1827" s="429"/>
      <c r="Y1827" s="429"/>
      <c r="Z1827" s="429"/>
      <c r="AA1827" s="429"/>
      <c r="AB1827" s="185"/>
      <c r="AC1827" s="431"/>
    </row>
    <row r="1828" spans="20:29">
      <c r="T1828" s="185"/>
      <c r="U1828" s="185"/>
      <c r="V1828" s="185"/>
      <c r="W1828" s="185"/>
      <c r="X1828" s="429"/>
      <c r="Y1828" s="429"/>
      <c r="Z1828" s="429"/>
      <c r="AA1828" s="429"/>
      <c r="AB1828" s="185"/>
      <c r="AC1828" s="431"/>
    </row>
    <row r="1829" spans="20:29">
      <c r="T1829" s="185"/>
      <c r="U1829" s="185"/>
      <c r="V1829" s="185"/>
      <c r="W1829" s="185"/>
      <c r="X1829" s="429"/>
      <c r="Y1829" s="429"/>
      <c r="Z1829" s="429"/>
      <c r="AA1829" s="429"/>
      <c r="AB1829" s="185"/>
      <c r="AC1829" s="431"/>
    </row>
    <row r="1830" spans="20:29">
      <c r="T1830" s="185"/>
      <c r="U1830" s="185"/>
      <c r="V1830" s="185"/>
      <c r="W1830" s="185"/>
      <c r="X1830" s="429"/>
      <c r="Y1830" s="429"/>
      <c r="Z1830" s="429"/>
      <c r="AA1830" s="429"/>
      <c r="AB1830" s="185"/>
      <c r="AC1830" s="431"/>
    </row>
    <row r="1831" spans="20:29">
      <c r="T1831" s="185"/>
      <c r="U1831" s="185"/>
      <c r="V1831" s="185"/>
      <c r="W1831" s="185"/>
      <c r="X1831" s="429"/>
      <c r="Y1831" s="429"/>
      <c r="Z1831" s="429"/>
      <c r="AA1831" s="429"/>
      <c r="AB1831" s="185"/>
      <c r="AC1831" s="431"/>
    </row>
    <row r="1832" spans="20:29">
      <c r="T1832" s="185"/>
      <c r="U1832" s="185"/>
      <c r="V1832" s="185"/>
      <c r="W1832" s="185"/>
      <c r="X1832" s="429"/>
      <c r="Y1832" s="429"/>
      <c r="Z1832" s="429"/>
      <c r="AA1832" s="429"/>
      <c r="AB1832" s="185"/>
      <c r="AC1832" s="431"/>
    </row>
    <row r="1833" spans="20:29">
      <c r="T1833" s="185"/>
      <c r="U1833" s="185"/>
      <c r="V1833" s="185"/>
      <c r="W1833" s="185"/>
      <c r="X1833" s="429"/>
      <c r="Y1833" s="429"/>
      <c r="Z1833" s="429"/>
      <c r="AA1833" s="429"/>
      <c r="AB1833" s="185"/>
      <c r="AC1833" s="431"/>
    </row>
    <row r="1834" spans="20:29">
      <c r="T1834" s="185"/>
      <c r="U1834" s="185"/>
      <c r="V1834" s="185"/>
      <c r="W1834" s="185"/>
      <c r="X1834" s="429"/>
      <c r="Y1834" s="429"/>
      <c r="Z1834" s="429"/>
      <c r="AA1834" s="429"/>
      <c r="AB1834" s="185"/>
      <c r="AC1834" s="431"/>
    </row>
    <row r="1835" spans="20:29">
      <c r="T1835" s="185"/>
      <c r="U1835" s="185"/>
      <c r="V1835" s="185"/>
      <c r="W1835" s="185"/>
      <c r="X1835" s="429"/>
      <c r="Y1835" s="429"/>
      <c r="Z1835" s="429"/>
      <c r="AA1835" s="429"/>
      <c r="AB1835" s="185"/>
      <c r="AC1835" s="431"/>
    </row>
    <row r="1836" spans="20:29">
      <c r="T1836" s="185"/>
      <c r="U1836" s="185"/>
      <c r="V1836" s="185"/>
      <c r="W1836" s="185"/>
      <c r="X1836" s="429"/>
      <c r="Y1836" s="429"/>
      <c r="Z1836" s="429"/>
      <c r="AA1836" s="429"/>
      <c r="AB1836" s="185"/>
      <c r="AC1836" s="431"/>
    </row>
    <row r="1837" spans="20:29">
      <c r="T1837" s="185"/>
      <c r="U1837" s="185"/>
      <c r="V1837" s="185"/>
      <c r="W1837" s="185"/>
      <c r="X1837" s="429"/>
      <c r="Y1837" s="429"/>
      <c r="Z1837" s="429"/>
      <c r="AA1837" s="429"/>
      <c r="AB1837" s="185"/>
      <c r="AC1837" s="431"/>
    </row>
    <row r="1838" spans="20:29">
      <c r="T1838" s="185"/>
      <c r="U1838" s="185"/>
      <c r="V1838" s="185"/>
      <c r="W1838" s="185"/>
      <c r="X1838" s="429"/>
      <c r="Y1838" s="429"/>
      <c r="Z1838" s="429"/>
      <c r="AA1838" s="429"/>
      <c r="AB1838" s="185"/>
      <c r="AC1838" s="431"/>
    </row>
    <row r="1839" spans="20:29">
      <c r="T1839" s="185"/>
      <c r="U1839" s="185"/>
      <c r="V1839" s="185"/>
      <c r="W1839" s="185"/>
      <c r="X1839" s="429"/>
      <c r="Y1839" s="429"/>
      <c r="Z1839" s="429"/>
      <c r="AA1839" s="429"/>
      <c r="AB1839" s="185"/>
      <c r="AC1839" s="431"/>
    </row>
    <row r="1840" spans="20:29">
      <c r="T1840" s="185"/>
      <c r="U1840" s="185"/>
      <c r="V1840" s="185"/>
      <c r="W1840" s="185"/>
      <c r="X1840" s="429"/>
      <c r="Y1840" s="429"/>
      <c r="Z1840" s="429"/>
      <c r="AA1840" s="429"/>
      <c r="AB1840" s="185"/>
      <c r="AC1840" s="431"/>
    </row>
    <row r="1841" spans="20:29">
      <c r="T1841" s="185"/>
      <c r="U1841" s="185"/>
      <c r="V1841" s="185"/>
      <c r="W1841" s="185"/>
      <c r="X1841" s="429"/>
      <c r="Y1841" s="429"/>
      <c r="Z1841" s="429"/>
      <c r="AA1841" s="429"/>
      <c r="AB1841" s="185"/>
      <c r="AC1841" s="431"/>
    </row>
    <row r="1842" spans="20:29">
      <c r="T1842" s="185"/>
      <c r="U1842" s="185"/>
      <c r="V1842" s="185"/>
      <c r="W1842" s="185"/>
      <c r="X1842" s="429"/>
      <c r="Y1842" s="429"/>
      <c r="Z1842" s="429"/>
      <c r="AA1842" s="429"/>
      <c r="AB1842" s="185"/>
      <c r="AC1842" s="431"/>
    </row>
    <row r="1843" spans="20:29">
      <c r="T1843" s="185"/>
      <c r="U1843" s="185"/>
      <c r="V1843" s="185"/>
      <c r="W1843" s="185"/>
      <c r="X1843" s="429"/>
      <c r="Y1843" s="429"/>
      <c r="Z1843" s="429"/>
      <c r="AA1843" s="429"/>
      <c r="AB1843" s="185"/>
      <c r="AC1843" s="431"/>
    </row>
    <row r="1844" spans="20:29">
      <c r="T1844" s="185"/>
      <c r="U1844" s="185"/>
      <c r="V1844" s="185"/>
      <c r="W1844" s="185"/>
      <c r="X1844" s="429"/>
      <c r="Y1844" s="429"/>
      <c r="Z1844" s="429"/>
      <c r="AA1844" s="429"/>
      <c r="AB1844" s="185"/>
      <c r="AC1844" s="431"/>
    </row>
    <row r="1845" spans="20:29">
      <c r="T1845" s="185"/>
      <c r="U1845" s="185"/>
      <c r="V1845" s="185"/>
      <c r="W1845" s="185"/>
      <c r="X1845" s="429"/>
      <c r="Y1845" s="429"/>
      <c r="Z1845" s="429"/>
      <c r="AA1845" s="429"/>
      <c r="AB1845" s="185"/>
      <c r="AC1845" s="431"/>
    </row>
    <row r="1846" spans="20:29">
      <c r="T1846" s="185"/>
      <c r="U1846" s="185"/>
      <c r="V1846" s="185"/>
      <c r="W1846" s="185"/>
      <c r="X1846" s="429"/>
      <c r="Y1846" s="429"/>
      <c r="Z1846" s="429"/>
      <c r="AA1846" s="429"/>
      <c r="AB1846" s="185"/>
      <c r="AC1846" s="431"/>
    </row>
    <row r="1847" spans="20:29">
      <c r="T1847" s="185"/>
      <c r="U1847" s="185"/>
      <c r="V1847" s="185"/>
      <c r="W1847" s="185"/>
      <c r="X1847" s="429"/>
      <c r="Y1847" s="429"/>
      <c r="Z1847" s="429"/>
      <c r="AA1847" s="429"/>
      <c r="AB1847" s="185"/>
      <c r="AC1847" s="431"/>
    </row>
    <row r="1848" spans="20:29">
      <c r="T1848" s="185"/>
      <c r="U1848" s="185"/>
      <c r="V1848" s="185"/>
      <c r="W1848" s="185"/>
      <c r="X1848" s="429"/>
      <c r="Y1848" s="429"/>
      <c r="Z1848" s="429"/>
      <c r="AA1848" s="429"/>
      <c r="AB1848" s="185"/>
      <c r="AC1848" s="431"/>
    </row>
    <row r="1849" spans="20:29">
      <c r="T1849" s="185"/>
      <c r="U1849" s="185"/>
      <c r="V1849" s="185"/>
      <c r="W1849" s="185"/>
      <c r="X1849" s="429"/>
      <c r="Y1849" s="429"/>
      <c r="Z1849" s="429"/>
      <c r="AA1849" s="429"/>
      <c r="AB1849" s="185"/>
      <c r="AC1849" s="431"/>
    </row>
    <row r="1850" spans="20:29">
      <c r="T1850" s="185"/>
      <c r="U1850" s="185"/>
      <c r="V1850" s="185"/>
      <c r="W1850" s="185"/>
      <c r="X1850" s="429"/>
      <c r="Y1850" s="429"/>
      <c r="Z1850" s="429"/>
      <c r="AA1850" s="429"/>
      <c r="AB1850" s="185"/>
      <c r="AC1850" s="431"/>
    </row>
    <row r="1851" spans="20:29">
      <c r="T1851" s="185"/>
      <c r="U1851" s="185"/>
      <c r="V1851" s="185"/>
      <c r="W1851" s="185"/>
      <c r="X1851" s="429"/>
      <c r="Y1851" s="429"/>
      <c r="Z1851" s="429"/>
      <c r="AA1851" s="429"/>
      <c r="AB1851" s="185"/>
      <c r="AC1851" s="431"/>
    </row>
    <row r="1852" spans="20:29">
      <c r="T1852" s="185"/>
      <c r="U1852" s="185"/>
      <c r="V1852" s="185"/>
      <c r="W1852" s="185"/>
      <c r="X1852" s="429"/>
      <c r="Y1852" s="429"/>
      <c r="Z1852" s="429"/>
      <c r="AA1852" s="429"/>
      <c r="AB1852" s="185"/>
      <c r="AC1852" s="431"/>
    </row>
    <row r="1853" spans="20:29">
      <c r="T1853" s="185"/>
      <c r="U1853" s="185"/>
      <c r="V1853" s="185"/>
      <c r="W1853" s="185"/>
      <c r="X1853" s="429"/>
      <c r="Y1853" s="429"/>
      <c r="Z1853" s="429"/>
      <c r="AA1853" s="429"/>
      <c r="AB1853" s="185"/>
      <c r="AC1853" s="431"/>
    </row>
    <row r="1854" spans="20:29">
      <c r="T1854" s="185"/>
      <c r="U1854" s="185"/>
      <c r="V1854" s="185"/>
      <c r="W1854" s="185"/>
      <c r="X1854" s="429"/>
      <c r="Y1854" s="429"/>
      <c r="Z1854" s="429"/>
      <c r="AA1854" s="429"/>
      <c r="AB1854" s="185"/>
      <c r="AC1854" s="431"/>
    </row>
    <row r="1855" spans="20:29">
      <c r="T1855" s="185"/>
      <c r="U1855" s="185"/>
      <c r="V1855" s="185"/>
      <c r="W1855" s="185"/>
      <c r="X1855" s="429"/>
      <c r="Y1855" s="429"/>
      <c r="Z1855" s="429"/>
      <c r="AA1855" s="429"/>
      <c r="AB1855" s="185"/>
      <c r="AC1855" s="431"/>
    </row>
    <row r="1856" spans="20:29">
      <c r="T1856" s="185"/>
      <c r="U1856" s="185"/>
      <c r="V1856" s="185"/>
      <c r="W1856" s="185"/>
      <c r="X1856" s="429"/>
      <c r="Y1856" s="429"/>
      <c r="Z1856" s="429"/>
      <c r="AA1856" s="429"/>
      <c r="AB1856" s="185"/>
      <c r="AC1856" s="431"/>
    </row>
    <row r="1857" spans="20:29">
      <c r="T1857" s="185"/>
      <c r="U1857" s="185"/>
      <c r="V1857" s="185"/>
      <c r="W1857" s="185"/>
      <c r="X1857" s="429"/>
      <c r="Y1857" s="429"/>
      <c r="Z1857" s="429"/>
      <c r="AA1857" s="429"/>
      <c r="AB1857" s="185"/>
      <c r="AC1857" s="431"/>
    </row>
    <row r="1858" spans="20:29">
      <c r="T1858" s="185"/>
      <c r="U1858" s="185"/>
      <c r="V1858" s="185"/>
      <c r="W1858" s="185"/>
      <c r="X1858" s="429"/>
      <c r="Y1858" s="429"/>
      <c r="Z1858" s="429"/>
      <c r="AA1858" s="429"/>
      <c r="AB1858" s="185"/>
      <c r="AC1858" s="431"/>
    </row>
    <row r="1859" spans="20:29">
      <c r="T1859" s="185"/>
      <c r="U1859" s="185"/>
      <c r="V1859" s="185"/>
      <c r="W1859" s="185"/>
      <c r="X1859" s="429"/>
      <c r="Y1859" s="429"/>
      <c r="Z1859" s="429"/>
      <c r="AA1859" s="429"/>
      <c r="AB1859" s="185"/>
      <c r="AC1859" s="431"/>
    </row>
    <row r="1860" spans="20:29">
      <c r="T1860" s="185"/>
      <c r="U1860" s="185"/>
      <c r="V1860" s="185"/>
      <c r="W1860" s="185"/>
      <c r="X1860" s="429"/>
      <c r="Y1860" s="429"/>
      <c r="Z1860" s="429"/>
      <c r="AA1860" s="429"/>
      <c r="AB1860" s="185"/>
      <c r="AC1860" s="431"/>
    </row>
    <row r="1861" spans="20:29">
      <c r="T1861" s="185"/>
      <c r="U1861" s="185"/>
      <c r="V1861" s="185"/>
      <c r="W1861" s="185"/>
      <c r="X1861" s="429"/>
      <c r="Y1861" s="429"/>
      <c r="Z1861" s="429"/>
      <c r="AA1861" s="429"/>
      <c r="AB1861" s="185"/>
      <c r="AC1861" s="431"/>
    </row>
    <row r="1862" spans="20:29">
      <c r="T1862" s="185"/>
      <c r="U1862" s="185"/>
      <c r="V1862" s="185"/>
      <c r="W1862" s="185"/>
      <c r="X1862" s="429"/>
      <c r="Y1862" s="429"/>
      <c r="Z1862" s="429"/>
      <c r="AA1862" s="429"/>
      <c r="AB1862" s="185"/>
      <c r="AC1862" s="431"/>
    </row>
    <row r="1863" spans="20:29">
      <c r="T1863" s="185"/>
      <c r="U1863" s="185"/>
      <c r="V1863" s="185"/>
      <c r="W1863" s="185"/>
      <c r="X1863" s="429"/>
      <c r="Y1863" s="429"/>
      <c r="Z1863" s="429"/>
      <c r="AA1863" s="429"/>
      <c r="AB1863" s="185"/>
      <c r="AC1863" s="431"/>
    </row>
    <row r="1864" spans="20:29">
      <c r="T1864" s="185"/>
      <c r="U1864" s="185"/>
      <c r="V1864" s="185"/>
      <c r="W1864" s="185"/>
      <c r="X1864" s="429"/>
      <c r="Y1864" s="429"/>
      <c r="Z1864" s="429"/>
      <c r="AA1864" s="429"/>
      <c r="AB1864" s="185"/>
      <c r="AC1864" s="431"/>
    </row>
    <row r="1865" spans="20:29">
      <c r="T1865" s="185"/>
      <c r="U1865" s="185"/>
      <c r="V1865" s="185"/>
      <c r="W1865" s="185"/>
      <c r="X1865" s="429"/>
      <c r="Y1865" s="429"/>
      <c r="Z1865" s="429"/>
      <c r="AA1865" s="429"/>
      <c r="AB1865" s="185"/>
      <c r="AC1865" s="431"/>
    </row>
    <row r="1866" spans="20:29">
      <c r="T1866" s="185"/>
      <c r="U1866" s="185"/>
      <c r="V1866" s="185"/>
      <c r="W1866" s="185"/>
      <c r="X1866" s="429"/>
      <c r="Y1866" s="429"/>
      <c r="Z1866" s="429"/>
      <c r="AA1866" s="429"/>
      <c r="AB1866" s="185"/>
      <c r="AC1866" s="431"/>
    </row>
    <row r="1867" spans="20:29">
      <c r="T1867" s="185"/>
      <c r="U1867" s="185"/>
      <c r="V1867" s="185"/>
      <c r="W1867" s="185"/>
      <c r="X1867" s="429"/>
      <c r="Y1867" s="429"/>
      <c r="Z1867" s="429"/>
      <c r="AA1867" s="429"/>
      <c r="AB1867" s="185"/>
      <c r="AC1867" s="431"/>
    </row>
    <row r="1868" spans="20:29">
      <c r="T1868" s="185"/>
      <c r="U1868" s="185"/>
      <c r="V1868" s="185"/>
      <c r="W1868" s="185"/>
      <c r="X1868" s="429"/>
      <c r="Y1868" s="429"/>
      <c r="Z1868" s="429"/>
      <c r="AA1868" s="429"/>
      <c r="AB1868" s="185"/>
      <c r="AC1868" s="431"/>
    </row>
    <row r="1869" spans="20:29">
      <c r="T1869" s="185"/>
      <c r="U1869" s="185"/>
      <c r="V1869" s="185"/>
      <c r="W1869" s="185"/>
      <c r="X1869" s="429"/>
      <c r="Y1869" s="429"/>
      <c r="Z1869" s="429"/>
      <c r="AA1869" s="429"/>
      <c r="AB1869" s="185"/>
      <c r="AC1869" s="431"/>
    </row>
    <row r="1870" spans="20:29">
      <c r="T1870" s="185"/>
      <c r="U1870" s="185"/>
      <c r="V1870" s="185"/>
      <c r="W1870" s="185"/>
      <c r="X1870" s="429"/>
      <c r="Y1870" s="429"/>
      <c r="Z1870" s="429"/>
      <c r="AA1870" s="429"/>
      <c r="AB1870" s="185"/>
      <c r="AC1870" s="431"/>
    </row>
    <row r="1871" spans="20:29">
      <c r="T1871" s="185"/>
      <c r="U1871" s="185"/>
      <c r="V1871" s="185"/>
      <c r="W1871" s="185"/>
      <c r="X1871" s="429"/>
      <c r="Y1871" s="429"/>
      <c r="Z1871" s="429"/>
      <c r="AA1871" s="429"/>
      <c r="AB1871" s="185"/>
      <c r="AC1871" s="431"/>
    </row>
    <row r="1872" spans="20:29">
      <c r="T1872" s="185"/>
      <c r="U1872" s="185"/>
      <c r="V1872" s="185"/>
      <c r="W1872" s="185"/>
      <c r="X1872" s="429"/>
      <c r="Y1872" s="429"/>
      <c r="Z1872" s="429"/>
      <c r="AA1872" s="429"/>
      <c r="AB1872" s="185"/>
      <c r="AC1872" s="431"/>
    </row>
    <row r="1873" spans="20:29">
      <c r="T1873" s="185"/>
      <c r="U1873" s="185"/>
      <c r="V1873" s="185"/>
      <c r="W1873" s="185"/>
      <c r="X1873" s="429"/>
      <c r="Y1873" s="429"/>
      <c r="Z1873" s="429"/>
      <c r="AA1873" s="429"/>
      <c r="AB1873" s="185"/>
      <c r="AC1873" s="431"/>
    </row>
    <row r="1874" spans="20:29">
      <c r="T1874" s="185"/>
      <c r="U1874" s="185"/>
      <c r="V1874" s="185"/>
      <c r="W1874" s="185"/>
      <c r="X1874" s="429"/>
      <c r="Y1874" s="429"/>
      <c r="Z1874" s="429"/>
      <c r="AA1874" s="429"/>
      <c r="AB1874" s="185"/>
      <c r="AC1874" s="431"/>
    </row>
    <row r="1875" spans="20:29">
      <c r="T1875" s="185"/>
      <c r="U1875" s="185"/>
      <c r="V1875" s="185"/>
      <c r="W1875" s="185"/>
      <c r="X1875" s="429"/>
      <c r="Y1875" s="429"/>
      <c r="Z1875" s="429"/>
      <c r="AA1875" s="429"/>
      <c r="AB1875" s="185"/>
      <c r="AC1875" s="431"/>
    </row>
    <row r="1876" spans="20:29">
      <c r="T1876" s="185"/>
      <c r="U1876" s="185"/>
      <c r="V1876" s="185"/>
      <c r="W1876" s="185"/>
      <c r="X1876" s="429"/>
      <c r="Y1876" s="429"/>
      <c r="Z1876" s="429"/>
      <c r="AA1876" s="429"/>
      <c r="AB1876" s="185"/>
      <c r="AC1876" s="431"/>
    </row>
    <row r="1877" spans="20:29">
      <c r="T1877" s="185"/>
      <c r="U1877" s="185"/>
      <c r="V1877" s="185"/>
      <c r="W1877" s="185"/>
      <c r="X1877" s="429"/>
      <c r="Y1877" s="429"/>
      <c r="Z1877" s="429"/>
      <c r="AA1877" s="429"/>
      <c r="AB1877" s="185"/>
      <c r="AC1877" s="431"/>
    </row>
    <row r="1878" spans="20:29">
      <c r="T1878" s="185"/>
      <c r="U1878" s="185"/>
      <c r="V1878" s="185"/>
      <c r="W1878" s="185"/>
      <c r="X1878" s="429"/>
      <c r="Y1878" s="429"/>
      <c r="Z1878" s="429"/>
      <c r="AA1878" s="429"/>
      <c r="AB1878" s="185"/>
      <c r="AC1878" s="431"/>
    </row>
    <row r="1879" spans="20:29">
      <c r="T1879" s="185"/>
      <c r="U1879" s="185"/>
      <c r="V1879" s="185"/>
      <c r="W1879" s="185"/>
      <c r="X1879" s="429"/>
      <c r="Y1879" s="429"/>
      <c r="Z1879" s="429"/>
      <c r="AA1879" s="429"/>
      <c r="AB1879" s="185"/>
      <c r="AC1879" s="431"/>
    </row>
    <row r="1880" spans="20:29">
      <c r="T1880" s="185"/>
      <c r="U1880" s="185"/>
      <c r="V1880" s="185"/>
      <c r="W1880" s="185"/>
      <c r="X1880" s="429"/>
      <c r="Y1880" s="429"/>
      <c r="Z1880" s="429"/>
      <c r="AA1880" s="429"/>
      <c r="AB1880" s="185"/>
      <c r="AC1880" s="431"/>
    </row>
    <row r="1881" spans="20:29">
      <c r="T1881" s="185"/>
      <c r="U1881" s="185"/>
      <c r="V1881" s="185"/>
      <c r="W1881" s="185"/>
      <c r="X1881" s="429"/>
      <c r="Y1881" s="429"/>
      <c r="Z1881" s="429"/>
      <c r="AA1881" s="429"/>
      <c r="AB1881" s="185"/>
      <c r="AC1881" s="431"/>
    </row>
    <row r="1882" spans="20:29">
      <c r="T1882" s="185"/>
      <c r="U1882" s="185"/>
      <c r="V1882" s="185"/>
      <c r="W1882" s="185"/>
      <c r="X1882" s="429"/>
      <c r="Y1882" s="429"/>
      <c r="Z1882" s="429"/>
      <c r="AA1882" s="429"/>
      <c r="AB1882" s="185"/>
      <c r="AC1882" s="431"/>
    </row>
    <row r="1883" spans="20:29">
      <c r="T1883" s="185"/>
      <c r="U1883" s="185"/>
      <c r="V1883" s="185"/>
      <c r="W1883" s="185"/>
      <c r="X1883" s="429"/>
      <c r="Y1883" s="429"/>
      <c r="Z1883" s="429"/>
      <c r="AA1883" s="429"/>
      <c r="AB1883" s="185"/>
      <c r="AC1883" s="431"/>
    </row>
    <row r="1884" spans="20:29">
      <c r="T1884" s="185"/>
      <c r="U1884" s="185"/>
      <c r="V1884" s="185"/>
      <c r="W1884" s="185"/>
      <c r="X1884" s="429"/>
      <c r="Y1884" s="429"/>
      <c r="Z1884" s="429"/>
      <c r="AA1884" s="429"/>
      <c r="AB1884" s="185"/>
      <c r="AC1884" s="431"/>
    </row>
    <row r="1885" spans="20:29">
      <c r="T1885" s="185"/>
      <c r="U1885" s="185"/>
      <c r="V1885" s="185"/>
      <c r="W1885" s="185"/>
      <c r="X1885" s="429"/>
      <c r="Y1885" s="429"/>
      <c r="Z1885" s="429"/>
      <c r="AA1885" s="429"/>
      <c r="AB1885" s="185"/>
      <c r="AC1885" s="431"/>
    </row>
    <row r="1886" spans="20:29">
      <c r="T1886" s="185"/>
      <c r="U1886" s="185"/>
      <c r="V1886" s="185"/>
      <c r="W1886" s="185"/>
      <c r="X1886" s="429"/>
      <c r="Y1886" s="429"/>
      <c r="Z1886" s="429"/>
      <c r="AA1886" s="429"/>
      <c r="AB1886" s="185"/>
      <c r="AC1886" s="431"/>
    </row>
    <row r="1887" spans="20:29">
      <c r="T1887" s="185"/>
      <c r="U1887" s="185"/>
      <c r="V1887" s="185"/>
      <c r="W1887" s="185"/>
      <c r="X1887" s="429"/>
      <c r="Y1887" s="429"/>
      <c r="Z1887" s="429"/>
      <c r="AA1887" s="429"/>
      <c r="AB1887" s="185"/>
      <c r="AC1887" s="431"/>
    </row>
    <row r="1888" spans="20:29">
      <c r="T1888" s="185"/>
      <c r="U1888" s="185"/>
      <c r="V1888" s="185"/>
      <c r="W1888" s="185"/>
      <c r="X1888" s="429"/>
      <c r="Y1888" s="429"/>
      <c r="Z1888" s="429"/>
      <c r="AA1888" s="429"/>
      <c r="AB1888" s="185"/>
      <c r="AC1888" s="431"/>
    </row>
    <row r="1889" spans="20:29">
      <c r="T1889" s="185"/>
      <c r="U1889" s="185"/>
      <c r="V1889" s="185"/>
      <c r="W1889" s="185"/>
      <c r="X1889" s="429"/>
      <c r="Y1889" s="429"/>
      <c r="Z1889" s="429"/>
      <c r="AA1889" s="429"/>
      <c r="AB1889" s="185"/>
      <c r="AC1889" s="431"/>
    </row>
    <row r="1890" spans="20:29">
      <c r="T1890" s="185"/>
      <c r="U1890" s="185"/>
      <c r="V1890" s="185"/>
      <c r="W1890" s="185"/>
      <c r="X1890" s="429"/>
      <c r="Y1890" s="429"/>
      <c r="Z1890" s="429"/>
      <c r="AA1890" s="429"/>
      <c r="AB1890" s="185"/>
      <c r="AC1890" s="431"/>
    </row>
    <row r="1891" spans="20:29">
      <c r="T1891" s="185"/>
      <c r="U1891" s="185"/>
      <c r="V1891" s="185"/>
      <c r="W1891" s="185"/>
      <c r="X1891" s="429"/>
      <c r="Y1891" s="429"/>
      <c r="Z1891" s="429"/>
      <c r="AA1891" s="429"/>
      <c r="AB1891" s="185"/>
      <c r="AC1891" s="431"/>
    </row>
    <row r="1892" spans="20:29">
      <c r="T1892" s="185"/>
      <c r="U1892" s="185"/>
      <c r="V1892" s="185"/>
      <c r="W1892" s="185"/>
      <c r="X1892" s="429"/>
      <c r="Y1892" s="429"/>
      <c r="Z1892" s="429"/>
      <c r="AA1892" s="429"/>
      <c r="AB1892" s="185"/>
      <c r="AC1892" s="431"/>
    </row>
    <row r="1893" spans="20:29">
      <c r="T1893" s="185"/>
      <c r="U1893" s="185"/>
      <c r="V1893" s="185"/>
      <c r="W1893" s="185"/>
      <c r="X1893" s="429"/>
      <c r="Y1893" s="429"/>
      <c r="Z1893" s="429"/>
      <c r="AA1893" s="429"/>
      <c r="AB1893" s="185"/>
      <c r="AC1893" s="431"/>
    </row>
    <row r="1894" spans="20:29">
      <c r="T1894" s="185"/>
      <c r="U1894" s="185"/>
      <c r="V1894" s="185"/>
      <c r="W1894" s="185"/>
      <c r="X1894" s="429"/>
      <c r="Y1894" s="429"/>
      <c r="Z1894" s="429"/>
      <c r="AA1894" s="429"/>
      <c r="AB1894" s="185"/>
      <c r="AC1894" s="431"/>
    </row>
    <row r="1895" spans="20:29">
      <c r="T1895" s="185"/>
      <c r="U1895" s="185"/>
      <c r="V1895" s="185"/>
      <c r="W1895" s="185"/>
      <c r="X1895" s="429"/>
      <c r="Y1895" s="429"/>
      <c r="Z1895" s="429"/>
      <c r="AA1895" s="429"/>
      <c r="AB1895" s="185"/>
      <c r="AC1895" s="431"/>
    </row>
    <row r="1896" spans="20:29">
      <c r="T1896" s="185"/>
      <c r="U1896" s="185"/>
      <c r="V1896" s="185"/>
      <c r="W1896" s="185"/>
      <c r="X1896" s="429"/>
      <c r="Y1896" s="429"/>
      <c r="Z1896" s="429"/>
      <c r="AA1896" s="429"/>
      <c r="AB1896" s="185"/>
      <c r="AC1896" s="431"/>
    </row>
    <row r="1897" spans="20:29">
      <c r="T1897" s="185"/>
      <c r="U1897" s="185"/>
      <c r="V1897" s="185"/>
      <c r="W1897" s="185"/>
      <c r="X1897" s="429"/>
      <c r="Y1897" s="429"/>
      <c r="Z1897" s="429"/>
      <c r="AA1897" s="429"/>
      <c r="AB1897" s="185"/>
      <c r="AC1897" s="431"/>
    </row>
    <row r="1898" spans="20:29">
      <c r="T1898" s="185"/>
      <c r="U1898" s="185"/>
      <c r="V1898" s="185"/>
      <c r="W1898" s="185"/>
      <c r="X1898" s="429"/>
      <c r="Y1898" s="429"/>
      <c r="Z1898" s="429"/>
      <c r="AA1898" s="429"/>
      <c r="AB1898" s="185"/>
      <c r="AC1898" s="431"/>
    </row>
    <row r="1899" spans="20:29">
      <c r="T1899" s="185"/>
      <c r="U1899" s="185"/>
      <c r="V1899" s="185"/>
      <c r="W1899" s="185"/>
      <c r="X1899" s="429"/>
      <c r="Y1899" s="429"/>
      <c r="Z1899" s="429"/>
      <c r="AA1899" s="429"/>
      <c r="AB1899" s="185"/>
      <c r="AC1899" s="431"/>
    </row>
    <row r="1900" spans="20:29">
      <c r="T1900" s="185"/>
      <c r="U1900" s="185"/>
      <c r="V1900" s="185"/>
      <c r="W1900" s="185"/>
      <c r="X1900" s="429"/>
      <c r="Y1900" s="429"/>
      <c r="Z1900" s="429"/>
      <c r="AA1900" s="429"/>
      <c r="AB1900" s="185"/>
      <c r="AC1900" s="431"/>
    </row>
    <row r="1901" spans="20:29">
      <c r="T1901" s="185"/>
      <c r="U1901" s="185"/>
      <c r="V1901" s="185"/>
      <c r="W1901" s="185"/>
      <c r="X1901" s="429"/>
      <c r="Y1901" s="429"/>
      <c r="Z1901" s="429"/>
      <c r="AA1901" s="429"/>
      <c r="AB1901" s="185"/>
      <c r="AC1901" s="431"/>
    </row>
    <row r="1902" spans="20:29">
      <c r="T1902" s="185"/>
      <c r="U1902" s="185"/>
      <c r="V1902" s="185"/>
      <c r="W1902" s="185"/>
      <c r="X1902" s="429"/>
      <c r="Y1902" s="429"/>
      <c r="Z1902" s="429"/>
      <c r="AA1902" s="429"/>
      <c r="AB1902" s="185"/>
      <c r="AC1902" s="431"/>
    </row>
    <row r="1903" spans="20:29">
      <c r="T1903" s="185"/>
      <c r="U1903" s="185"/>
      <c r="V1903" s="185"/>
      <c r="W1903" s="185"/>
      <c r="X1903" s="429"/>
      <c r="Y1903" s="429"/>
      <c r="Z1903" s="429"/>
      <c r="AA1903" s="429"/>
      <c r="AB1903" s="185"/>
      <c r="AC1903" s="431"/>
    </row>
    <row r="1904" spans="20:29">
      <c r="T1904" s="185"/>
      <c r="U1904" s="185"/>
      <c r="V1904" s="185"/>
      <c r="W1904" s="185"/>
      <c r="X1904" s="429"/>
      <c r="Y1904" s="429"/>
      <c r="Z1904" s="429"/>
      <c r="AA1904" s="429"/>
      <c r="AB1904" s="185"/>
      <c r="AC1904" s="431"/>
    </row>
    <row r="1905" spans="20:29">
      <c r="T1905" s="185"/>
      <c r="U1905" s="185"/>
      <c r="V1905" s="185"/>
      <c r="W1905" s="185"/>
      <c r="X1905" s="429"/>
      <c r="Y1905" s="429"/>
      <c r="Z1905" s="429"/>
      <c r="AA1905" s="429"/>
      <c r="AB1905" s="185"/>
      <c r="AC1905" s="431"/>
    </row>
    <row r="1906" spans="20:29">
      <c r="T1906" s="185"/>
      <c r="U1906" s="185"/>
      <c r="V1906" s="185"/>
      <c r="W1906" s="185"/>
      <c r="X1906" s="429"/>
      <c r="Y1906" s="429"/>
      <c r="Z1906" s="429"/>
      <c r="AA1906" s="429"/>
      <c r="AB1906" s="185"/>
      <c r="AC1906" s="431"/>
    </row>
    <row r="1907" spans="20:29">
      <c r="T1907" s="185"/>
      <c r="U1907" s="185"/>
      <c r="V1907" s="185"/>
      <c r="W1907" s="185"/>
      <c r="X1907" s="429"/>
      <c r="Y1907" s="429"/>
      <c r="Z1907" s="429"/>
      <c r="AA1907" s="429"/>
      <c r="AB1907" s="185"/>
      <c r="AC1907" s="431"/>
    </row>
    <row r="1908" spans="20:29">
      <c r="T1908" s="185"/>
      <c r="U1908" s="185"/>
      <c r="V1908" s="185"/>
      <c r="W1908" s="185"/>
      <c r="X1908" s="429"/>
      <c r="Y1908" s="429"/>
      <c r="Z1908" s="429"/>
      <c r="AA1908" s="429"/>
      <c r="AB1908" s="185"/>
      <c r="AC1908" s="431"/>
    </row>
    <row r="1909" spans="20:29">
      <c r="T1909" s="185"/>
      <c r="U1909" s="185"/>
      <c r="V1909" s="185"/>
      <c r="W1909" s="185"/>
      <c r="X1909" s="429"/>
      <c r="Y1909" s="429"/>
      <c r="Z1909" s="429"/>
      <c r="AA1909" s="429"/>
      <c r="AB1909" s="185"/>
      <c r="AC1909" s="431"/>
    </row>
    <row r="1910" spans="20:29">
      <c r="T1910" s="185"/>
      <c r="U1910" s="185"/>
      <c r="V1910" s="185"/>
      <c r="W1910" s="185"/>
      <c r="X1910" s="429"/>
      <c r="Y1910" s="429"/>
      <c r="Z1910" s="429"/>
      <c r="AA1910" s="429"/>
      <c r="AB1910" s="185"/>
      <c r="AC1910" s="431"/>
    </row>
    <row r="1911" spans="20:29">
      <c r="T1911" s="185"/>
      <c r="U1911" s="185"/>
      <c r="V1911" s="185"/>
      <c r="W1911" s="185"/>
      <c r="X1911" s="429"/>
      <c r="Y1911" s="429"/>
      <c r="Z1911" s="429"/>
      <c r="AA1911" s="429"/>
      <c r="AB1911" s="185"/>
      <c r="AC1911" s="431"/>
    </row>
    <row r="1912" spans="20:29">
      <c r="T1912" s="185"/>
      <c r="U1912" s="185"/>
      <c r="V1912" s="185"/>
      <c r="W1912" s="185"/>
      <c r="X1912" s="429"/>
      <c r="Y1912" s="429"/>
      <c r="Z1912" s="429"/>
      <c r="AA1912" s="429"/>
      <c r="AB1912" s="185"/>
      <c r="AC1912" s="431"/>
    </row>
    <row r="1913" spans="20:29">
      <c r="T1913" s="185"/>
      <c r="U1913" s="185"/>
      <c r="V1913" s="185"/>
      <c r="W1913" s="185"/>
      <c r="X1913" s="429"/>
      <c r="Y1913" s="429"/>
      <c r="Z1913" s="429"/>
      <c r="AA1913" s="429"/>
      <c r="AB1913" s="185"/>
      <c r="AC1913" s="431"/>
    </row>
    <row r="1914" spans="20:29">
      <c r="T1914" s="185"/>
      <c r="U1914" s="185"/>
      <c r="V1914" s="185"/>
      <c r="W1914" s="185"/>
      <c r="X1914" s="429"/>
      <c r="Y1914" s="429"/>
      <c r="Z1914" s="429"/>
      <c r="AA1914" s="429"/>
      <c r="AB1914" s="185"/>
      <c r="AC1914" s="431"/>
    </row>
    <row r="1915" spans="20:29">
      <c r="T1915" s="185"/>
      <c r="U1915" s="185"/>
      <c r="V1915" s="185"/>
      <c r="W1915" s="185"/>
      <c r="X1915" s="429"/>
      <c r="Y1915" s="429"/>
      <c r="Z1915" s="429"/>
      <c r="AA1915" s="429"/>
      <c r="AB1915" s="185"/>
      <c r="AC1915" s="431"/>
    </row>
    <row r="1916" spans="20:29">
      <c r="T1916" s="185"/>
      <c r="U1916" s="185"/>
      <c r="V1916" s="185"/>
      <c r="W1916" s="185"/>
      <c r="X1916" s="429"/>
      <c r="Y1916" s="429"/>
      <c r="Z1916" s="429"/>
      <c r="AA1916" s="429"/>
      <c r="AB1916" s="185"/>
      <c r="AC1916" s="431"/>
    </row>
    <row r="1917" spans="20:29">
      <c r="T1917" s="185"/>
      <c r="U1917" s="185"/>
      <c r="V1917" s="185"/>
      <c r="W1917" s="185"/>
      <c r="X1917" s="429"/>
      <c r="Y1917" s="429"/>
      <c r="Z1917" s="429"/>
      <c r="AA1917" s="429"/>
      <c r="AB1917" s="185"/>
      <c r="AC1917" s="431"/>
    </row>
    <row r="1918" spans="20:29">
      <c r="T1918" s="185"/>
      <c r="U1918" s="185"/>
      <c r="V1918" s="185"/>
      <c r="W1918" s="185"/>
      <c r="X1918" s="429"/>
      <c r="Y1918" s="429"/>
      <c r="Z1918" s="429"/>
      <c r="AA1918" s="429"/>
      <c r="AB1918" s="185"/>
      <c r="AC1918" s="431"/>
    </row>
    <row r="1919" spans="20:29">
      <c r="T1919" s="185"/>
      <c r="U1919" s="185"/>
      <c r="V1919" s="185"/>
      <c r="W1919" s="185"/>
      <c r="X1919" s="429"/>
      <c r="Y1919" s="429"/>
      <c r="Z1919" s="429"/>
      <c r="AA1919" s="429"/>
      <c r="AB1919" s="185"/>
      <c r="AC1919" s="431"/>
    </row>
    <row r="1920" spans="20:29">
      <c r="T1920" s="185"/>
      <c r="U1920" s="185"/>
      <c r="V1920" s="185"/>
      <c r="W1920" s="185"/>
      <c r="X1920" s="429"/>
      <c r="Y1920" s="429"/>
      <c r="Z1920" s="429"/>
      <c r="AA1920" s="429"/>
      <c r="AB1920" s="185"/>
      <c r="AC1920" s="431"/>
    </row>
    <row r="1921" spans="20:29">
      <c r="T1921" s="185"/>
      <c r="U1921" s="185"/>
      <c r="V1921" s="185"/>
      <c r="W1921" s="185"/>
      <c r="X1921" s="429"/>
      <c r="Y1921" s="429"/>
      <c r="Z1921" s="429"/>
      <c r="AA1921" s="429"/>
      <c r="AB1921" s="185"/>
      <c r="AC1921" s="431"/>
    </row>
    <row r="1922" spans="20:29">
      <c r="T1922" s="185"/>
      <c r="U1922" s="185"/>
      <c r="V1922" s="185"/>
      <c r="W1922" s="185"/>
      <c r="X1922" s="429"/>
      <c r="Y1922" s="429"/>
      <c r="Z1922" s="429"/>
      <c r="AA1922" s="429"/>
      <c r="AB1922" s="185"/>
      <c r="AC1922" s="431"/>
    </row>
    <row r="1923" spans="20:29">
      <c r="T1923" s="185"/>
      <c r="U1923" s="185"/>
      <c r="V1923" s="185"/>
      <c r="W1923" s="185"/>
      <c r="X1923" s="429"/>
      <c r="Y1923" s="429"/>
      <c r="Z1923" s="429"/>
      <c r="AA1923" s="429"/>
      <c r="AB1923" s="185"/>
      <c r="AC1923" s="431"/>
    </row>
    <row r="1924" spans="20:29">
      <c r="T1924" s="185"/>
      <c r="U1924" s="185"/>
      <c r="V1924" s="185"/>
      <c r="W1924" s="185"/>
      <c r="X1924" s="429"/>
      <c r="Y1924" s="429"/>
      <c r="Z1924" s="429"/>
      <c r="AA1924" s="429"/>
      <c r="AB1924" s="185"/>
      <c r="AC1924" s="431"/>
    </row>
    <row r="1925" spans="20:29">
      <c r="T1925" s="185"/>
      <c r="U1925" s="185"/>
      <c r="V1925" s="185"/>
      <c r="W1925" s="185"/>
      <c r="X1925" s="429"/>
      <c r="Y1925" s="429"/>
      <c r="Z1925" s="429"/>
      <c r="AA1925" s="429"/>
      <c r="AB1925" s="185"/>
      <c r="AC1925" s="431"/>
    </row>
    <row r="1926" spans="20:29">
      <c r="T1926" s="185"/>
      <c r="U1926" s="185"/>
      <c r="V1926" s="185"/>
      <c r="W1926" s="185"/>
      <c r="X1926" s="429"/>
      <c r="Y1926" s="429"/>
      <c r="Z1926" s="429"/>
      <c r="AA1926" s="429"/>
      <c r="AB1926" s="185"/>
      <c r="AC1926" s="431"/>
    </row>
    <row r="1927" spans="20:29">
      <c r="T1927" s="185"/>
      <c r="U1927" s="185"/>
      <c r="V1927" s="185"/>
      <c r="W1927" s="185"/>
      <c r="X1927" s="429"/>
      <c r="Y1927" s="429"/>
      <c r="Z1927" s="429"/>
      <c r="AA1927" s="429"/>
      <c r="AB1927" s="185"/>
      <c r="AC1927" s="431"/>
    </row>
    <row r="1928" spans="20:29">
      <c r="T1928" s="185"/>
      <c r="U1928" s="185"/>
      <c r="V1928" s="185"/>
      <c r="W1928" s="185"/>
      <c r="X1928" s="429"/>
      <c r="Y1928" s="429"/>
      <c r="Z1928" s="429"/>
      <c r="AA1928" s="429"/>
      <c r="AB1928" s="185"/>
      <c r="AC1928" s="431"/>
    </row>
    <row r="1929" spans="20:29">
      <c r="T1929" s="185"/>
      <c r="U1929" s="185"/>
      <c r="V1929" s="185"/>
      <c r="W1929" s="185"/>
      <c r="X1929" s="429"/>
      <c r="Y1929" s="429"/>
      <c r="Z1929" s="429"/>
      <c r="AA1929" s="429"/>
      <c r="AB1929" s="185"/>
      <c r="AC1929" s="431"/>
    </row>
    <row r="1930" spans="20:29">
      <c r="T1930" s="185"/>
      <c r="U1930" s="185"/>
      <c r="V1930" s="185"/>
      <c r="W1930" s="185"/>
      <c r="X1930" s="429"/>
      <c r="Y1930" s="429"/>
      <c r="Z1930" s="429"/>
      <c r="AA1930" s="429"/>
      <c r="AB1930" s="185"/>
      <c r="AC1930" s="431"/>
    </row>
    <row r="1931" spans="20:29">
      <c r="T1931" s="185"/>
      <c r="U1931" s="185"/>
      <c r="V1931" s="185"/>
      <c r="W1931" s="185"/>
      <c r="X1931" s="429"/>
      <c r="Y1931" s="429"/>
      <c r="Z1931" s="429"/>
      <c r="AA1931" s="429"/>
      <c r="AB1931" s="185"/>
      <c r="AC1931" s="431"/>
    </row>
    <row r="1932" spans="20:29">
      <c r="T1932" s="185"/>
      <c r="U1932" s="185"/>
      <c r="V1932" s="185"/>
      <c r="W1932" s="185"/>
      <c r="X1932" s="429"/>
      <c r="Y1932" s="429"/>
      <c r="Z1932" s="429"/>
      <c r="AA1932" s="429"/>
      <c r="AB1932" s="185"/>
      <c r="AC1932" s="431"/>
    </row>
    <row r="1933" spans="20:29">
      <c r="T1933" s="185"/>
      <c r="U1933" s="185"/>
      <c r="V1933" s="185"/>
      <c r="W1933" s="185"/>
      <c r="X1933" s="429"/>
      <c r="Y1933" s="429"/>
      <c r="Z1933" s="429"/>
      <c r="AA1933" s="429"/>
      <c r="AB1933" s="185"/>
      <c r="AC1933" s="431"/>
    </row>
    <row r="1934" spans="20:29">
      <c r="T1934" s="185"/>
      <c r="U1934" s="185"/>
      <c r="V1934" s="185"/>
      <c r="W1934" s="185"/>
      <c r="X1934" s="429"/>
      <c r="Y1934" s="429"/>
      <c r="Z1934" s="429"/>
      <c r="AA1934" s="429"/>
      <c r="AB1934" s="185"/>
      <c r="AC1934" s="431"/>
    </row>
    <row r="1935" spans="20:29">
      <c r="T1935" s="185"/>
      <c r="U1935" s="185"/>
      <c r="V1935" s="185"/>
      <c r="W1935" s="185"/>
      <c r="X1935" s="429"/>
      <c r="Y1935" s="429"/>
      <c r="Z1935" s="429"/>
      <c r="AA1935" s="429"/>
      <c r="AB1935" s="185"/>
      <c r="AC1935" s="431"/>
    </row>
    <row r="1936" spans="20:29">
      <c r="T1936" s="185"/>
      <c r="U1936" s="185"/>
      <c r="V1936" s="185"/>
      <c r="W1936" s="185"/>
      <c r="X1936" s="429"/>
      <c r="Y1936" s="429"/>
      <c r="Z1936" s="429"/>
      <c r="AA1936" s="429"/>
      <c r="AB1936" s="185"/>
      <c r="AC1936" s="431"/>
    </row>
    <row r="1937" spans="20:29">
      <c r="T1937" s="185"/>
      <c r="U1937" s="185"/>
      <c r="V1937" s="185"/>
      <c r="W1937" s="185"/>
      <c r="X1937" s="429"/>
      <c r="Y1937" s="429"/>
      <c r="Z1937" s="429"/>
      <c r="AA1937" s="429"/>
      <c r="AB1937" s="185"/>
      <c r="AC1937" s="431"/>
    </row>
    <row r="1938" spans="20:29">
      <c r="T1938" s="185"/>
      <c r="U1938" s="185"/>
      <c r="V1938" s="185"/>
      <c r="W1938" s="185"/>
      <c r="X1938" s="429"/>
      <c r="Y1938" s="429"/>
      <c r="Z1938" s="429"/>
      <c r="AA1938" s="429"/>
      <c r="AB1938" s="185"/>
      <c r="AC1938" s="431"/>
    </row>
    <row r="1939" spans="20:29">
      <c r="T1939" s="185"/>
      <c r="U1939" s="185"/>
      <c r="V1939" s="185"/>
      <c r="W1939" s="185"/>
      <c r="X1939" s="429"/>
      <c r="Y1939" s="429"/>
      <c r="Z1939" s="429"/>
      <c r="AA1939" s="429"/>
      <c r="AB1939" s="185"/>
      <c r="AC1939" s="431"/>
    </row>
    <row r="1940" spans="20:29">
      <c r="T1940" s="185"/>
      <c r="U1940" s="185"/>
      <c r="V1940" s="185"/>
      <c r="W1940" s="185"/>
      <c r="X1940" s="429"/>
      <c r="Y1940" s="429"/>
      <c r="Z1940" s="429"/>
      <c r="AA1940" s="429"/>
      <c r="AB1940" s="185"/>
      <c r="AC1940" s="431"/>
    </row>
    <row r="1941" spans="20:29">
      <c r="T1941" s="185"/>
      <c r="U1941" s="185"/>
      <c r="V1941" s="185"/>
      <c r="W1941" s="185"/>
      <c r="X1941" s="429"/>
      <c r="Y1941" s="429"/>
      <c r="Z1941" s="429"/>
      <c r="AA1941" s="429"/>
      <c r="AB1941" s="185"/>
      <c r="AC1941" s="431"/>
    </row>
    <row r="1942" spans="20:29">
      <c r="T1942" s="185"/>
      <c r="U1942" s="185"/>
      <c r="V1942" s="185"/>
      <c r="W1942" s="185"/>
      <c r="X1942" s="429"/>
      <c r="Y1942" s="429"/>
      <c r="Z1942" s="429"/>
      <c r="AA1942" s="429"/>
      <c r="AB1942" s="185"/>
      <c r="AC1942" s="431"/>
    </row>
    <row r="1943" spans="20:29">
      <c r="T1943" s="185"/>
      <c r="U1943" s="185"/>
      <c r="V1943" s="185"/>
      <c r="W1943" s="185"/>
      <c r="X1943" s="429"/>
      <c r="Y1943" s="429"/>
      <c r="Z1943" s="429"/>
      <c r="AA1943" s="429"/>
      <c r="AB1943" s="185"/>
      <c r="AC1943" s="431"/>
    </row>
    <row r="1944" spans="20:29">
      <c r="T1944" s="185"/>
      <c r="U1944" s="185"/>
      <c r="V1944" s="185"/>
      <c r="W1944" s="185"/>
      <c r="X1944" s="429"/>
      <c r="Y1944" s="429"/>
      <c r="Z1944" s="429"/>
      <c r="AA1944" s="429"/>
      <c r="AB1944" s="185"/>
      <c r="AC1944" s="431"/>
    </row>
    <row r="1945" spans="20:29">
      <c r="T1945" s="185"/>
      <c r="U1945" s="185"/>
      <c r="V1945" s="185"/>
      <c r="W1945" s="185"/>
      <c r="X1945" s="429"/>
      <c r="Y1945" s="429"/>
      <c r="Z1945" s="429"/>
      <c r="AA1945" s="429"/>
      <c r="AB1945" s="185"/>
      <c r="AC1945" s="431"/>
    </row>
    <row r="1946" spans="20:29">
      <c r="T1946" s="185"/>
      <c r="U1946" s="185"/>
      <c r="V1946" s="185"/>
      <c r="W1946" s="185"/>
      <c r="X1946" s="429"/>
      <c r="Y1946" s="429"/>
      <c r="Z1946" s="429"/>
      <c r="AA1946" s="429"/>
      <c r="AB1946" s="185"/>
      <c r="AC1946" s="431"/>
    </row>
    <row r="1947" spans="20:29">
      <c r="T1947" s="185"/>
      <c r="U1947" s="185"/>
      <c r="V1947" s="185"/>
      <c r="W1947" s="185"/>
      <c r="X1947" s="429"/>
      <c r="Y1947" s="429"/>
      <c r="Z1947" s="429"/>
      <c r="AA1947" s="429"/>
      <c r="AB1947" s="185"/>
      <c r="AC1947" s="431"/>
    </row>
    <row r="1948" spans="20:29">
      <c r="T1948" s="185"/>
      <c r="U1948" s="185"/>
      <c r="V1948" s="185"/>
      <c r="W1948" s="185"/>
      <c r="X1948" s="429"/>
      <c r="Y1948" s="429"/>
      <c r="Z1948" s="429"/>
      <c r="AA1948" s="429"/>
      <c r="AB1948" s="185"/>
      <c r="AC1948" s="431"/>
    </row>
    <row r="1949" spans="20:29">
      <c r="T1949" s="185"/>
      <c r="U1949" s="185"/>
      <c r="V1949" s="185"/>
      <c r="W1949" s="185"/>
      <c r="X1949" s="429"/>
      <c r="Y1949" s="429"/>
      <c r="Z1949" s="429"/>
      <c r="AA1949" s="429"/>
      <c r="AB1949" s="185"/>
      <c r="AC1949" s="431"/>
    </row>
    <row r="1950" spans="20:29">
      <c r="T1950" s="185"/>
      <c r="U1950" s="185"/>
      <c r="V1950" s="185"/>
      <c r="W1950" s="185"/>
      <c r="X1950" s="429"/>
      <c r="Y1950" s="429"/>
      <c r="Z1950" s="429"/>
      <c r="AA1950" s="429"/>
      <c r="AB1950" s="185"/>
      <c r="AC1950" s="431"/>
    </row>
    <row r="1951" spans="20:29">
      <c r="T1951" s="185"/>
      <c r="U1951" s="185"/>
      <c r="V1951" s="185"/>
      <c r="W1951" s="185"/>
      <c r="X1951" s="429"/>
      <c r="Y1951" s="429"/>
      <c r="Z1951" s="429"/>
      <c r="AA1951" s="429"/>
      <c r="AB1951" s="185"/>
      <c r="AC1951" s="431"/>
    </row>
    <row r="1952" spans="20:29">
      <c r="T1952" s="185"/>
      <c r="U1952" s="185"/>
      <c r="V1952" s="185"/>
      <c r="W1952" s="185"/>
      <c r="X1952" s="429"/>
      <c r="Y1952" s="429"/>
      <c r="Z1952" s="429"/>
      <c r="AA1952" s="429"/>
      <c r="AB1952" s="185"/>
      <c r="AC1952" s="431"/>
    </row>
    <row r="1953" spans="20:29">
      <c r="T1953" s="185"/>
      <c r="U1953" s="185"/>
      <c r="V1953" s="185"/>
      <c r="W1953" s="185"/>
      <c r="X1953" s="429"/>
      <c r="Y1953" s="429"/>
      <c r="Z1953" s="429"/>
      <c r="AA1953" s="429"/>
      <c r="AB1953" s="185"/>
      <c r="AC1953" s="431"/>
    </row>
    <row r="1954" spans="20:29">
      <c r="T1954" s="185"/>
      <c r="U1954" s="185"/>
      <c r="V1954" s="185"/>
      <c r="W1954" s="185"/>
      <c r="X1954" s="429"/>
      <c r="Y1954" s="429"/>
      <c r="Z1954" s="429"/>
      <c r="AA1954" s="429"/>
      <c r="AB1954" s="185"/>
      <c r="AC1954" s="431"/>
    </row>
    <row r="1955" spans="20:29">
      <c r="T1955" s="185"/>
      <c r="U1955" s="185"/>
      <c r="V1955" s="185"/>
      <c r="W1955" s="185"/>
      <c r="X1955" s="429"/>
      <c r="Y1955" s="429"/>
      <c r="Z1955" s="429"/>
      <c r="AA1955" s="429"/>
      <c r="AB1955" s="185"/>
      <c r="AC1955" s="431"/>
    </row>
    <row r="1956" spans="20:29">
      <c r="T1956" s="185"/>
      <c r="U1956" s="185"/>
      <c r="V1956" s="185"/>
      <c r="W1956" s="185"/>
      <c r="X1956" s="429"/>
      <c r="Y1956" s="429"/>
      <c r="Z1956" s="429"/>
      <c r="AA1956" s="429"/>
      <c r="AB1956" s="185"/>
      <c r="AC1956" s="431"/>
    </row>
    <row r="1957" spans="20:29">
      <c r="T1957" s="185"/>
      <c r="U1957" s="185"/>
      <c r="V1957" s="185"/>
      <c r="W1957" s="185"/>
      <c r="X1957" s="429"/>
      <c r="Y1957" s="429"/>
      <c r="Z1957" s="429"/>
      <c r="AA1957" s="429"/>
      <c r="AB1957" s="185"/>
      <c r="AC1957" s="431"/>
    </row>
    <row r="1958" spans="20:29">
      <c r="T1958" s="185"/>
      <c r="U1958" s="185"/>
      <c r="V1958" s="185"/>
      <c r="W1958" s="185"/>
      <c r="X1958" s="429"/>
      <c r="Y1958" s="429"/>
      <c r="Z1958" s="429"/>
      <c r="AA1958" s="429"/>
      <c r="AB1958" s="185"/>
      <c r="AC1958" s="431"/>
    </row>
    <row r="1959" spans="20:29">
      <c r="T1959" s="185"/>
      <c r="U1959" s="185"/>
      <c r="V1959" s="185"/>
      <c r="W1959" s="185"/>
      <c r="X1959" s="429"/>
      <c r="Y1959" s="429"/>
      <c r="Z1959" s="429"/>
      <c r="AA1959" s="429"/>
      <c r="AB1959" s="185"/>
      <c r="AC1959" s="431"/>
    </row>
    <row r="1960" spans="20:29">
      <c r="T1960" s="185"/>
      <c r="U1960" s="185"/>
      <c r="V1960" s="185"/>
      <c r="W1960" s="185"/>
      <c r="X1960" s="429"/>
      <c r="Y1960" s="429"/>
      <c r="Z1960" s="429"/>
      <c r="AA1960" s="429"/>
      <c r="AB1960" s="185"/>
      <c r="AC1960" s="431"/>
    </row>
    <row r="1961" spans="20:29">
      <c r="T1961" s="185"/>
      <c r="U1961" s="185"/>
      <c r="V1961" s="185"/>
      <c r="W1961" s="185"/>
      <c r="X1961" s="429"/>
      <c r="Y1961" s="429"/>
      <c r="Z1961" s="429"/>
      <c r="AA1961" s="429"/>
      <c r="AB1961" s="185"/>
      <c r="AC1961" s="431"/>
    </row>
    <row r="1962" spans="20:29">
      <c r="T1962" s="185"/>
      <c r="U1962" s="185"/>
      <c r="V1962" s="185"/>
      <c r="W1962" s="185"/>
      <c r="X1962" s="429"/>
      <c r="Y1962" s="429"/>
      <c r="Z1962" s="429"/>
      <c r="AA1962" s="429"/>
      <c r="AB1962" s="185"/>
      <c r="AC1962" s="431"/>
    </row>
    <row r="1963" spans="20:29">
      <c r="T1963" s="185"/>
      <c r="U1963" s="185"/>
      <c r="V1963" s="185"/>
      <c r="W1963" s="185"/>
      <c r="X1963" s="429"/>
      <c r="Y1963" s="429"/>
      <c r="Z1963" s="429"/>
      <c r="AA1963" s="429"/>
      <c r="AB1963" s="185"/>
      <c r="AC1963" s="431"/>
    </row>
    <row r="1964" spans="20:29">
      <c r="T1964" s="185"/>
      <c r="U1964" s="185"/>
      <c r="V1964" s="185"/>
      <c r="W1964" s="185"/>
      <c r="X1964" s="429"/>
      <c r="Y1964" s="429"/>
      <c r="Z1964" s="429"/>
      <c r="AA1964" s="429"/>
      <c r="AB1964" s="185"/>
      <c r="AC1964" s="431"/>
    </row>
    <row r="1965" spans="20:29">
      <c r="T1965" s="185"/>
      <c r="U1965" s="185"/>
      <c r="V1965" s="185"/>
      <c r="W1965" s="185"/>
      <c r="X1965" s="429"/>
      <c r="Y1965" s="429"/>
      <c r="Z1965" s="429"/>
      <c r="AA1965" s="429"/>
      <c r="AB1965" s="185"/>
      <c r="AC1965" s="431"/>
    </row>
    <row r="1966" spans="20:29">
      <c r="T1966" s="185"/>
      <c r="U1966" s="185"/>
      <c r="V1966" s="185"/>
      <c r="W1966" s="185"/>
      <c r="X1966" s="429"/>
      <c r="Y1966" s="429"/>
      <c r="Z1966" s="429"/>
      <c r="AA1966" s="429"/>
      <c r="AB1966" s="185"/>
      <c r="AC1966" s="431"/>
    </row>
    <row r="1967" spans="20:29">
      <c r="T1967" s="185"/>
      <c r="U1967" s="185"/>
      <c r="V1967" s="185"/>
      <c r="W1967" s="185"/>
      <c r="X1967" s="429"/>
      <c r="Y1967" s="429"/>
      <c r="Z1967" s="429"/>
      <c r="AA1967" s="429"/>
      <c r="AB1967" s="185"/>
      <c r="AC1967" s="431"/>
    </row>
    <row r="1968" spans="20:29">
      <c r="T1968" s="185"/>
      <c r="U1968" s="185"/>
      <c r="V1968" s="185"/>
      <c r="W1968" s="185"/>
      <c r="X1968" s="429"/>
      <c r="Y1968" s="429"/>
      <c r="Z1968" s="429"/>
      <c r="AA1968" s="429"/>
      <c r="AB1968" s="185"/>
      <c r="AC1968" s="431"/>
    </row>
    <row r="1969" spans="20:29">
      <c r="T1969" s="185"/>
      <c r="U1969" s="185"/>
      <c r="V1969" s="185"/>
      <c r="W1969" s="185"/>
      <c r="X1969" s="429"/>
      <c r="Y1969" s="429"/>
      <c r="Z1969" s="429"/>
      <c r="AA1969" s="429"/>
      <c r="AB1969" s="185"/>
      <c r="AC1969" s="431"/>
    </row>
    <row r="1970" spans="20:29">
      <c r="T1970" s="185"/>
      <c r="U1970" s="185"/>
      <c r="V1970" s="185"/>
      <c r="W1970" s="185"/>
      <c r="X1970" s="429"/>
      <c r="Y1970" s="429"/>
      <c r="Z1970" s="429"/>
      <c r="AA1970" s="429"/>
      <c r="AB1970" s="185"/>
      <c r="AC1970" s="431"/>
    </row>
    <row r="1971" spans="20:29">
      <c r="T1971" s="185"/>
      <c r="U1971" s="185"/>
      <c r="V1971" s="185"/>
      <c r="W1971" s="185"/>
      <c r="X1971" s="429"/>
      <c r="Y1971" s="429"/>
      <c r="Z1971" s="429"/>
      <c r="AA1971" s="429"/>
      <c r="AB1971" s="185"/>
      <c r="AC1971" s="431"/>
    </row>
    <row r="1972" spans="20:29">
      <c r="T1972" s="185"/>
      <c r="U1972" s="185"/>
      <c r="V1972" s="185"/>
      <c r="W1972" s="185"/>
      <c r="X1972" s="429"/>
      <c r="Y1972" s="429"/>
      <c r="Z1972" s="429"/>
      <c r="AA1972" s="429"/>
      <c r="AB1972" s="185"/>
      <c r="AC1972" s="431"/>
    </row>
    <row r="1973" spans="20:29">
      <c r="T1973" s="185"/>
      <c r="U1973" s="185"/>
      <c r="V1973" s="185"/>
      <c r="W1973" s="185"/>
      <c r="X1973" s="429"/>
      <c r="Y1973" s="429"/>
      <c r="Z1973" s="429"/>
      <c r="AA1973" s="429"/>
      <c r="AB1973" s="185"/>
      <c r="AC1973" s="431"/>
    </row>
    <row r="1974" spans="20:29">
      <c r="T1974" s="185"/>
      <c r="U1974" s="185"/>
      <c r="V1974" s="185"/>
      <c r="W1974" s="185"/>
      <c r="X1974" s="429"/>
      <c r="Y1974" s="429"/>
      <c r="Z1974" s="429"/>
      <c r="AA1974" s="429"/>
      <c r="AB1974" s="185"/>
      <c r="AC1974" s="431"/>
    </row>
    <row r="1975" spans="20:29">
      <c r="T1975" s="185"/>
      <c r="U1975" s="185"/>
      <c r="V1975" s="185"/>
      <c r="W1975" s="185"/>
      <c r="X1975" s="429"/>
      <c r="Y1975" s="429"/>
      <c r="Z1975" s="429"/>
      <c r="AA1975" s="429"/>
      <c r="AB1975" s="185"/>
      <c r="AC1975" s="431"/>
    </row>
    <row r="1976" spans="20:29">
      <c r="T1976" s="185"/>
      <c r="U1976" s="185"/>
      <c r="V1976" s="185"/>
      <c r="W1976" s="185"/>
      <c r="X1976" s="429"/>
      <c r="Y1976" s="429"/>
      <c r="Z1976" s="429"/>
      <c r="AA1976" s="429"/>
      <c r="AB1976" s="185"/>
      <c r="AC1976" s="431"/>
    </row>
    <row r="1977" spans="20:29">
      <c r="T1977" s="185"/>
      <c r="U1977" s="185"/>
      <c r="V1977" s="185"/>
      <c r="W1977" s="185"/>
      <c r="X1977" s="429"/>
      <c r="Y1977" s="429"/>
      <c r="Z1977" s="429"/>
      <c r="AA1977" s="429"/>
      <c r="AB1977" s="185"/>
      <c r="AC1977" s="431"/>
    </row>
    <row r="1978" spans="20:29">
      <c r="T1978" s="185"/>
      <c r="U1978" s="185"/>
      <c r="V1978" s="185"/>
      <c r="W1978" s="185"/>
      <c r="X1978" s="429"/>
      <c r="Y1978" s="429"/>
      <c r="Z1978" s="429"/>
      <c r="AA1978" s="429"/>
      <c r="AB1978" s="185"/>
      <c r="AC1978" s="431"/>
    </row>
    <row r="1979" spans="20:29">
      <c r="T1979" s="185"/>
      <c r="U1979" s="185"/>
      <c r="V1979" s="185"/>
      <c r="W1979" s="185"/>
      <c r="X1979" s="429"/>
      <c r="Y1979" s="429"/>
      <c r="Z1979" s="429"/>
      <c r="AA1979" s="429"/>
      <c r="AB1979" s="185"/>
      <c r="AC1979" s="431"/>
    </row>
    <row r="1980" spans="20:29">
      <c r="T1980" s="185"/>
      <c r="U1980" s="185"/>
      <c r="V1980" s="185"/>
      <c r="W1980" s="185"/>
      <c r="X1980" s="429"/>
      <c r="Y1980" s="429"/>
      <c r="Z1980" s="429"/>
      <c r="AA1980" s="429"/>
      <c r="AB1980" s="185"/>
      <c r="AC1980" s="431"/>
    </row>
    <row r="1981" spans="20:29">
      <c r="T1981" s="185"/>
      <c r="U1981" s="185"/>
      <c r="V1981" s="185"/>
      <c r="W1981" s="185"/>
      <c r="X1981" s="429"/>
      <c r="Y1981" s="429"/>
      <c r="Z1981" s="429"/>
      <c r="AA1981" s="429"/>
      <c r="AB1981" s="185"/>
      <c r="AC1981" s="431"/>
    </row>
    <row r="1982" spans="20:29">
      <c r="T1982" s="185"/>
      <c r="U1982" s="185"/>
      <c r="V1982" s="185"/>
      <c r="W1982" s="185"/>
      <c r="X1982" s="429"/>
      <c r="Y1982" s="429"/>
      <c r="Z1982" s="429"/>
      <c r="AA1982" s="429"/>
      <c r="AB1982" s="185"/>
      <c r="AC1982" s="431"/>
    </row>
    <row r="1983" spans="20:29">
      <c r="T1983" s="185"/>
      <c r="U1983" s="185"/>
      <c r="V1983" s="185"/>
      <c r="W1983" s="185"/>
      <c r="X1983" s="429"/>
      <c r="Y1983" s="429"/>
      <c r="Z1983" s="429"/>
      <c r="AA1983" s="429"/>
      <c r="AB1983" s="185"/>
      <c r="AC1983" s="431"/>
    </row>
    <row r="1984" spans="20:29">
      <c r="T1984" s="185"/>
      <c r="U1984" s="185"/>
      <c r="V1984" s="185"/>
      <c r="W1984" s="185"/>
      <c r="X1984" s="429"/>
      <c r="Y1984" s="429"/>
      <c r="Z1984" s="429"/>
      <c r="AA1984" s="429"/>
      <c r="AB1984" s="185"/>
      <c r="AC1984" s="431"/>
    </row>
    <row r="1985" spans="20:29">
      <c r="T1985" s="185"/>
      <c r="U1985" s="185"/>
      <c r="V1985" s="185"/>
      <c r="W1985" s="185"/>
      <c r="X1985" s="429"/>
      <c r="Y1985" s="429"/>
      <c r="Z1985" s="429"/>
      <c r="AA1985" s="429"/>
      <c r="AB1985" s="185"/>
      <c r="AC1985" s="431"/>
    </row>
    <row r="1986" spans="20:29">
      <c r="T1986" s="185"/>
      <c r="U1986" s="185"/>
      <c r="V1986" s="185"/>
      <c r="W1986" s="185"/>
      <c r="X1986" s="429"/>
      <c r="Y1986" s="429"/>
      <c r="Z1986" s="429"/>
      <c r="AA1986" s="429"/>
      <c r="AB1986" s="185"/>
      <c r="AC1986" s="431"/>
    </row>
    <row r="1987" spans="20:29">
      <c r="T1987" s="185"/>
      <c r="U1987" s="185"/>
      <c r="V1987" s="185"/>
      <c r="W1987" s="185"/>
      <c r="X1987" s="429"/>
      <c r="Y1987" s="429"/>
      <c r="Z1987" s="429"/>
      <c r="AA1987" s="429"/>
      <c r="AB1987" s="185"/>
      <c r="AC1987" s="431"/>
    </row>
    <row r="1988" spans="20:29">
      <c r="T1988" s="185"/>
      <c r="U1988" s="185"/>
      <c r="V1988" s="185"/>
      <c r="W1988" s="185"/>
      <c r="X1988" s="429"/>
      <c r="Y1988" s="429"/>
      <c r="Z1988" s="429"/>
      <c r="AA1988" s="429"/>
      <c r="AB1988" s="185"/>
      <c r="AC1988" s="431"/>
    </row>
    <row r="1989" spans="20:29">
      <c r="T1989" s="185"/>
      <c r="U1989" s="185"/>
      <c r="V1989" s="185"/>
      <c r="W1989" s="185"/>
      <c r="X1989" s="429"/>
      <c r="Y1989" s="429"/>
      <c r="Z1989" s="429"/>
      <c r="AA1989" s="429"/>
      <c r="AB1989" s="185"/>
      <c r="AC1989" s="431"/>
    </row>
    <row r="1990" spans="20:29">
      <c r="T1990" s="185"/>
      <c r="U1990" s="185"/>
      <c r="V1990" s="185"/>
      <c r="W1990" s="185"/>
      <c r="X1990" s="429"/>
      <c r="Y1990" s="429"/>
      <c r="Z1990" s="429"/>
      <c r="AA1990" s="429"/>
      <c r="AB1990" s="185"/>
      <c r="AC1990" s="431"/>
    </row>
    <row r="1991" spans="20:29">
      <c r="T1991" s="185"/>
      <c r="U1991" s="185"/>
      <c r="V1991" s="185"/>
      <c r="W1991" s="185"/>
      <c r="X1991" s="429"/>
      <c r="Y1991" s="429"/>
      <c r="Z1991" s="429"/>
      <c r="AA1991" s="429"/>
      <c r="AB1991" s="185"/>
      <c r="AC1991" s="431"/>
    </row>
    <row r="1992" spans="20:29">
      <c r="T1992" s="185"/>
      <c r="U1992" s="185"/>
      <c r="V1992" s="185"/>
      <c r="W1992" s="185"/>
      <c r="X1992" s="429"/>
      <c r="Y1992" s="429"/>
      <c r="Z1992" s="429"/>
      <c r="AA1992" s="429"/>
      <c r="AB1992" s="185"/>
      <c r="AC1992" s="431"/>
    </row>
    <row r="1993" spans="20:29">
      <c r="T1993" s="185"/>
      <c r="U1993" s="185"/>
      <c r="V1993" s="185"/>
      <c r="W1993" s="185"/>
      <c r="X1993" s="429"/>
      <c r="Y1993" s="429"/>
      <c r="Z1993" s="429"/>
      <c r="AA1993" s="429"/>
      <c r="AB1993" s="185"/>
      <c r="AC1993" s="431"/>
    </row>
    <row r="1994" spans="20:29">
      <c r="T1994" s="185"/>
      <c r="U1994" s="185"/>
      <c r="V1994" s="185"/>
      <c r="W1994" s="185"/>
      <c r="X1994" s="429"/>
      <c r="Y1994" s="429"/>
      <c r="Z1994" s="429"/>
      <c r="AA1994" s="429"/>
      <c r="AB1994" s="185"/>
      <c r="AC1994" s="431"/>
    </row>
    <row r="1995" spans="20:29">
      <c r="T1995" s="185"/>
      <c r="U1995" s="185"/>
      <c r="V1995" s="185"/>
      <c r="W1995" s="185"/>
      <c r="X1995" s="429"/>
      <c r="Y1995" s="429"/>
      <c r="Z1995" s="429"/>
      <c r="AA1995" s="429"/>
      <c r="AB1995" s="185"/>
      <c r="AC1995" s="431"/>
    </row>
    <row r="1996" spans="20:29">
      <c r="T1996" s="185"/>
      <c r="U1996" s="185"/>
      <c r="V1996" s="185"/>
      <c r="W1996" s="185"/>
      <c r="X1996" s="429"/>
      <c r="Y1996" s="429"/>
      <c r="Z1996" s="429"/>
      <c r="AA1996" s="429"/>
      <c r="AB1996" s="185"/>
      <c r="AC1996" s="431"/>
    </row>
    <row r="1997" spans="20:29">
      <c r="T1997" s="185"/>
      <c r="U1997" s="185"/>
      <c r="V1997" s="185"/>
      <c r="W1997" s="185"/>
      <c r="X1997" s="429"/>
      <c r="Y1997" s="429"/>
      <c r="Z1997" s="429"/>
      <c r="AA1997" s="429"/>
      <c r="AB1997" s="185"/>
      <c r="AC1997" s="431"/>
    </row>
    <row r="1998" spans="20:29">
      <c r="T1998" s="185"/>
      <c r="U1998" s="185"/>
      <c r="V1998" s="185"/>
      <c r="W1998" s="185"/>
      <c r="X1998" s="429"/>
      <c r="Y1998" s="429"/>
      <c r="Z1998" s="429"/>
      <c r="AA1998" s="429"/>
      <c r="AB1998" s="185"/>
      <c r="AC1998" s="431"/>
    </row>
    <row r="1999" spans="20:29">
      <c r="T1999" s="185"/>
      <c r="U1999" s="185"/>
      <c r="V1999" s="185"/>
      <c r="W1999" s="185"/>
      <c r="X1999" s="429"/>
      <c r="Y1999" s="429"/>
      <c r="Z1999" s="429"/>
      <c r="AA1999" s="429"/>
      <c r="AB1999" s="185"/>
      <c r="AC1999" s="431"/>
    </row>
    <row r="2000" spans="20:29">
      <c r="T2000" s="185"/>
      <c r="U2000" s="185"/>
      <c r="V2000" s="185"/>
      <c r="W2000" s="185"/>
      <c r="X2000" s="429"/>
      <c r="Y2000" s="429"/>
      <c r="Z2000" s="429"/>
      <c r="AA2000" s="429"/>
      <c r="AB2000" s="185"/>
      <c r="AC2000" s="431"/>
    </row>
    <row r="2001" spans="20:29">
      <c r="T2001" s="185"/>
      <c r="U2001" s="185"/>
      <c r="V2001" s="185"/>
      <c r="W2001" s="185"/>
      <c r="X2001" s="429"/>
      <c r="Y2001" s="429"/>
      <c r="Z2001" s="429"/>
      <c r="AA2001" s="429"/>
      <c r="AB2001" s="185"/>
      <c r="AC2001" s="431"/>
    </row>
    <row r="2002" spans="20:29">
      <c r="T2002" s="185"/>
      <c r="U2002" s="185"/>
      <c r="V2002" s="185"/>
      <c r="W2002" s="185"/>
      <c r="X2002" s="429"/>
      <c r="Y2002" s="429"/>
      <c r="Z2002" s="429"/>
      <c r="AA2002" s="429"/>
      <c r="AB2002" s="185"/>
      <c r="AC2002" s="431"/>
    </row>
    <row r="2003" spans="20:29">
      <c r="T2003" s="185"/>
      <c r="U2003" s="185"/>
      <c r="V2003" s="185"/>
      <c r="W2003" s="185"/>
      <c r="X2003" s="429"/>
      <c r="Y2003" s="429"/>
      <c r="Z2003" s="429"/>
      <c r="AA2003" s="429"/>
      <c r="AB2003" s="185"/>
      <c r="AC2003" s="431"/>
    </row>
    <row r="2004" spans="20:29">
      <c r="T2004" s="185"/>
      <c r="U2004" s="185"/>
      <c r="V2004" s="185"/>
      <c r="W2004" s="185"/>
      <c r="X2004" s="429"/>
      <c r="Y2004" s="429"/>
      <c r="Z2004" s="429"/>
      <c r="AA2004" s="429"/>
      <c r="AB2004" s="185"/>
      <c r="AC2004" s="431"/>
    </row>
    <row r="2005" spans="20:29">
      <c r="T2005" s="185"/>
      <c r="U2005" s="185"/>
      <c r="V2005" s="185"/>
      <c r="W2005" s="185"/>
      <c r="X2005" s="429"/>
      <c r="Y2005" s="429"/>
      <c r="Z2005" s="429"/>
      <c r="AA2005" s="429"/>
      <c r="AB2005" s="185"/>
      <c r="AC2005" s="431"/>
    </row>
    <row r="2006" spans="20:29">
      <c r="T2006" s="185"/>
      <c r="U2006" s="185"/>
      <c r="V2006" s="185"/>
      <c r="W2006" s="185"/>
      <c r="X2006" s="429"/>
      <c r="Y2006" s="429"/>
      <c r="Z2006" s="429"/>
      <c r="AA2006" s="429"/>
      <c r="AB2006" s="185"/>
      <c r="AC2006" s="431"/>
    </row>
    <row r="2007" spans="20:29">
      <c r="T2007" s="185"/>
      <c r="U2007" s="185"/>
      <c r="V2007" s="185"/>
      <c r="W2007" s="185"/>
      <c r="X2007" s="429"/>
      <c r="Y2007" s="429"/>
      <c r="Z2007" s="429"/>
      <c r="AA2007" s="429"/>
      <c r="AB2007" s="185"/>
      <c r="AC2007" s="431"/>
    </row>
    <row r="2008" spans="20:29">
      <c r="T2008" s="185"/>
      <c r="U2008" s="185"/>
      <c r="V2008" s="185"/>
      <c r="W2008" s="185"/>
      <c r="X2008" s="429"/>
      <c r="Y2008" s="429"/>
      <c r="Z2008" s="429"/>
      <c r="AA2008" s="429"/>
      <c r="AB2008" s="185"/>
      <c r="AC2008" s="431"/>
    </row>
    <row r="2009" spans="20:29">
      <c r="T2009" s="185"/>
      <c r="U2009" s="185"/>
      <c r="V2009" s="185"/>
      <c r="W2009" s="185"/>
      <c r="X2009" s="429"/>
      <c r="Y2009" s="429"/>
      <c r="Z2009" s="429"/>
      <c r="AA2009" s="429"/>
      <c r="AB2009" s="185"/>
      <c r="AC2009" s="431"/>
    </row>
    <row r="2010" spans="20:29">
      <c r="T2010" s="185"/>
      <c r="U2010" s="185"/>
      <c r="V2010" s="185"/>
      <c r="W2010" s="185"/>
      <c r="X2010" s="429"/>
      <c r="Y2010" s="429"/>
      <c r="Z2010" s="429"/>
      <c r="AA2010" s="429"/>
      <c r="AB2010" s="185"/>
      <c r="AC2010" s="431"/>
    </row>
    <row r="2011" spans="20:29">
      <c r="T2011" s="185"/>
      <c r="U2011" s="185"/>
      <c r="V2011" s="185"/>
      <c r="W2011" s="185"/>
      <c r="X2011" s="429"/>
      <c r="Y2011" s="429"/>
      <c r="Z2011" s="429"/>
      <c r="AA2011" s="429"/>
      <c r="AB2011" s="185"/>
      <c r="AC2011" s="431"/>
    </row>
    <row r="2012" spans="20:29">
      <c r="T2012" s="185"/>
      <c r="U2012" s="185"/>
      <c r="V2012" s="185"/>
      <c r="W2012" s="185"/>
      <c r="X2012" s="429"/>
      <c r="Y2012" s="429"/>
      <c r="Z2012" s="429"/>
      <c r="AA2012" s="429"/>
      <c r="AB2012" s="185"/>
      <c r="AC2012" s="431"/>
    </row>
    <row r="2013" spans="20:29">
      <c r="T2013" s="185"/>
      <c r="U2013" s="185"/>
      <c r="V2013" s="185"/>
      <c r="W2013" s="185"/>
      <c r="X2013" s="429"/>
      <c r="Y2013" s="429"/>
      <c r="Z2013" s="429"/>
      <c r="AA2013" s="429"/>
      <c r="AB2013" s="185"/>
      <c r="AC2013" s="431"/>
    </row>
    <row r="2014" spans="20:29">
      <c r="T2014" s="185"/>
      <c r="U2014" s="185"/>
      <c r="V2014" s="185"/>
      <c r="W2014" s="185"/>
      <c r="X2014" s="429"/>
      <c r="Y2014" s="429"/>
      <c r="Z2014" s="429"/>
      <c r="AA2014" s="429"/>
      <c r="AB2014" s="185"/>
      <c r="AC2014" s="431"/>
    </row>
    <row r="2015" spans="20:29">
      <c r="T2015" s="185"/>
      <c r="U2015" s="185"/>
      <c r="V2015" s="185"/>
      <c r="W2015" s="185"/>
      <c r="X2015" s="429"/>
      <c r="Y2015" s="429"/>
      <c r="Z2015" s="429"/>
      <c r="AA2015" s="429"/>
      <c r="AB2015" s="185"/>
      <c r="AC2015" s="431"/>
    </row>
    <row r="2016" spans="20:29">
      <c r="T2016" s="185"/>
      <c r="U2016" s="185"/>
      <c r="V2016" s="185"/>
      <c r="W2016" s="185"/>
      <c r="X2016" s="429"/>
      <c r="Y2016" s="429"/>
      <c r="Z2016" s="429"/>
      <c r="AA2016" s="429"/>
      <c r="AB2016" s="185"/>
      <c r="AC2016" s="431"/>
    </row>
    <row r="2017" spans="20:29">
      <c r="T2017" s="185"/>
      <c r="U2017" s="185"/>
      <c r="V2017" s="185"/>
      <c r="W2017" s="185"/>
      <c r="X2017" s="429"/>
      <c r="Y2017" s="429"/>
      <c r="Z2017" s="429"/>
      <c r="AA2017" s="429"/>
      <c r="AB2017" s="185"/>
      <c r="AC2017" s="431"/>
    </row>
    <row r="2018" spans="20:29">
      <c r="T2018" s="185"/>
      <c r="U2018" s="185"/>
      <c r="V2018" s="185"/>
      <c r="W2018" s="185"/>
      <c r="X2018" s="429"/>
      <c r="Y2018" s="429"/>
      <c r="Z2018" s="429"/>
      <c r="AA2018" s="429"/>
      <c r="AB2018" s="185"/>
      <c r="AC2018" s="431"/>
    </row>
    <row r="2019" spans="20:29">
      <c r="T2019" s="185"/>
      <c r="U2019" s="185"/>
      <c r="V2019" s="185"/>
      <c r="W2019" s="185"/>
      <c r="X2019" s="429"/>
      <c r="Y2019" s="429"/>
      <c r="Z2019" s="429"/>
      <c r="AA2019" s="429"/>
      <c r="AB2019" s="185"/>
      <c r="AC2019" s="431"/>
    </row>
    <row r="2020" spans="20:29">
      <c r="T2020" s="185"/>
      <c r="U2020" s="185"/>
      <c r="V2020" s="185"/>
      <c r="W2020" s="185"/>
      <c r="X2020" s="429"/>
      <c r="Y2020" s="429"/>
      <c r="Z2020" s="429"/>
      <c r="AA2020" s="429"/>
      <c r="AB2020" s="185"/>
      <c r="AC2020" s="431"/>
    </row>
    <row r="2021" spans="20:29">
      <c r="T2021" s="185"/>
      <c r="U2021" s="185"/>
      <c r="V2021" s="185"/>
      <c r="W2021" s="185"/>
      <c r="X2021" s="429"/>
      <c r="Y2021" s="429"/>
      <c r="Z2021" s="429"/>
      <c r="AA2021" s="429"/>
      <c r="AB2021" s="185"/>
      <c r="AC2021" s="431"/>
    </row>
    <row r="2022" spans="20:29">
      <c r="T2022" s="185"/>
      <c r="U2022" s="185"/>
      <c r="V2022" s="185"/>
      <c r="W2022" s="185"/>
      <c r="X2022" s="429"/>
      <c r="Y2022" s="429"/>
      <c r="Z2022" s="429"/>
      <c r="AA2022" s="429"/>
      <c r="AB2022" s="185"/>
      <c r="AC2022" s="431"/>
    </row>
    <row r="2023" spans="20:29">
      <c r="T2023" s="185"/>
      <c r="U2023" s="185"/>
      <c r="V2023" s="185"/>
      <c r="W2023" s="185"/>
      <c r="X2023" s="429"/>
      <c r="Y2023" s="429"/>
      <c r="Z2023" s="429"/>
      <c r="AA2023" s="429"/>
      <c r="AB2023" s="185"/>
      <c r="AC2023" s="431"/>
    </row>
    <row r="2024" spans="20:29">
      <c r="T2024" s="185"/>
      <c r="U2024" s="185"/>
      <c r="V2024" s="185"/>
      <c r="W2024" s="185"/>
      <c r="X2024" s="429"/>
      <c r="Y2024" s="429"/>
      <c r="Z2024" s="429"/>
      <c r="AA2024" s="429"/>
      <c r="AB2024" s="185"/>
      <c r="AC2024" s="431"/>
    </row>
    <row r="2025" spans="20:29">
      <c r="T2025" s="185"/>
      <c r="U2025" s="185"/>
      <c r="V2025" s="185"/>
      <c r="W2025" s="185"/>
      <c r="X2025" s="429"/>
      <c r="Y2025" s="429"/>
      <c r="Z2025" s="429"/>
      <c r="AA2025" s="429"/>
      <c r="AB2025" s="185"/>
      <c r="AC2025" s="431"/>
    </row>
    <row r="2026" spans="20:29">
      <c r="T2026" s="185"/>
      <c r="U2026" s="185"/>
      <c r="V2026" s="185"/>
      <c r="W2026" s="185"/>
      <c r="X2026" s="429"/>
      <c r="Y2026" s="429"/>
      <c r="Z2026" s="429"/>
      <c r="AA2026" s="429"/>
      <c r="AB2026" s="185"/>
      <c r="AC2026" s="431"/>
    </row>
    <row r="2027" spans="20:29">
      <c r="T2027" s="185"/>
      <c r="U2027" s="185"/>
      <c r="V2027" s="185"/>
      <c r="W2027" s="185"/>
      <c r="X2027" s="429"/>
      <c r="Y2027" s="429"/>
      <c r="Z2027" s="429"/>
      <c r="AA2027" s="429"/>
      <c r="AB2027" s="185"/>
      <c r="AC2027" s="431"/>
    </row>
    <row r="2028" spans="20:29">
      <c r="T2028" s="185"/>
      <c r="U2028" s="185"/>
      <c r="V2028" s="185"/>
      <c r="W2028" s="185"/>
      <c r="X2028" s="429"/>
      <c r="Y2028" s="429"/>
      <c r="Z2028" s="429"/>
      <c r="AA2028" s="429"/>
      <c r="AB2028" s="185"/>
      <c r="AC2028" s="431"/>
    </row>
    <row r="2029" spans="20:29">
      <c r="T2029" s="185"/>
      <c r="U2029" s="185"/>
      <c r="V2029" s="185"/>
      <c r="W2029" s="185"/>
      <c r="X2029" s="429"/>
      <c r="Y2029" s="429"/>
      <c r="Z2029" s="429"/>
      <c r="AA2029" s="429"/>
      <c r="AB2029" s="185"/>
      <c r="AC2029" s="431"/>
    </row>
    <row r="2030" spans="20:29">
      <c r="T2030" s="185"/>
      <c r="U2030" s="185"/>
      <c r="V2030" s="185"/>
      <c r="W2030" s="185"/>
      <c r="X2030" s="429"/>
      <c r="Y2030" s="429"/>
      <c r="Z2030" s="429"/>
      <c r="AA2030" s="429"/>
      <c r="AB2030" s="185"/>
      <c r="AC2030" s="431"/>
    </row>
    <row r="2031" spans="20:29">
      <c r="T2031" s="185"/>
      <c r="U2031" s="185"/>
      <c r="V2031" s="185"/>
      <c r="W2031" s="185"/>
      <c r="X2031" s="429"/>
      <c r="Y2031" s="429"/>
      <c r="Z2031" s="429"/>
      <c r="AA2031" s="429"/>
      <c r="AB2031" s="185"/>
      <c r="AC2031" s="431"/>
    </row>
    <row r="2032" spans="20:29">
      <c r="T2032" s="185"/>
      <c r="U2032" s="185"/>
      <c r="V2032" s="185"/>
      <c r="W2032" s="185"/>
      <c r="X2032" s="429"/>
      <c r="Y2032" s="429"/>
      <c r="Z2032" s="429"/>
      <c r="AA2032" s="429"/>
      <c r="AB2032" s="185"/>
      <c r="AC2032" s="431"/>
    </row>
    <row r="2033" spans="20:29">
      <c r="T2033" s="185"/>
      <c r="U2033" s="185"/>
      <c r="V2033" s="185"/>
      <c r="W2033" s="185"/>
      <c r="X2033" s="429"/>
      <c r="Y2033" s="429"/>
      <c r="Z2033" s="429"/>
      <c r="AA2033" s="429"/>
      <c r="AB2033" s="185"/>
      <c r="AC2033" s="431"/>
    </row>
    <row r="2034" spans="20:29">
      <c r="T2034" s="185"/>
      <c r="U2034" s="185"/>
      <c r="V2034" s="185"/>
      <c r="W2034" s="185"/>
      <c r="X2034" s="429"/>
      <c r="Y2034" s="429"/>
      <c r="Z2034" s="429"/>
      <c r="AA2034" s="429"/>
      <c r="AB2034" s="185"/>
      <c r="AC2034" s="431"/>
    </row>
    <row r="2035" spans="20:29">
      <c r="T2035" s="185"/>
      <c r="U2035" s="185"/>
      <c r="V2035" s="185"/>
      <c r="W2035" s="185"/>
      <c r="X2035" s="429"/>
      <c r="Y2035" s="429"/>
      <c r="Z2035" s="429"/>
      <c r="AA2035" s="429"/>
      <c r="AB2035" s="185"/>
      <c r="AC2035" s="431"/>
    </row>
    <row r="2036" spans="20:29">
      <c r="T2036" s="185"/>
      <c r="U2036" s="185"/>
      <c r="V2036" s="185"/>
      <c r="W2036" s="185"/>
      <c r="X2036" s="429"/>
      <c r="Y2036" s="429"/>
      <c r="Z2036" s="429"/>
      <c r="AA2036" s="429"/>
      <c r="AB2036" s="185"/>
      <c r="AC2036" s="431"/>
    </row>
    <row r="2037" spans="20:29">
      <c r="T2037" s="185"/>
      <c r="U2037" s="185"/>
      <c r="V2037" s="185"/>
      <c r="W2037" s="185"/>
      <c r="X2037" s="429"/>
      <c r="Y2037" s="429"/>
      <c r="Z2037" s="429"/>
      <c r="AA2037" s="429"/>
      <c r="AB2037" s="185"/>
      <c r="AC2037" s="431"/>
    </row>
    <row r="2038" spans="20:29">
      <c r="T2038" s="185"/>
      <c r="U2038" s="185"/>
      <c r="V2038" s="185"/>
      <c r="W2038" s="185"/>
      <c r="X2038" s="429"/>
      <c r="Y2038" s="429"/>
      <c r="Z2038" s="429"/>
      <c r="AA2038" s="429"/>
      <c r="AB2038" s="185"/>
      <c r="AC2038" s="431"/>
    </row>
    <row r="2039" spans="20:29">
      <c r="T2039" s="185"/>
      <c r="U2039" s="185"/>
      <c r="V2039" s="185"/>
      <c r="W2039" s="185"/>
      <c r="X2039" s="429"/>
      <c r="Y2039" s="429"/>
      <c r="Z2039" s="429"/>
      <c r="AA2039" s="429"/>
      <c r="AB2039" s="185"/>
      <c r="AC2039" s="431"/>
    </row>
    <row r="2040" spans="20:29">
      <c r="T2040" s="185"/>
      <c r="U2040" s="185"/>
      <c r="V2040" s="185"/>
      <c r="W2040" s="185"/>
      <c r="X2040" s="429"/>
      <c r="Y2040" s="429"/>
      <c r="Z2040" s="429"/>
      <c r="AA2040" s="429"/>
      <c r="AB2040" s="185"/>
      <c r="AC2040" s="431"/>
    </row>
    <row r="2041" spans="20:29">
      <c r="T2041" s="185"/>
      <c r="U2041" s="185"/>
      <c r="V2041" s="185"/>
      <c r="W2041" s="185"/>
      <c r="X2041" s="429"/>
      <c r="Y2041" s="429"/>
      <c r="Z2041" s="429"/>
      <c r="AA2041" s="429"/>
      <c r="AB2041" s="185"/>
      <c r="AC2041" s="431"/>
    </row>
    <row r="2042" spans="20:29">
      <c r="T2042" s="185"/>
      <c r="U2042" s="185"/>
      <c r="V2042" s="185"/>
      <c r="W2042" s="185"/>
      <c r="X2042" s="429"/>
      <c r="Y2042" s="429"/>
      <c r="Z2042" s="429"/>
      <c r="AA2042" s="429"/>
      <c r="AB2042" s="185"/>
      <c r="AC2042" s="431"/>
    </row>
    <row r="2043" spans="20:29">
      <c r="T2043" s="185"/>
      <c r="U2043" s="185"/>
      <c r="V2043" s="185"/>
      <c r="W2043" s="185"/>
      <c r="X2043" s="429"/>
      <c r="Y2043" s="429"/>
      <c r="Z2043" s="429"/>
      <c r="AA2043" s="429"/>
      <c r="AB2043" s="185"/>
      <c r="AC2043" s="431"/>
    </row>
    <row r="2044" spans="20:29">
      <c r="T2044" s="185"/>
      <c r="U2044" s="185"/>
      <c r="V2044" s="185"/>
      <c r="W2044" s="185"/>
      <c r="X2044" s="429"/>
      <c r="Y2044" s="429"/>
      <c r="Z2044" s="429"/>
      <c r="AA2044" s="429"/>
      <c r="AB2044" s="185"/>
      <c r="AC2044" s="431"/>
    </row>
    <row r="2045" spans="20:29">
      <c r="T2045" s="185"/>
      <c r="U2045" s="185"/>
      <c r="V2045" s="185"/>
      <c r="W2045" s="185"/>
      <c r="X2045" s="429"/>
      <c r="Y2045" s="429"/>
      <c r="Z2045" s="429"/>
      <c r="AA2045" s="429"/>
      <c r="AB2045" s="185"/>
      <c r="AC2045" s="431"/>
    </row>
    <row r="2046" spans="20:29">
      <c r="T2046" s="185"/>
      <c r="U2046" s="185"/>
      <c r="V2046" s="185"/>
      <c r="W2046" s="185"/>
      <c r="X2046" s="429"/>
      <c r="Y2046" s="429"/>
      <c r="Z2046" s="429"/>
      <c r="AA2046" s="429"/>
      <c r="AB2046" s="185"/>
      <c r="AC2046" s="431"/>
    </row>
    <row r="2047" spans="20:29">
      <c r="T2047" s="185"/>
      <c r="U2047" s="185"/>
      <c r="V2047" s="185"/>
      <c r="W2047" s="185"/>
      <c r="X2047" s="429"/>
      <c r="Y2047" s="429"/>
      <c r="Z2047" s="429"/>
      <c r="AA2047" s="429"/>
      <c r="AB2047" s="185"/>
      <c r="AC2047" s="431"/>
    </row>
    <row r="2048" spans="20:29">
      <c r="T2048" s="185"/>
      <c r="U2048" s="185"/>
      <c r="V2048" s="185"/>
      <c r="W2048" s="185"/>
      <c r="X2048" s="429"/>
      <c r="Y2048" s="429"/>
      <c r="Z2048" s="429"/>
      <c r="AA2048" s="429"/>
      <c r="AB2048" s="185"/>
      <c r="AC2048" s="431"/>
    </row>
    <row r="2049" spans="20:29">
      <c r="T2049" s="185"/>
      <c r="U2049" s="185"/>
      <c r="V2049" s="185"/>
      <c r="W2049" s="185"/>
      <c r="X2049" s="429"/>
      <c r="Y2049" s="429"/>
      <c r="Z2049" s="429"/>
      <c r="AA2049" s="429"/>
      <c r="AB2049" s="185"/>
      <c r="AC2049" s="431"/>
    </row>
    <row r="2050" spans="20:29">
      <c r="T2050" s="185"/>
      <c r="U2050" s="185"/>
      <c r="V2050" s="185"/>
      <c r="W2050" s="185"/>
      <c r="X2050" s="429"/>
      <c r="Y2050" s="429"/>
      <c r="Z2050" s="429"/>
      <c r="AA2050" s="429"/>
      <c r="AB2050" s="185"/>
      <c r="AC2050" s="431"/>
    </row>
    <row r="2051" spans="20:29">
      <c r="T2051" s="185"/>
      <c r="U2051" s="185"/>
      <c r="V2051" s="185"/>
      <c r="W2051" s="185"/>
      <c r="X2051" s="429"/>
      <c r="Y2051" s="429"/>
      <c r="Z2051" s="429"/>
      <c r="AA2051" s="429"/>
      <c r="AB2051" s="185"/>
      <c r="AC2051" s="431"/>
    </row>
    <row r="2052" spans="20:29">
      <c r="T2052" s="185"/>
      <c r="U2052" s="185"/>
      <c r="V2052" s="185"/>
      <c r="W2052" s="185"/>
      <c r="X2052" s="429"/>
      <c r="Y2052" s="429"/>
      <c r="Z2052" s="429"/>
      <c r="AA2052" s="429"/>
      <c r="AB2052" s="185"/>
      <c r="AC2052" s="431"/>
    </row>
    <row r="2053" spans="20:29">
      <c r="T2053" s="185"/>
      <c r="U2053" s="185"/>
      <c r="V2053" s="185"/>
      <c r="W2053" s="185"/>
      <c r="X2053" s="429"/>
      <c r="Y2053" s="429"/>
      <c r="Z2053" s="429"/>
      <c r="AA2053" s="429"/>
      <c r="AB2053" s="185"/>
      <c r="AC2053" s="431"/>
    </row>
    <row r="2054" spans="20:29">
      <c r="T2054" s="185"/>
      <c r="U2054" s="185"/>
      <c r="V2054" s="185"/>
      <c r="W2054" s="185"/>
      <c r="X2054" s="429"/>
      <c r="Y2054" s="429"/>
      <c r="Z2054" s="429"/>
      <c r="AA2054" s="429"/>
      <c r="AB2054" s="185"/>
      <c r="AC2054" s="431"/>
    </row>
    <row r="2055" spans="20:29">
      <c r="T2055" s="185"/>
      <c r="U2055" s="185"/>
      <c r="V2055" s="185"/>
      <c r="W2055" s="185"/>
      <c r="X2055" s="429"/>
      <c r="Y2055" s="429"/>
      <c r="Z2055" s="429"/>
      <c r="AA2055" s="429"/>
      <c r="AB2055" s="185"/>
      <c r="AC2055" s="431"/>
    </row>
    <row r="2056" spans="20:29">
      <c r="T2056" s="185"/>
      <c r="U2056" s="185"/>
      <c r="V2056" s="185"/>
      <c r="W2056" s="185"/>
      <c r="X2056" s="429"/>
      <c r="Y2056" s="429"/>
      <c r="Z2056" s="429"/>
      <c r="AA2056" s="429"/>
      <c r="AB2056" s="185"/>
      <c r="AC2056" s="431"/>
    </row>
    <row r="2057" spans="20:29">
      <c r="T2057" s="185"/>
      <c r="U2057" s="185"/>
      <c r="V2057" s="185"/>
      <c r="W2057" s="185"/>
      <c r="X2057" s="429"/>
      <c r="Y2057" s="429"/>
      <c r="Z2057" s="429"/>
      <c r="AA2057" s="429"/>
      <c r="AB2057" s="185"/>
      <c r="AC2057" s="431"/>
    </row>
    <row r="2058" spans="20:29">
      <c r="T2058" s="185"/>
      <c r="U2058" s="185"/>
      <c r="V2058" s="185"/>
      <c r="W2058" s="185"/>
      <c r="X2058" s="429"/>
      <c r="Y2058" s="429"/>
      <c r="Z2058" s="429"/>
      <c r="AA2058" s="429"/>
      <c r="AB2058" s="185"/>
      <c r="AC2058" s="431"/>
    </row>
    <row r="2059" spans="20:29">
      <c r="T2059" s="185"/>
      <c r="U2059" s="185"/>
      <c r="V2059" s="185"/>
      <c r="W2059" s="185"/>
      <c r="X2059" s="429"/>
      <c r="Y2059" s="429"/>
      <c r="Z2059" s="429"/>
      <c r="AA2059" s="429"/>
      <c r="AB2059" s="185"/>
      <c r="AC2059" s="431"/>
    </row>
    <row r="2060" spans="20:29">
      <c r="T2060" s="185"/>
      <c r="U2060" s="185"/>
      <c r="V2060" s="185"/>
      <c r="W2060" s="185"/>
      <c r="X2060" s="429"/>
      <c r="Y2060" s="429"/>
      <c r="Z2060" s="429"/>
      <c r="AA2060" s="429"/>
      <c r="AB2060" s="185"/>
      <c r="AC2060" s="431"/>
    </row>
    <row r="2061" spans="20:29">
      <c r="T2061" s="185"/>
      <c r="U2061" s="185"/>
      <c r="V2061" s="185"/>
      <c r="W2061" s="185"/>
      <c r="X2061" s="429"/>
      <c r="Y2061" s="429"/>
      <c r="Z2061" s="429"/>
      <c r="AA2061" s="429"/>
      <c r="AB2061" s="185"/>
      <c r="AC2061" s="431"/>
    </row>
    <row r="2062" spans="20:29">
      <c r="T2062" s="185"/>
      <c r="U2062" s="185"/>
      <c r="V2062" s="185"/>
      <c r="W2062" s="185"/>
      <c r="X2062" s="429"/>
      <c r="Y2062" s="429"/>
      <c r="Z2062" s="429"/>
      <c r="AA2062" s="429"/>
      <c r="AB2062" s="185"/>
      <c r="AC2062" s="431"/>
    </row>
    <row r="2063" spans="20:29">
      <c r="T2063" s="185"/>
      <c r="U2063" s="185"/>
      <c r="V2063" s="185"/>
      <c r="W2063" s="185"/>
      <c r="X2063" s="429"/>
      <c r="Y2063" s="429"/>
      <c r="Z2063" s="429"/>
      <c r="AA2063" s="429"/>
      <c r="AB2063" s="185"/>
      <c r="AC2063" s="431"/>
    </row>
    <row r="2064" spans="20:29">
      <c r="T2064" s="185"/>
      <c r="U2064" s="185"/>
      <c r="V2064" s="185"/>
      <c r="W2064" s="185"/>
      <c r="X2064" s="429"/>
      <c r="Y2064" s="429"/>
      <c r="Z2064" s="429"/>
      <c r="AA2064" s="429"/>
      <c r="AB2064" s="185"/>
      <c r="AC2064" s="431"/>
    </row>
    <row r="2065" spans="20:29">
      <c r="T2065" s="185"/>
      <c r="U2065" s="185"/>
      <c r="V2065" s="185"/>
      <c r="W2065" s="185"/>
      <c r="X2065" s="429"/>
      <c r="Y2065" s="429"/>
      <c r="Z2065" s="429"/>
      <c r="AA2065" s="429"/>
      <c r="AB2065" s="185"/>
      <c r="AC2065" s="431"/>
    </row>
    <row r="2066" spans="20:29">
      <c r="T2066" s="185"/>
      <c r="U2066" s="185"/>
      <c r="V2066" s="185"/>
      <c r="W2066" s="185"/>
      <c r="X2066" s="429"/>
      <c r="Y2066" s="429"/>
      <c r="Z2066" s="429"/>
      <c r="AA2066" s="429"/>
      <c r="AB2066" s="185"/>
      <c r="AC2066" s="431"/>
    </row>
    <row r="2067" spans="20:29">
      <c r="T2067" s="185"/>
      <c r="U2067" s="185"/>
      <c r="V2067" s="185"/>
      <c r="W2067" s="185"/>
      <c r="X2067" s="429"/>
      <c r="Y2067" s="429"/>
      <c r="Z2067" s="429"/>
      <c r="AA2067" s="429"/>
      <c r="AB2067" s="185"/>
      <c r="AC2067" s="431"/>
    </row>
    <row r="2068" spans="20:29">
      <c r="T2068" s="185"/>
      <c r="U2068" s="185"/>
      <c r="V2068" s="185"/>
      <c r="W2068" s="185"/>
      <c r="X2068" s="429"/>
      <c r="Y2068" s="429"/>
      <c r="Z2068" s="429"/>
      <c r="AA2068" s="429"/>
      <c r="AB2068" s="185"/>
      <c r="AC2068" s="431"/>
    </row>
    <row r="2069" spans="20:29">
      <c r="T2069" s="185"/>
      <c r="U2069" s="185"/>
      <c r="V2069" s="185"/>
      <c r="W2069" s="185"/>
      <c r="X2069" s="429"/>
      <c r="Y2069" s="429"/>
      <c r="Z2069" s="429"/>
      <c r="AA2069" s="429"/>
      <c r="AB2069" s="185"/>
      <c r="AC2069" s="431"/>
    </row>
    <row r="2070" spans="20:29">
      <c r="T2070" s="185"/>
      <c r="U2070" s="185"/>
      <c r="V2070" s="185"/>
      <c r="W2070" s="185"/>
      <c r="X2070" s="429"/>
      <c r="Y2070" s="429"/>
      <c r="Z2070" s="429"/>
      <c r="AA2070" s="429"/>
      <c r="AB2070" s="185"/>
      <c r="AC2070" s="431"/>
    </row>
    <row r="2071" spans="20:29">
      <c r="T2071" s="185"/>
      <c r="U2071" s="185"/>
      <c r="V2071" s="185"/>
      <c r="W2071" s="185"/>
      <c r="X2071" s="429"/>
      <c r="Y2071" s="429"/>
      <c r="Z2071" s="429"/>
      <c r="AA2071" s="429"/>
      <c r="AB2071" s="185"/>
      <c r="AC2071" s="431"/>
    </row>
    <row r="2072" spans="20:29">
      <c r="T2072" s="185"/>
      <c r="U2072" s="185"/>
      <c r="V2072" s="185"/>
      <c r="W2072" s="185"/>
      <c r="X2072" s="429"/>
      <c r="Y2072" s="429"/>
      <c r="Z2072" s="429"/>
      <c r="AA2072" s="429"/>
      <c r="AB2072" s="185"/>
      <c r="AC2072" s="431"/>
    </row>
    <row r="2073" spans="20:29">
      <c r="T2073" s="185"/>
      <c r="U2073" s="185"/>
      <c r="V2073" s="185"/>
      <c r="W2073" s="185"/>
      <c r="X2073" s="429"/>
      <c r="Y2073" s="429"/>
      <c r="Z2073" s="429"/>
      <c r="AA2073" s="429"/>
      <c r="AB2073" s="185"/>
      <c r="AC2073" s="431"/>
    </row>
    <row r="2074" spans="20:29">
      <c r="T2074" s="185"/>
      <c r="U2074" s="185"/>
      <c r="V2074" s="185"/>
      <c r="W2074" s="185"/>
      <c r="X2074" s="429"/>
      <c r="Y2074" s="429"/>
      <c r="Z2074" s="429"/>
      <c r="AA2074" s="429"/>
      <c r="AB2074" s="185"/>
      <c r="AC2074" s="431"/>
    </row>
    <row r="2075" spans="20:29">
      <c r="T2075" s="185"/>
      <c r="U2075" s="185"/>
      <c r="V2075" s="185"/>
      <c r="W2075" s="185"/>
      <c r="X2075" s="429"/>
      <c r="Y2075" s="429"/>
      <c r="Z2075" s="429"/>
      <c r="AA2075" s="429"/>
      <c r="AB2075" s="185"/>
      <c r="AC2075" s="431"/>
    </row>
    <row r="2076" spans="20:29">
      <c r="T2076" s="185"/>
      <c r="U2076" s="185"/>
      <c r="V2076" s="185"/>
      <c r="W2076" s="185"/>
      <c r="X2076" s="429"/>
      <c r="Y2076" s="429"/>
      <c r="Z2076" s="429"/>
      <c r="AA2076" s="429"/>
      <c r="AB2076" s="185"/>
      <c r="AC2076" s="431"/>
    </row>
    <row r="2077" spans="20:29">
      <c r="T2077" s="185"/>
      <c r="U2077" s="185"/>
      <c r="V2077" s="185"/>
      <c r="W2077" s="185"/>
      <c r="X2077" s="429"/>
      <c r="Y2077" s="429"/>
      <c r="Z2077" s="429"/>
      <c r="AA2077" s="429"/>
      <c r="AB2077" s="185"/>
      <c r="AC2077" s="431"/>
    </row>
    <row r="2078" spans="20:29">
      <c r="T2078" s="185"/>
      <c r="U2078" s="185"/>
      <c r="V2078" s="185"/>
      <c r="W2078" s="185"/>
      <c r="X2078" s="429"/>
      <c r="Y2078" s="429"/>
      <c r="Z2078" s="429"/>
      <c r="AA2078" s="429"/>
      <c r="AB2078" s="185"/>
      <c r="AC2078" s="431"/>
    </row>
    <row r="2079" spans="20:29">
      <c r="T2079" s="185"/>
      <c r="U2079" s="185"/>
      <c r="V2079" s="185"/>
      <c r="W2079" s="185"/>
      <c r="X2079" s="429"/>
      <c r="Y2079" s="429"/>
      <c r="Z2079" s="429"/>
      <c r="AA2079" s="429"/>
      <c r="AB2079" s="185"/>
      <c r="AC2079" s="431"/>
    </row>
    <row r="2080" spans="20:29">
      <c r="T2080" s="185"/>
      <c r="U2080" s="185"/>
      <c r="V2080" s="185"/>
      <c r="W2080" s="185"/>
      <c r="X2080" s="429"/>
      <c r="Y2080" s="429"/>
      <c r="Z2080" s="429"/>
      <c r="AA2080" s="429"/>
      <c r="AB2080" s="185"/>
      <c r="AC2080" s="431"/>
    </row>
    <row r="2081" spans="20:29">
      <c r="T2081" s="185"/>
      <c r="U2081" s="185"/>
      <c r="V2081" s="185"/>
      <c r="W2081" s="185"/>
      <c r="X2081" s="429"/>
      <c r="Y2081" s="429"/>
      <c r="Z2081" s="429"/>
      <c r="AA2081" s="429"/>
      <c r="AB2081" s="185"/>
      <c r="AC2081" s="431"/>
    </row>
    <row r="2082" spans="20:29">
      <c r="T2082" s="185"/>
      <c r="U2082" s="185"/>
      <c r="V2082" s="185"/>
      <c r="W2082" s="185"/>
      <c r="X2082" s="429"/>
      <c r="Y2082" s="429"/>
      <c r="Z2082" s="429"/>
      <c r="AA2082" s="429"/>
      <c r="AB2082" s="185"/>
      <c r="AC2082" s="431"/>
    </row>
    <row r="2083" spans="20:29">
      <c r="T2083" s="185"/>
      <c r="U2083" s="185"/>
      <c r="V2083" s="185"/>
      <c r="W2083" s="185"/>
      <c r="X2083" s="429"/>
      <c r="Y2083" s="429"/>
      <c r="Z2083" s="429"/>
      <c r="AA2083" s="429"/>
      <c r="AB2083" s="185"/>
      <c r="AC2083" s="431"/>
    </row>
    <row r="2084" spans="20:29">
      <c r="T2084" s="185"/>
      <c r="U2084" s="185"/>
      <c r="V2084" s="185"/>
      <c r="W2084" s="185"/>
      <c r="X2084" s="429"/>
      <c r="Y2084" s="429"/>
      <c r="Z2084" s="429"/>
      <c r="AA2084" s="429"/>
      <c r="AB2084" s="185"/>
      <c r="AC2084" s="431"/>
    </row>
    <row r="2085" spans="20:29">
      <c r="T2085" s="185"/>
      <c r="U2085" s="185"/>
      <c r="V2085" s="185"/>
      <c r="W2085" s="185"/>
      <c r="X2085" s="429"/>
      <c r="Y2085" s="429"/>
      <c r="Z2085" s="429"/>
      <c r="AA2085" s="429"/>
      <c r="AB2085" s="185"/>
      <c r="AC2085" s="431"/>
    </row>
    <row r="2086" spans="20:29">
      <c r="T2086" s="185"/>
      <c r="U2086" s="185"/>
      <c r="V2086" s="185"/>
      <c r="W2086" s="185"/>
      <c r="X2086" s="429"/>
      <c r="Y2086" s="429"/>
      <c r="Z2086" s="429"/>
      <c r="AA2086" s="429"/>
      <c r="AB2086" s="185"/>
      <c r="AC2086" s="431"/>
    </row>
    <row r="2087" spans="20:29">
      <c r="T2087" s="185"/>
      <c r="U2087" s="185"/>
      <c r="V2087" s="185"/>
      <c r="W2087" s="185"/>
      <c r="X2087" s="429"/>
      <c r="Y2087" s="429"/>
      <c r="Z2087" s="429"/>
      <c r="AA2087" s="429"/>
      <c r="AB2087" s="185"/>
      <c r="AC2087" s="431"/>
    </row>
    <row r="2088" spans="20:29">
      <c r="T2088" s="185"/>
      <c r="U2088" s="185"/>
      <c r="V2088" s="185"/>
      <c r="W2088" s="185"/>
      <c r="X2088" s="429"/>
      <c r="Y2088" s="429"/>
      <c r="Z2088" s="429"/>
      <c r="AA2088" s="429"/>
      <c r="AB2088" s="185"/>
      <c r="AC2088" s="431"/>
    </row>
    <row r="2089" spans="20:29">
      <c r="T2089" s="185"/>
      <c r="U2089" s="185"/>
      <c r="V2089" s="185"/>
      <c r="W2089" s="185"/>
      <c r="X2089" s="429"/>
      <c r="Y2089" s="429"/>
      <c r="Z2089" s="429"/>
      <c r="AA2089" s="429"/>
      <c r="AB2089" s="185"/>
      <c r="AC2089" s="431"/>
    </row>
    <row r="2090" spans="20:29">
      <c r="T2090" s="185"/>
      <c r="U2090" s="185"/>
      <c r="V2090" s="185"/>
      <c r="W2090" s="185"/>
      <c r="X2090" s="429"/>
      <c r="Y2090" s="429"/>
      <c r="Z2090" s="429"/>
      <c r="AA2090" s="429"/>
      <c r="AB2090" s="185"/>
      <c r="AC2090" s="431"/>
    </row>
    <row r="2091" spans="20:29">
      <c r="T2091" s="185"/>
      <c r="U2091" s="185"/>
      <c r="V2091" s="185"/>
      <c r="W2091" s="185"/>
      <c r="X2091" s="429"/>
      <c r="Y2091" s="429"/>
      <c r="Z2091" s="429"/>
      <c r="AA2091" s="429"/>
      <c r="AB2091" s="185"/>
      <c r="AC2091" s="431"/>
    </row>
    <row r="2092" spans="20:29">
      <c r="T2092" s="185"/>
      <c r="U2092" s="185"/>
      <c r="V2092" s="185"/>
      <c r="W2092" s="185"/>
      <c r="X2092" s="429"/>
      <c r="Y2092" s="429"/>
      <c r="Z2092" s="429"/>
      <c r="AA2092" s="429"/>
      <c r="AB2092" s="185"/>
      <c r="AC2092" s="431"/>
    </row>
    <row r="2093" spans="20:29">
      <c r="T2093" s="185"/>
      <c r="U2093" s="185"/>
      <c r="V2093" s="185"/>
      <c r="W2093" s="185"/>
      <c r="X2093" s="429"/>
      <c r="Y2093" s="429"/>
      <c r="Z2093" s="429"/>
      <c r="AA2093" s="429"/>
      <c r="AB2093" s="185"/>
      <c r="AC2093" s="431"/>
    </row>
    <row r="2094" spans="20:29">
      <c r="T2094" s="185"/>
      <c r="U2094" s="185"/>
      <c r="V2094" s="185"/>
      <c r="W2094" s="185"/>
      <c r="X2094" s="429"/>
      <c r="Y2094" s="429"/>
      <c r="Z2094" s="429"/>
      <c r="AA2094" s="429"/>
      <c r="AB2094" s="185"/>
      <c r="AC2094" s="431"/>
    </row>
    <row r="2095" spans="20:29">
      <c r="T2095" s="185"/>
      <c r="U2095" s="185"/>
      <c r="V2095" s="185"/>
      <c r="W2095" s="185"/>
      <c r="X2095" s="429"/>
      <c r="Y2095" s="429"/>
      <c r="Z2095" s="429"/>
      <c r="AA2095" s="429"/>
      <c r="AB2095" s="185"/>
      <c r="AC2095" s="431"/>
    </row>
    <row r="2096" spans="20:29">
      <c r="T2096" s="185"/>
      <c r="U2096" s="185"/>
      <c r="V2096" s="185"/>
      <c r="W2096" s="185"/>
      <c r="X2096" s="429"/>
      <c r="Y2096" s="429"/>
      <c r="Z2096" s="429"/>
      <c r="AA2096" s="429"/>
      <c r="AB2096" s="185"/>
      <c r="AC2096" s="431"/>
    </row>
    <row r="2097" spans="20:29">
      <c r="T2097" s="185"/>
      <c r="U2097" s="185"/>
      <c r="V2097" s="185"/>
      <c r="W2097" s="185"/>
      <c r="X2097" s="429"/>
      <c r="Y2097" s="429"/>
      <c r="Z2097" s="429"/>
      <c r="AA2097" s="429"/>
      <c r="AB2097" s="185"/>
      <c r="AC2097" s="431"/>
    </row>
    <row r="2098" spans="20:29">
      <c r="T2098" s="185"/>
      <c r="U2098" s="185"/>
      <c r="V2098" s="185"/>
      <c r="W2098" s="185"/>
      <c r="X2098" s="429"/>
      <c r="Y2098" s="429"/>
      <c r="Z2098" s="429"/>
      <c r="AA2098" s="429"/>
      <c r="AB2098" s="185"/>
      <c r="AC2098" s="431"/>
    </row>
    <row r="2099" spans="20:29">
      <c r="T2099" s="185"/>
      <c r="U2099" s="185"/>
      <c r="V2099" s="185"/>
      <c r="W2099" s="185"/>
      <c r="X2099" s="429"/>
      <c r="Y2099" s="429"/>
      <c r="Z2099" s="429"/>
      <c r="AA2099" s="429"/>
      <c r="AB2099" s="185"/>
      <c r="AC2099" s="431"/>
    </row>
    <row r="2100" spans="20:29">
      <c r="T2100" s="185"/>
      <c r="U2100" s="185"/>
      <c r="V2100" s="185"/>
      <c r="W2100" s="185"/>
      <c r="X2100" s="429"/>
      <c r="Y2100" s="429"/>
      <c r="Z2100" s="429"/>
      <c r="AA2100" s="429"/>
      <c r="AB2100" s="185"/>
      <c r="AC2100" s="431"/>
    </row>
    <row r="2101" spans="20:29">
      <c r="T2101" s="185"/>
      <c r="U2101" s="185"/>
      <c r="V2101" s="185"/>
      <c r="W2101" s="185"/>
      <c r="X2101" s="429"/>
      <c r="Y2101" s="429"/>
      <c r="Z2101" s="429"/>
      <c r="AA2101" s="429"/>
      <c r="AB2101" s="185"/>
      <c r="AC2101" s="431"/>
    </row>
    <row r="2102" spans="20:29">
      <c r="T2102" s="185"/>
      <c r="U2102" s="185"/>
      <c r="V2102" s="185"/>
      <c r="W2102" s="185"/>
      <c r="X2102" s="429"/>
      <c r="Y2102" s="429"/>
      <c r="Z2102" s="429"/>
      <c r="AA2102" s="429"/>
      <c r="AB2102" s="185"/>
      <c r="AC2102" s="431"/>
    </row>
    <row r="2103" spans="20:29">
      <c r="T2103" s="185"/>
      <c r="U2103" s="185"/>
      <c r="V2103" s="185"/>
      <c r="W2103" s="185"/>
      <c r="X2103" s="429"/>
      <c r="Y2103" s="429"/>
      <c r="Z2103" s="429"/>
      <c r="AA2103" s="429"/>
      <c r="AB2103" s="185"/>
      <c r="AC2103" s="431"/>
    </row>
    <row r="2104" spans="20:29">
      <c r="T2104" s="185"/>
      <c r="U2104" s="185"/>
      <c r="V2104" s="185"/>
      <c r="W2104" s="185"/>
      <c r="X2104" s="429"/>
      <c r="Y2104" s="429"/>
      <c r="Z2104" s="429"/>
      <c r="AA2104" s="429"/>
      <c r="AB2104" s="185"/>
      <c r="AC2104" s="431"/>
    </row>
    <row r="2105" spans="20:29">
      <c r="T2105" s="185"/>
      <c r="U2105" s="185"/>
      <c r="V2105" s="185"/>
      <c r="W2105" s="185"/>
      <c r="X2105" s="429"/>
      <c r="Y2105" s="429"/>
      <c r="Z2105" s="429"/>
      <c r="AA2105" s="429"/>
      <c r="AB2105" s="185"/>
      <c r="AC2105" s="431"/>
    </row>
    <row r="2106" spans="20:29">
      <c r="T2106" s="185"/>
      <c r="U2106" s="185"/>
      <c r="V2106" s="185"/>
      <c r="W2106" s="185"/>
      <c r="X2106" s="429"/>
      <c r="Y2106" s="429"/>
      <c r="Z2106" s="429"/>
      <c r="AA2106" s="429"/>
      <c r="AB2106" s="185"/>
      <c r="AC2106" s="431"/>
    </row>
    <row r="2107" spans="20:29">
      <c r="T2107" s="185"/>
      <c r="U2107" s="185"/>
      <c r="V2107" s="185"/>
      <c r="W2107" s="185"/>
      <c r="X2107" s="429"/>
      <c r="Y2107" s="429"/>
      <c r="Z2107" s="429"/>
      <c r="AA2107" s="429"/>
      <c r="AB2107" s="185"/>
      <c r="AC2107" s="431"/>
    </row>
    <row r="2108" spans="20:29">
      <c r="T2108" s="185"/>
      <c r="U2108" s="185"/>
      <c r="V2108" s="185"/>
      <c r="W2108" s="185"/>
      <c r="X2108" s="429"/>
      <c r="Y2108" s="429"/>
      <c r="Z2108" s="429"/>
      <c r="AA2108" s="429"/>
      <c r="AB2108" s="185"/>
      <c r="AC2108" s="431"/>
    </row>
    <row r="2109" spans="20:29">
      <c r="T2109" s="185"/>
      <c r="U2109" s="185"/>
      <c r="V2109" s="185"/>
      <c r="W2109" s="185"/>
      <c r="X2109" s="429"/>
      <c r="Y2109" s="429"/>
      <c r="Z2109" s="429"/>
      <c r="AA2109" s="429"/>
      <c r="AB2109" s="185"/>
      <c r="AC2109" s="431"/>
    </row>
    <row r="2110" spans="20:29">
      <c r="T2110" s="185"/>
      <c r="U2110" s="185"/>
      <c r="V2110" s="185"/>
      <c r="W2110" s="185"/>
      <c r="X2110" s="429"/>
      <c r="Y2110" s="429"/>
      <c r="Z2110" s="429"/>
      <c r="AA2110" s="429"/>
      <c r="AB2110" s="185"/>
      <c r="AC2110" s="431"/>
    </row>
    <row r="2111" spans="20:29">
      <c r="T2111" s="185"/>
      <c r="U2111" s="185"/>
      <c r="V2111" s="185"/>
      <c r="W2111" s="185"/>
      <c r="X2111" s="429"/>
      <c r="Y2111" s="429"/>
      <c r="Z2111" s="429"/>
      <c r="AA2111" s="429"/>
      <c r="AB2111" s="185"/>
      <c r="AC2111" s="431"/>
    </row>
    <row r="2112" spans="20:29">
      <c r="T2112" s="185"/>
      <c r="U2112" s="185"/>
      <c r="V2112" s="185"/>
      <c r="W2112" s="185"/>
      <c r="X2112" s="429"/>
      <c r="Y2112" s="429"/>
      <c r="Z2112" s="429"/>
      <c r="AA2112" s="429"/>
      <c r="AB2112" s="185"/>
      <c r="AC2112" s="431"/>
    </row>
    <row r="2113" spans="20:29">
      <c r="T2113" s="185"/>
      <c r="U2113" s="185"/>
      <c r="V2113" s="185"/>
      <c r="W2113" s="185"/>
      <c r="X2113" s="429"/>
      <c r="Y2113" s="429"/>
      <c r="Z2113" s="429"/>
      <c r="AA2113" s="429"/>
      <c r="AB2113" s="185"/>
      <c r="AC2113" s="431"/>
    </row>
    <row r="2114" spans="20:29">
      <c r="T2114" s="185"/>
      <c r="U2114" s="185"/>
      <c r="V2114" s="185"/>
      <c r="W2114" s="185"/>
      <c r="X2114" s="429"/>
      <c r="Y2114" s="429"/>
      <c r="Z2114" s="429"/>
      <c r="AA2114" s="429"/>
      <c r="AB2114" s="185"/>
      <c r="AC2114" s="431"/>
    </row>
    <row r="2115" spans="20:29">
      <c r="T2115" s="185"/>
      <c r="U2115" s="185"/>
      <c r="V2115" s="185"/>
      <c r="W2115" s="185"/>
      <c r="X2115" s="429"/>
      <c r="Y2115" s="429"/>
      <c r="Z2115" s="429"/>
      <c r="AA2115" s="429"/>
      <c r="AB2115" s="185"/>
      <c r="AC2115" s="431"/>
    </row>
    <row r="2116" spans="20:29">
      <c r="T2116" s="185"/>
      <c r="U2116" s="185"/>
      <c r="V2116" s="185"/>
      <c r="W2116" s="185"/>
      <c r="X2116" s="429"/>
      <c r="Y2116" s="429"/>
      <c r="Z2116" s="429"/>
      <c r="AA2116" s="429"/>
      <c r="AB2116" s="185"/>
      <c r="AC2116" s="431"/>
    </row>
    <row r="2117" spans="20:29">
      <c r="T2117" s="185"/>
      <c r="U2117" s="185"/>
      <c r="V2117" s="185"/>
      <c r="W2117" s="185"/>
      <c r="X2117" s="429"/>
      <c r="Y2117" s="429"/>
      <c r="Z2117" s="429"/>
      <c r="AA2117" s="429"/>
      <c r="AB2117" s="185"/>
      <c r="AC2117" s="431"/>
    </row>
    <row r="2118" spans="20:29">
      <c r="T2118" s="185"/>
      <c r="U2118" s="185"/>
      <c r="V2118" s="185"/>
      <c r="W2118" s="185"/>
      <c r="X2118" s="429"/>
      <c r="Y2118" s="429"/>
      <c r="Z2118" s="429"/>
      <c r="AA2118" s="429"/>
      <c r="AB2118" s="185"/>
      <c r="AC2118" s="431"/>
    </row>
    <row r="2119" spans="20:29">
      <c r="T2119" s="185"/>
      <c r="U2119" s="185"/>
      <c r="V2119" s="185"/>
      <c r="W2119" s="185"/>
      <c r="X2119" s="429"/>
      <c r="Y2119" s="429"/>
      <c r="Z2119" s="429"/>
      <c r="AA2119" s="429"/>
      <c r="AB2119" s="185"/>
      <c r="AC2119" s="431"/>
    </row>
    <row r="2120" spans="20:29">
      <c r="T2120" s="185"/>
      <c r="U2120" s="185"/>
      <c r="V2120" s="185"/>
      <c r="W2120" s="185"/>
      <c r="X2120" s="429"/>
      <c r="Y2120" s="429"/>
      <c r="Z2120" s="429"/>
      <c r="AA2120" s="429"/>
      <c r="AB2120" s="185"/>
      <c r="AC2120" s="431"/>
    </row>
    <row r="2121" spans="20:29">
      <c r="T2121" s="185"/>
      <c r="U2121" s="185"/>
      <c r="V2121" s="185"/>
      <c r="W2121" s="185"/>
      <c r="X2121" s="429"/>
      <c r="Y2121" s="429"/>
      <c r="Z2121" s="429"/>
      <c r="AA2121" s="429"/>
      <c r="AB2121" s="185"/>
      <c r="AC2121" s="431"/>
    </row>
    <row r="2122" spans="20:29">
      <c r="T2122" s="185"/>
      <c r="U2122" s="185"/>
      <c r="V2122" s="185"/>
      <c r="W2122" s="185"/>
      <c r="X2122" s="429"/>
      <c r="Y2122" s="429"/>
      <c r="Z2122" s="429"/>
      <c r="AA2122" s="429"/>
      <c r="AB2122" s="185"/>
      <c r="AC2122" s="431"/>
    </row>
    <row r="2123" spans="20:29">
      <c r="T2123" s="185"/>
      <c r="U2123" s="185"/>
      <c r="V2123" s="185"/>
      <c r="W2123" s="185"/>
      <c r="X2123" s="429"/>
      <c r="Y2123" s="429"/>
      <c r="Z2123" s="429"/>
      <c r="AA2123" s="429"/>
      <c r="AB2123" s="185"/>
      <c r="AC2123" s="431"/>
    </row>
    <row r="2124" spans="20:29">
      <c r="T2124" s="185"/>
      <c r="U2124" s="185"/>
      <c r="V2124" s="185"/>
      <c r="W2124" s="185"/>
      <c r="X2124" s="429"/>
      <c r="Y2124" s="429"/>
      <c r="Z2124" s="429"/>
      <c r="AA2124" s="429"/>
      <c r="AB2124" s="185"/>
      <c r="AC2124" s="431"/>
    </row>
    <row r="2125" spans="20:29">
      <c r="T2125" s="185"/>
      <c r="U2125" s="185"/>
      <c r="V2125" s="185"/>
      <c r="W2125" s="185"/>
      <c r="X2125" s="429"/>
      <c r="Y2125" s="429"/>
      <c r="Z2125" s="429"/>
      <c r="AA2125" s="429"/>
      <c r="AB2125" s="185"/>
      <c r="AC2125" s="431"/>
    </row>
    <row r="2126" spans="20:29">
      <c r="T2126" s="185"/>
      <c r="U2126" s="185"/>
      <c r="V2126" s="185"/>
      <c r="W2126" s="185"/>
      <c r="X2126" s="429"/>
      <c r="Y2126" s="429"/>
      <c r="Z2126" s="429"/>
      <c r="AA2126" s="429"/>
      <c r="AB2126" s="185"/>
      <c r="AC2126" s="431"/>
    </row>
    <row r="2127" spans="20:29">
      <c r="T2127" s="185"/>
      <c r="U2127" s="185"/>
      <c r="V2127" s="185"/>
      <c r="W2127" s="185"/>
      <c r="X2127" s="429"/>
      <c r="Y2127" s="429"/>
      <c r="Z2127" s="429"/>
      <c r="AA2127" s="429"/>
      <c r="AB2127" s="185"/>
      <c r="AC2127" s="431"/>
    </row>
    <row r="2128" spans="20:29">
      <c r="T2128" s="185"/>
      <c r="U2128" s="185"/>
      <c r="V2128" s="185"/>
      <c r="W2128" s="185"/>
      <c r="X2128" s="429"/>
      <c r="Y2128" s="429"/>
      <c r="Z2128" s="429"/>
      <c r="AA2128" s="429"/>
      <c r="AB2128" s="185"/>
      <c r="AC2128" s="431"/>
    </row>
    <row r="2129" spans="20:29">
      <c r="T2129" s="185"/>
      <c r="U2129" s="185"/>
      <c r="V2129" s="185"/>
      <c r="W2129" s="185"/>
      <c r="X2129" s="429"/>
      <c r="Y2129" s="429"/>
      <c r="Z2129" s="429"/>
      <c r="AA2129" s="429"/>
      <c r="AB2129" s="185"/>
      <c r="AC2129" s="431"/>
    </row>
    <row r="2130" spans="20:29">
      <c r="T2130" s="185"/>
      <c r="U2130" s="185"/>
      <c r="V2130" s="185"/>
      <c r="W2130" s="185"/>
      <c r="X2130" s="429"/>
      <c r="Y2130" s="429"/>
      <c r="Z2130" s="429"/>
      <c r="AA2130" s="429"/>
      <c r="AB2130" s="185"/>
      <c r="AC2130" s="431"/>
    </row>
    <row r="2131" spans="20:29">
      <c r="T2131" s="185"/>
      <c r="U2131" s="185"/>
      <c r="V2131" s="185"/>
      <c r="W2131" s="185"/>
      <c r="X2131" s="429"/>
      <c r="Y2131" s="429"/>
      <c r="Z2131" s="429"/>
      <c r="AA2131" s="429"/>
      <c r="AB2131" s="185"/>
      <c r="AC2131" s="431"/>
    </row>
    <row r="2132" spans="20:29">
      <c r="T2132" s="185"/>
      <c r="U2132" s="185"/>
      <c r="V2132" s="185"/>
      <c r="W2132" s="185"/>
      <c r="X2132" s="429"/>
      <c r="Y2132" s="429"/>
      <c r="Z2132" s="429"/>
      <c r="AA2132" s="429"/>
      <c r="AB2132" s="185"/>
      <c r="AC2132" s="431"/>
    </row>
    <row r="2133" spans="20:29">
      <c r="T2133" s="185"/>
      <c r="U2133" s="185"/>
      <c r="V2133" s="185"/>
      <c r="W2133" s="185"/>
      <c r="X2133" s="429"/>
      <c r="Y2133" s="429"/>
      <c r="Z2133" s="429"/>
      <c r="AA2133" s="429"/>
      <c r="AB2133" s="185"/>
      <c r="AC2133" s="431"/>
    </row>
    <row r="2134" spans="20:29">
      <c r="T2134" s="185"/>
      <c r="U2134" s="185"/>
      <c r="V2134" s="185"/>
      <c r="W2134" s="185"/>
      <c r="X2134" s="429"/>
      <c r="Y2134" s="429"/>
      <c r="Z2134" s="429"/>
      <c r="AA2134" s="429"/>
      <c r="AB2134" s="185"/>
      <c r="AC2134" s="431"/>
    </row>
    <row r="2135" spans="20:29">
      <c r="T2135" s="185"/>
      <c r="U2135" s="185"/>
      <c r="V2135" s="185"/>
      <c r="W2135" s="185"/>
      <c r="X2135" s="429"/>
      <c r="Y2135" s="429"/>
      <c r="Z2135" s="429"/>
      <c r="AA2135" s="429"/>
      <c r="AB2135" s="185"/>
      <c r="AC2135" s="431"/>
    </row>
    <row r="2136" spans="20:29">
      <c r="T2136" s="185"/>
      <c r="U2136" s="185"/>
      <c r="V2136" s="185"/>
      <c r="W2136" s="185"/>
      <c r="X2136" s="429"/>
      <c r="Y2136" s="429"/>
      <c r="Z2136" s="429"/>
      <c r="AA2136" s="429"/>
      <c r="AB2136" s="185"/>
      <c r="AC2136" s="431"/>
    </row>
    <row r="2137" spans="20:29">
      <c r="T2137" s="185"/>
      <c r="U2137" s="185"/>
      <c r="V2137" s="185"/>
      <c r="W2137" s="185"/>
      <c r="X2137" s="429"/>
      <c r="Y2137" s="429"/>
      <c r="Z2137" s="429"/>
      <c r="AA2137" s="429"/>
      <c r="AB2137" s="185"/>
      <c r="AC2137" s="431"/>
    </row>
    <row r="2138" spans="20:29">
      <c r="T2138" s="185"/>
      <c r="U2138" s="185"/>
      <c r="V2138" s="185"/>
      <c r="W2138" s="185"/>
      <c r="X2138" s="429"/>
      <c r="Y2138" s="429"/>
      <c r="Z2138" s="429"/>
      <c r="AA2138" s="429"/>
      <c r="AB2138" s="185"/>
      <c r="AC2138" s="431"/>
    </row>
    <row r="2139" spans="20:29">
      <c r="T2139" s="185"/>
      <c r="U2139" s="185"/>
      <c r="V2139" s="185"/>
      <c r="W2139" s="185"/>
      <c r="X2139" s="429"/>
      <c r="Y2139" s="429"/>
      <c r="Z2139" s="429"/>
      <c r="AA2139" s="429"/>
      <c r="AB2139" s="185"/>
      <c r="AC2139" s="431"/>
    </row>
    <row r="2140" spans="20:29">
      <c r="T2140" s="185"/>
      <c r="U2140" s="185"/>
      <c r="V2140" s="185"/>
      <c r="W2140" s="185"/>
      <c r="X2140" s="429"/>
      <c r="Y2140" s="429"/>
      <c r="Z2140" s="429"/>
      <c r="AA2140" s="429"/>
      <c r="AB2140" s="185"/>
      <c r="AC2140" s="431"/>
    </row>
    <row r="2141" spans="20:29">
      <c r="T2141" s="185"/>
      <c r="U2141" s="185"/>
      <c r="V2141" s="185"/>
      <c r="W2141" s="185"/>
      <c r="X2141" s="429"/>
      <c r="Y2141" s="429"/>
      <c r="Z2141" s="429"/>
      <c r="AA2141" s="429"/>
      <c r="AB2141" s="185"/>
      <c r="AC2141" s="431"/>
    </row>
    <row r="2142" spans="20:29">
      <c r="T2142" s="185"/>
      <c r="U2142" s="185"/>
      <c r="V2142" s="185"/>
      <c r="W2142" s="185"/>
      <c r="X2142" s="429"/>
      <c r="Y2142" s="429"/>
      <c r="Z2142" s="429"/>
      <c r="AA2142" s="429"/>
      <c r="AB2142" s="185"/>
      <c r="AC2142" s="431"/>
    </row>
    <row r="2143" spans="20:29">
      <c r="T2143" s="185"/>
      <c r="U2143" s="185"/>
      <c r="V2143" s="185"/>
      <c r="W2143" s="185"/>
      <c r="X2143" s="429"/>
      <c r="Y2143" s="429"/>
      <c r="Z2143" s="429"/>
      <c r="AA2143" s="429"/>
      <c r="AB2143" s="185"/>
      <c r="AC2143" s="431"/>
    </row>
    <row r="2144" spans="20:29">
      <c r="T2144" s="185"/>
      <c r="U2144" s="185"/>
      <c r="V2144" s="185"/>
      <c r="W2144" s="185"/>
      <c r="X2144" s="429"/>
      <c r="Y2144" s="429"/>
      <c r="Z2144" s="429"/>
      <c r="AA2144" s="429"/>
      <c r="AB2144" s="185"/>
      <c r="AC2144" s="431"/>
    </row>
    <row r="2145" spans="20:29">
      <c r="T2145" s="185"/>
      <c r="U2145" s="185"/>
      <c r="V2145" s="185"/>
      <c r="W2145" s="185"/>
      <c r="X2145" s="429"/>
      <c r="Y2145" s="429"/>
      <c r="Z2145" s="429"/>
      <c r="AA2145" s="429"/>
      <c r="AB2145" s="185"/>
      <c r="AC2145" s="431"/>
    </row>
    <row r="2146" spans="20:29">
      <c r="T2146" s="185"/>
      <c r="U2146" s="185"/>
      <c r="V2146" s="185"/>
      <c r="W2146" s="185"/>
      <c r="X2146" s="429"/>
      <c r="Y2146" s="429"/>
      <c r="Z2146" s="429"/>
      <c r="AA2146" s="429"/>
      <c r="AB2146" s="185"/>
      <c r="AC2146" s="431"/>
    </row>
    <row r="2147" spans="20:29">
      <c r="T2147" s="185"/>
      <c r="U2147" s="185"/>
      <c r="V2147" s="185"/>
      <c r="W2147" s="185"/>
      <c r="X2147" s="429"/>
      <c r="Y2147" s="429"/>
      <c r="Z2147" s="429"/>
      <c r="AA2147" s="429"/>
      <c r="AB2147" s="185"/>
      <c r="AC2147" s="431"/>
    </row>
    <row r="2148" spans="20:29">
      <c r="T2148" s="185"/>
      <c r="U2148" s="185"/>
      <c r="V2148" s="185"/>
      <c r="W2148" s="185"/>
      <c r="X2148" s="429"/>
      <c r="Y2148" s="429"/>
      <c r="Z2148" s="429"/>
      <c r="AA2148" s="429"/>
      <c r="AB2148" s="185"/>
      <c r="AC2148" s="431"/>
    </row>
    <row r="2149" spans="20:29">
      <c r="T2149" s="185"/>
      <c r="U2149" s="185"/>
      <c r="V2149" s="185"/>
      <c r="W2149" s="185"/>
      <c r="X2149" s="429"/>
      <c r="Y2149" s="429"/>
      <c r="Z2149" s="429"/>
      <c r="AA2149" s="429"/>
      <c r="AB2149" s="185"/>
      <c r="AC2149" s="431"/>
    </row>
    <row r="2150" spans="20:29">
      <c r="T2150" s="185"/>
      <c r="U2150" s="185"/>
      <c r="V2150" s="185"/>
      <c r="W2150" s="185"/>
      <c r="X2150" s="429"/>
      <c r="Y2150" s="429"/>
      <c r="Z2150" s="429"/>
      <c r="AA2150" s="429"/>
      <c r="AB2150" s="185"/>
      <c r="AC2150" s="431"/>
    </row>
    <row r="2151" spans="20:29">
      <c r="T2151" s="185"/>
      <c r="U2151" s="185"/>
      <c r="V2151" s="185"/>
      <c r="W2151" s="185"/>
      <c r="X2151" s="429"/>
      <c r="Y2151" s="429"/>
      <c r="Z2151" s="429"/>
      <c r="AA2151" s="429"/>
      <c r="AB2151" s="185"/>
      <c r="AC2151" s="431"/>
    </row>
    <row r="2152" spans="20:29">
      <c r="T2152" s="185"/>
      <c r="U2152" s="185"/>
      <c r="V2152" s="185"/>
      <c r="W2152" s="185"/>
      <c r="X2152" s="429"/>
      <c r="Y2152" s="429"/>
      <c r="Z2152" s="429"/>
      <c r="AA2152" s="429"/>
      <c r="AB2152" s="185"/>
      <c r="AC2152" s="431"/>
    </row>
    <row r="2153" spans="20:29">
      <c r="T2153" s="185"/>
      <c r="U2153" s="185"/>
      <c r="V2153" s="185"/>
      <c r="W2153" s="185"/>
      <c r="X2153" s="429"/>
      <c r="Y2153" s="429"/>
      <c r="Z2153" s="429"/>
      <c r="AA2153" s="429"/>
      <c r="AB2153" s="185"/>
      <c r="AC2153" s="431"/>
    </row>
    <row r="2154" spans="20:29">
      <c r="T2154" s="185"/>
      <c r="U2154" s="185"/>
      <c r="V2154" s="185"/>
      <c r="W2154" s="185"/>
      <c r="X2154" s="429"/>
      <c r="Y2154" s="429"/>
      <c r="Z2154" s="429"/>
      <c r="AA2154" s="429"/>
      <c r="AB2154" s="185"/>
      <c r="AC2154" s="431"/>
    </row>
    <row r="2155" spans="20:29">
      <c r="T2155" s="185"/>
      <c r="U2155" s="185"/>
      <c r="V2155" s="185"/>
      <c r="W2155" s="185"/>
      <c r="X2155" s="429"/>
      <c r="Y2155" s="429"/>
      <c r="Z2155" s="429"/>
      <c r="AA2155" s="429"/>
      <c r="AB2155" s="185"/>
      <c r="AC2155" s="431"/>
    </row>
    <row r="2156" spans="20:29">
      <c r="T2156" s="185"/>
      <c r="U2156" s="185"/>
      <c r="V2156" s="185"/>
      <c r="W2156" s="185"/>
      <c r="X2156" s="429"/>
      <c r="Y2156" s="429"/>
      <c r="Z2156" s="429"/>
      <c r="AA2156" s="429"/>
      <c r="AB2156" s="185"/>
      <c r="AC2156" s="431"/>
    </row>
    <row r="2157" spans="20:29">
      <c r="T2157" s="185"/>
      <c r="U2157" s="185"/>
      <c r="V2157" s="185"/>
      <c r="W2157" s="185"/>
      <c r="X2157" s="429"/>
      <c r="Y2157" s="429"/>
      <c r="Z2157" s="429"/>
      <c r="AA2157" s="429"/>
      <c r="AB2157" s="185"/>
      <c r="AC2157" s="431"/>
    </row>
    <row r="2158" spans="20:29">
      <c r="T2158" s="185"/>
      <c r="U2158" s="185"/>
      <c r="V2158" s="185"/>
      <c r="W2158" s="185"/>
      <c r="X2158" s="429"/>
      <c r="Y2158" s="429"/>
      <c r="Z2158" s="429"/>
      <c r="AA2158" s="429"/>
      <c r="AB2158" s="185"/>
      <c r="AC2158" s="431"/>
    </row>
    <row r="2159" spans="20:29">
      <c r="T2159" s="185"/>
      <c r="U2159" s="185"/>
      <c r="V2159" s="185"/>
      <c r="W2159" s="185"/>
      <c r="X2159" s="429"/>
      <c r="Y2159" s="429"/>
      <c r="Z2159" s="429"/>
      <c r="AA2159" s="429"/>
      <c r="AB2159" s="185"/>
      <c r="AC2159" s="431"/>
    </row>
    <row r="2160" spans="20:29">
      <c r="T2160" s="185"/>
      <c r="U2160" s="185"/>
      <c r="V2160" s="185"/>
      <c r="W2160" s="185"/>
      <c r="X2160" s="429"/>
      <c r="Y2160" s="429"/>
      <c r="Z2160" s="429"/>
      <c r="AA2160" s="429"/>
      <c r="AB2160" s="185"/>
      <c r="AC2160" s="431"/>
    </row>
    <row r="2161" spans="20:29">
      <c r="T2161" s="185"/>
      <c r="U2161" s="185"/>
      <c r="V2161" s="185"/>
      <c r="W2161" s="185"/>
      <c r="X2161" s="429"/>
      <c r="Y2161" s="429"/>
      <c r="Z2161" s="429"/>
      <c r="AA2161" s="429"/>
      <c r="AB2161" s="185"/>
      <c r="AC2161" s="431"/>
    </row>
    <row r="2162" spans="20:29">
      <c r="T2162" s="185"/>
      <c r="U2162" s="185"/>
      <c r="V2162" s="185"/>
      <c r="W2162" s="185"/>
      <c r="X2162" s="429"/>
      <c r="Y2162" s="429"/>
      <c r="Z2162" s="429"/>
      <c r="AA2162" s="429"/>
      <c r="AB2162" s="185"/>
      <c r="AC2162" s="431"/>
    </row>
    <row r="2163" spans="20:29">
      <c r="T2163" s="185"/>
      <c r="U2163" s="185"/>
      <c r="V2163" s="185"/>
      <c r="W2163" s="185"/>
      <c r="X2163" s="429"/>
      <c r="Y2163" s="429"/>
      <c r="Z2163" s="429"/>
      <c r="AA2163" s="429"/>
      <c r="AB2163" s="185"/>
      <c r="AC2163" s="431"/>
    </row>
    <row r="2164" spans="20:29">
      <c r="T2164" s="185"/>
      <c r="U2164" s="185"/>
      <c r="V2164" s="185"/>
      <c r="W2164" s="185"/>
      <c r="X2164" s="429"/>
      <c r="Y2164" s="429"/>
      <c r="Z2164" s="429"/>
      <c r="AA2164" s="429"/>
      <c r="AB2164" s="185"/>
      <c r="AC2164" s="431"/>
    </row>
    <row r="2165" spans="20:29">
      <c r="T2165" s="185"/>
      <c r="U2165" s="185"/>
      <c r="V2165" s="185"/>
      <c r="W2165" s="185"/>
      <c r="X2165" s="429"/>
      <c r="Y2165" s="429"/>
      <c r="Z2165" s="429"/>
      <c r="AA2165" s="429"/>
      <c r="AB2165" s="185"/>
      <c r="AC2165" s="431"/>
    </row>
    <row r="2166" spans="20:29">
      <c r="T2166" s="185"/>
      <c r="U2166" s="185"/>
      <c r="V2166" s="185"/>
      <c r="W2166" s="185"/>
      <c r="X2166" s="429"/>
      <c r="Y2166" s="429"/>
      <c r="Z2166" s="429"/>
      <c r="AA2166" s="429"/>
      <c r="AB2166" s="185"/>
      <c r="AC2166" s="431"/>
    </row>
    <row r="2167" spans="20:29">
      <c r="T2167" s="185"/>
      <c r="U2167" s="185"/>
      <c r="V2167" s="185"/>
      <c r="W2167" s="185"/>
      <c r="X2167" s="429"/>
      <c r="Y2167" s="429"/>
      <c r="Z2167" s="429"/>
      <c r="AA2167" s="429"/>
      <c r="AB2167" s="185"/>
      <c r="AC2167" s="431"/>
    </row>
    <row r="2168" spans="20:29">
      <c r="T2168" s="185"/>
      <c r="U2168" s="185"/>
      <c r="V2168" s="185"/>
      <c r="W2168" s="185"/>
      <c r="X2168" s="429"/>
      <c r="Y2168" s="429"/>
      <c r="Z2168" s="429"/>
      <c r="AA2168" s="429"/>
      <c r="AB2168" s="185"/>
      <c r="AC2168" s="431"/>
    </row>
    <row r="2169" spans="20:29">
      <c r="T2169" s="185"/>
      <c r="U2169" s="185"/>
      <c r="V2169" s="185"/>
      <c r="W2169" s="185"/>
      <c r="X2169" s="429"/>
      <c r="Y2169" s="429"/>
      <c r="Z2169" s="429"/>
      <c r="AA2169" s="429"/>
      <c r="AB2169" s="185"/>
      <c r="AC2169" s="431"/>
    </row>
    <row r="2170" spans="20:29">
      <c r="T2170" s="185"/>
      <c r="U2170" s="185"/>
      <c r="V2170" s="185"/>
      <c r="W2170" s="185"/>
      <c r="X2170" s="429"/>
      <c r="Y2170" s="429"/>
      <c r="Z2170" s="429"/>
      <c r="AA2170" s="429"/>
      <c r="AB2170" s="185"/>
      <c r="AC2170" s="431"/>
    </row>
    <row r="2171" spans="20:29">
      <c r="T2171" s="185"/>
      <c r="U2171" s="185"/>
      <c r="V2171" s="185"/>
      <c r="W2171" s="185"/>
      <c r="X2171" s="429"/>
      <c r="Y2171" s="429"/>
      <c r="Z2171" s="429"/>
      <c r="AA2171" s="429"/>
      <c r="AB2171" s="185"/>
      <c r="AC2171" s="431"/>
    </row>
    <row r="2172" spans="20:29">
      <c r="T2172" s="185"/>
      <c r="U2172" s="185"/>
      <c r="V2172" s="185"/>
      <c r="W2172" s="185"/>
      <c r="X2172" s="429"/>
      <c r="Y2172" s="429"/>
      <c r="Z2172" s="429"/>
      <c r="AA2172" s="429"/>
      <c r="AB2172" s="185"/>
      <c r="AC2172" s="431"/>
    </row>
    <row r="2173" spans="20:29">
      <c r="T2173" s="185"/>
      <c r="U2173" s="185"/>
      <c r="V2173" s="185"/>
      <c r="W2173" s="185"/>
      <c r="X2173" s="429"/>
      <c r="Y2173" s="429"/>
      <c r="Z2173" s="429"/>
      <c r="AA2173" s="429"/>
      <c r="AB2173" s="185"/>
      <c r="AC2173" s="431"/>
    </row>
    <row r="2174" spans="20:29">
      <c r="T2174" s="185"/>
      <c r="U2174" s="185"/>
      <c r="V2174" s="185"/>
      <c r="W2174" s="185"/>
      <c r="X2174" s="429"/>
      <c r="Y2174" s="429"/>
      <c r="Z2174" s="429"/>
      <c r="AA2174" s="429"/>
      <c r="AB2174" s="185"/>
      <c r="AC2174" s="431"/>
    </row>
    <row r="2175" spans="20:29">
      <c r="T2175" s="185"/>
      <c r="U2175" s="185"/>
      <c r="V2175" s="185"/>
      <c r="W2175" s="185"/>
      <c r="X2175" s="429"/>
      <c r="Y2175" s="429"/>
      <c r="Z2175" s="429"/>
      <c r="AA2175" s="429"/>
      <c r="AB2175" s="185"/>
      <c r="AC2175" s="431"/>
    </row>
    <row r="2176" spans="20:29">
      <c r="T2176" s="185"/>
      <c r="U2176" s="185"/>
      <c r="V2176" s="185"/>
      <c r="W2176" s="185"/>
      <c r="X2176" s="429"/>
      <c r="Y2176" s="429"/>
      <c r="Z2176" s="429"/>
      <c r="AA2176" s="429"/>
      <c r="AB2176" s="185"/>
      <c r="AC2176" s="431"/>
    </row>
    <row r="2177" spans="20:29">
      <c r="T2177" s="185"/>
      <c r="U2177" s="185"/>
      <c r="V2177" s="185"/>
      <c r="W2177" s="185"/>
      <c r="X2177" s="429"/>
      <c r="Y2177" s="429"/>
      <c r="Z2177" s="429"/>
      <c r="AA2177" s="429"/>
      <c r="AB2177" s="185"/>
      <c r="AC2177" s="431"/>
    </row>
    <row r="2178" spans="20:29">
      <c r="T2178" s="185"/>
      <c r="U2178" s="185"/>
      <c r="V2178" s="185"/>
      <c r="W2178" s="185"/>
      <c r="X2178" s="429"/>
      <c r="Y2178" s="429"/>
      <c r="Z2178" s="429"/>
      <c r="AA2178" s="429"/>
      <c r="AB2178" s="185"/>
      <c r="AC2178" s="431"/>
    </row>
    <row r="2179" spans="20:29">
      <c r="T2179" s="185"/>
      <c r="U2179" s="185"/>
      <c r="V2179" s="185"/>
      <c r="W2179" s="185"/>
      <c r="X2179" s="429"/>
      <c r="Y2179" s="429"/>
      <c r="Z2179" s="429"/>
      <c r="AA2179" s="429"/>
      <c r="AB2179" s="185"/>
      <c r="AC2179" s="431"/>
    </row>
    <row r="2180" spans="20:29">
      <c r="T2180" s="185"/>
      <c r="U2180" s="185"/>
      <c r="V2180" s="185"/>
      <c r="W2180" s="185"/>
      <c r="X2180" s="429"/>
      <c r="Y2180" s="429"/>
      <c r="Z2180" s="429"/>
      <c r="AA2180" s="429"/>
      <c r="AB2180" s="185"/>
      <c r="AC2180" s="431"/>
    </row>
    <row r="2181" spans="20:29">
      <c r="T2181" s="185"/>
      <c r="U2181" s="185"/>
      <c r="V2181" s="185"/>
      <c r="W2181" s="185"/>
      <c r="X2181" s="429"/>
      <c r="Y2181" s="429"/>
      <c r="Z2181" s="429"/>
      <c r="AA2181" s="429"/>
      <c r="AB2181" s="185"/>
      <c r="AC2181" s="431"/>
    </row>
    <row r="2182" spans="20:29">
      <c r="T2182" s="185"/>
      <c r="U2182" s="185"/>
      <c r="V2182" s="185"/>
      <c r="W2182" s="185"/>
      <c r="X2182" s="429"/>
      <c r="Y2182" s="429"/>
      <c r="Z2182" s="429"/>
      <c r="AA2182" s="429"/>
      <c r="AB2182" s="185"/>
      <c r="AC2182" s="431"/>
    </row>
    <row r="2183" spans="20:29">
      <c r="T2183" s="185"/>
      <c r="U2183" s="185"/>
      <c r="V2183" s="185"/>
      <c r="W2183" s="185"/>
      <c r="X2183" s="429"/>
      <c r="Y2183" s="429"/>
      <c r="Z2183" s="429"/>
      <c r="AA2183" s="429"/>
      <c r="AB2183" s="185"/>
      <c r="AC2183" s="431"/>
    </row>
    <row r="2184" spans="20:29">
      <c r="T2184" s="185"/>
      <c r="U2184" s="185"/>
      <c r="V2184" s="185"/>
      <c r="W2184" s="185"/>
      <c r="X2184" s="429"/>
      <c r="Y2184" s="429"/>
      <c r="Z2184" s="429"/>
      <c r="AA2184" s="429"/>
      <c r="AB2184" s="185"/>
      <c r="AC2184" s="431"/>
    </row>
    <row r="2185" spans="20:29">
      <c r="T2185" s="185"/>
      <c r="U2185" s="185"/>
      <c r="V2185" s="185"/>
      <c r="W2185" s="185"/>
      <c r="X2185" s="429"/>
      <c r="Y2185" s="429"/>
      <c r="Z2185" s="429"/>
      <c r="AA2185" s="429"/>
      <c r="AB2185" s="185"/>
      <c r="AC2185" s="431"/>
    </row>
    <row r="2186" spans="20:29">
      <c r="T2186" s="185"/>
      <c r="U2186" s="185"/>
      <c r="V2186" s="185"/>
      <c r="W2186" s="185"/>
      <c r="X2186" s="429"/>
      <c r="Y2186" s="429"/>
      <c r="Z2186" s="429"/>
      <c r="AA2186" s="429"/>
      <c r="AB2186" s="185"/>
      <c r="AC2186" s="431"/>
    </row>
    <row r="2187" spans="20:29">
      <c r="T2187" s="185"/>
      <c r="U2187" s="185"/>
      <c r="V2187" s="185"/>
      <c r="W2187" s="185"/>
      <c r="X2187" s="429"/>
      <c r="Y2187" s="429"/>
      <c r="Z2187" s="429"/>
      <c r="AA2187" s="429"/>
      <c r="AB2187" s="185"/>
      <c r="AC2187" s="431"/>
    </row>
    <row r="2188" spans="20:29">
      <c r="T2188" s="185"/>
      <c r="U2188" s="185"/>
      <c r="V2188" s="185"/>
      <c r="W2188" s="185"/>
      <c r="X2188" s="429"/>
      <c r="Y2188" s="429"/>
      <c r="Z2188" s="429"/>
      <c r="AA2188" s="429"/>
      <c r="AB2188" s="185"/>
      <c r="AC2188" s="431"/>
    </row>
    <row r="2189" spans="20:29">
      <c r="T2189" s="185"/>
      <c r="U2189" s="185"/>
      <c r="V2189" s="185"/>
      <c r="W2189" s="185"/>
      <c r="X2189" s="429"/>
      <c r="Y2189" s="429"/>
      <c r="Z2189" s="429"/>
      <c r="AA2189" s="429"/>
      <c r="AB2189" s="185"/>
      <c r="AC2189" s="431"/>
    </row>
    <row r="2190" spans="20:29">
      <c r="T2190" s="185"/>
      <c r="U2190" s="185"/>
      <c r="V2190" s="185"/>
      <c r="W2190" s="185"/>
      <c r="X2190" s="429"/>
      <c r="Y2190" s="429"/>
      <c r="Z2190" s="429"/>
      <c r="AA2190" s="429"/>
      <c r="AB2190" s="185"/>
      <c r="AC2190" s="431"/>
    </row>
    <row r="2191" spans="20:29">
      <c r="T2191" s="185"/>
      <c r="U2191" s="185"/>
      <c r="V2191" s="185"/>
      <c r="W2191" s="185"/>
      <c r="X2191" s="429"/>
      <c r="Y2191" s="429"/>
      <c r="Z2191" s="429"/>
      <c r="AA2191" s="429"/>
      <c r="AB2191" s="185"/>
      <c r="AC2191" s="431"/>
    </row>
    <row r="2192" spans="20:29">
      <c r="T2192" s="185"/>
      <c r="U2192" s="185"/>
      <c r="V2192" s="185"/>
      <c r="W2192" s="185"/>
      <c r="X2192" s="429"/>
      <c r="Y2192" s="429"/>
      <c r="Z2192" s="429"/>
      <c r="AA2192" s="429"/>
      <c r="AB2192" s="185"/>
      <c r="AC2192" s="431"/>
    </row>
    <row r="2193" spans="20:29">
      <c r="T2193" s="185"/>
      <c r="U2193" s="185"/>
      <c r="V2193" s="185"/>
      <c r="W2193" s="185"/>
      <c r="X2193" s="429"/>
      <c r="Y2193" s="429"/>
      <c r="Z2193" s="429"/>
      <c r="AA2193" s="429"/>
      <c r="AB2193" s="185"/>
      <c r="AC2193" s="431"/>
    </row>
    <row r="2194" spans="20:29">
      <c r="T2194" s="185"/>
      <c r="U2194" s="185"/>
      <c r="V2194" s="185"/>
      <c r="W2194" s="185"/>
      <c r="X2194" s="429"/>
      <c r="Y2194" s="429"/>
      <c r="Z2194" s="429"/>
      <c r="AA2194" s="429"/>
      <c r="AB2194" s="185"/>
      <c r="AC2194" s="431"/>
    </row>
    <row r="2195" spans="20:29">
      <c r="T2195" s="185"/>
      <c r="U2195" s="185"/>
      <c r="V2195" s="185"/>
      <c r="W2195" s="185"/>
      <c r="X2195" s="429"/>
      <c r="Y2195" s="429"/>
      <c r="Z2195" s="429"/>
      <c r="AA2195" s="429"/>
      <c r="AB2195" s="185"/>
      <c r="AC2195" s="431"/>
    </row>
    <row r="2196" spans="20:29">
      <c r="T2196" s="185"/>
      <c r="U2196" s="185"/>
      <c r="V2196" s="185"/>
      <c r="W2196" s="185"/>
      <c r="X2196" s="429"/>
      <c r="Y2196" s="429"/>
      <c r="Z2196" s="429"/>
      <c r="AA2196" s="429"/>
      <c r="AB2196" s="185"/>
      <c r="AC2196" s="431"/>
    </row>
    <row r="2197" spans="20:29">
      <c r="T2197" s="185"/>
      <c r="U2197" s="185"/>
      <c r="V2197" s="185"/>
      <c r="W2197" s="185"/>
      <c r="X2197" s="429"/>
      <c r="Y2197" s="429"/>
      <c r="Z2197" s="429"/>
      <c r="AA2197" s="429"/>
      <c r="AB2197" s="185"/>
      <c r="AC2197" s="431"/>
    </row>
    <row r="2198" spans="20:29">
      <c r="T2198" s="185"/>
      <c r="U2198" s="185"/>
      <c r="V2198" s="185"/>
      <c r="W2198" s="185"/>
      <c r="X2198" s="429"/>
      <c r="Y2198" s="429"/>
      <c r="Z2198" s="429"/>
      <c r="AA2198" s="429"/>
      <c r="AB2198" s="185"/>
      <c r="AC2198" s="431"/>
    </row>
    <row r="2199" spans="20:29">
      <c r="T2199" s="185"/>
      <c r="U2199" s="185"/>
      <c r="V2199" s="185"/>
      <c r="W2199" s="185"/>
      <c r="X2199" s="429"/>
      <c r="Y2199" s="429"/>
      <c r="Z2199" s="429"/>
      <c r="AA2199" s="429"/>
      <c r="AB2199" s="185"/>
      <c r="AC2199" s="431"/>
    </row>
    <row r="2200" spans="20:29">
      <c r="T2200" s="185"/>
      <c r="U2200" s="185"/>
      <c r="V2200" s="185"/>
      <c r="W2200" s="185"/>
      <c r="X2200" s="429"/>
      <c r="Y2200" s="429"/>
      <c r="Z2200" s="429"/>
      <c r="AA2200" s="429"/>
      <c r="AB2200" s="185"/>
      <c r="AC2200" s="431"/>
    </row>
    <row r="2201" spans="20:29">
      <c r="T2201" s="185"/>
      <c r="U2201" s="185"/>
      <c r="V2201" s="185"/>
      <c r="W2201" s="185"/>
      <c r="X2201" s="429"/>
      <c r="Y2201" s="429"/>
      <c r="Z2201" s="429"/>
      <c r="AA2201" s="429"/>
      <c r="AB2201" s="185"/>
      <c r="AC2201" s="431"/>
    </row>
    <row r="2202" spans="20:29">
      <c r="T2202" s="185"/>
      <c r="U2202" s="185"/>
      <c r="V2202" s="185"/>
      <c r="W2202" s="185"/>
      <c r="X2202" s="429"/>
      <c r="Y2202" s="429"/>
      <c r="Z2202" s="429"/>
      <c r="AA2202" s="429"/>
      <c r="AB2202" s="185"/>
      <c r="AC2202" s="431"/>
    </row>
    <row r="2203" spans="20:29">
      <c r="T2203" s="185"/>
      <c r="U2203" s="185"/>
      <c r="V2203" s="185"/>
      <c r="W2203" s="185"/>
      <c r="X2203" s="429"/>
      <c r="Y2203" s="429"/>
      <c r="Z2203" s="429"/>
      <c r="AA2203" s="429"/>
      <c r="AB2203" s="185"/>
      <c r="AC2203" s="431"/>
    </row>
    <row r="2204" spans="20:29">
      <c r="T2204" s="185"/>
      <c r="U2204" s="185"/>
      <c r="V2204" s="185"/>
      <c r="W2204" s="185"/>
      <c r="X2204" s="429"/>
      <c r="Y2204" s="429"/>
      <c r="Z2204" s="429"/>
      <c r="AA2204" s="429"/>
      <c r="AB2204" s="185"/>
      <c r="AC2204" s="431"/>
    </row>
    <row r="2205" spans="20:29">
      <c r="T2205" s="185"/>
      <c r="U2205" s="185"/>
      <c r="V2205" s="185"/>
      <c r="W2205" s="185"/>
      <c r="X2205" s="429"/>
      <c r="Y2205" s="429"/>
      <c r="Z2205" s="429"/>
      <c r="AA2205" s="429"/>
      <c r="AB2205" s="185"/>
      <c r="AC2205" s="431"/>
    </row>
    <row r="2206" spans="20:29">
      <c r="T2206" s="185"/>
      <c r="U2206" s="185"/>
      <c r="V2206" s="185"/>
      <c r="W2206" s="185"/>
      <c r="X2206" s="429"/>
      <c r="Y2206" s="429"/>
      <c r="Z2206" s="429"/>
      <c r="AA2206" s="429"/>
      <c r="AB2206" s="185"/>
      <c r="AC2206" s="431"/>
    </row>
    <row r="2207" spans="20:29">
      <c r="T2207" s="185"/>
      <c r="U2207" s="185"/>
      <c r="V2207" s="185"/>
      <c r="W2207" s="185"/>
      <c r="X2207" s="429"/>
      <c r="Y2207" s="429"/>
      <c r="Z2207" s="429"/>
      <c r="AA2207" s="429"/>
      <c r="AB2207" s="185"/>
      <c r="AC2207" s="431"/>
    </row>
    <row r="2208" spans="20:29">
      <c r="T2208" s="185"/>
      <c r="U2208" s="185"/>
      <c r="V2208" s="185"/>
      <c r="W2208" s="185"/>
      <c r="X2208" s="429"/>
      <c r="Y2208" s="429"/>
      <c r="Z2208" s="429"/>
      <c r="AA2208" s="429"/>
      <c r="AB2208" s="185"/>
      <c r="AC2208" s="431"/>
    </row>
    <row r="2209" spans="20:29">
      <c r="T2209" s="185"/>
      <c r="U2209" s="185"/>
      <c r="V2209" s="185"/>
      <c r="W2209" s="185"/>
      <c r="X2209" s="429"/>
      <c r="Y2209" s="429"/>
      <c r="Z2209" s="429"/>
      <c r="AA2209" s="429"/>
      <c r="AB2209" s="185"/>
      <c r="AC2209" s="431"/>
    </row>
    <row r="2210" spans="20:29">
      <c r="T2210" s="185"/>
      <c r="U2210" s="185"/>
      <c r="V2210" s="185"/>
      <c r="W2210" s="185"/>
      <c r="X2210" s="429"/>
      <c r="Y2210" s="429"/>
      <c r="Z2210" s="429"/>
      <c r="AA2210" s="429"/>
      <c r="AB2210" s="185"/>
      <c r="AC2210" s="431"/>
    </row>
    <row r="2211" spans="20:29">
      <c r="T2211" s="185"/>
      <c r="U2211" s="185"/>
      <c r="V2211" s="185"/>
      <c r="W2211" s="185"/>
      <c r="X2211" s="429"/>
      <c r="Y2211" s="429"/>
      <c r="Z2211" s="429"/>
      <c r="AA2211" s="429"/>
      <c r="AB2211" s="185"/>
      <c r="AC2211" s="431"/>
    </row>
    <row r="2212" spans="20:29">
      <c r="T2212" s="185"/>
      <c r="U2212" s="185"/>
      <c r="V2212" s="185"/>
      <c r="W2212" s="185"/>
      <c r="X2212" s="429"/>
      <c r="Y2212" s="429"/>
      <c r="Z2212" s="429"/>
      <c r="AA2212" s="429"/>
      <c r="AB2212" s="185"/>
      <c r="AC2212" s="431"/>
    </row>
    <row r="2213" spans="20:29">
      <c r="T2213" s="185"/>
      <c r="U2213" s="185"/>
      <c r="V2213" s="185"/>
      <c r="W2213" s="185"/>
      <c r="X2213" s="429"/>
      <c r="Y2213" s="429"/>
      <c r="Z2213" s="429"/>
      <c r="AA2213" s="429"/>
      <c r="AB2213" s="185"/>
      <c r="AC2213" s="431"/>
    </row>
    <row r="2214" spans="20:29">
      <c r="T2214" s="185"/>
      <c r="U2214" s="185"/>
      <c r="V2214" s="185"/>
      <c r="W2214" s="185"/>
      <c r="X2214" s="429"/>
      <c r="Y2214" s="429"/>
      <c r="Z2214" s="429"/>
      <c r="AA2214" s="429"/>
      <c r="AB2214" s="185"/>
      <c r="AC2214" s="431"/>
    </row>
    <row r="2215" spans="20:29">
      <c r="T2215" s="185"/>
      <c r="U2215" s="185"/>
      <c r="V2215" s="185"/>
      <c r="W2215" s="185"/>
      <c r="X2215" s="429"/>
      <c r="Y2215" s="429"/>
      <c r="Z2215" s="429"/>
      <c r="AA2215" s="429"/>
      <c r="AB2215" s="185"/>
      <c r="AC2215" s="431"/>
    </row>
    <row r="2216" spans="20:29">
      <c r="T2216" s="185"/>
      <c r="U2216" s="185"/>
      <c r="V2216" s="185"/>
      <c r="W2216" s="185"/>
      <c r="X2216" s="429"/>
      <c r="Y2216" s="429"/>
      <c r="Z2216" s="429"/>
      <c r="AA2216" s="429"/>
      <c r="AB2216" s="185"/>
      <c r="AC2216" s="431"/>
    </row>
    <row r="2217" spans="20:29">
      <c r="T2217" s="185"/>
      <c r="U2217" s="185"/>
      <c r="V2217" s="185"/>
      <c r="W2217" s="185"/>
      <c r="X2217" s="429"/>
      <c r="Y2217" s="429"/>
      <c r="Z2217" s="429"/>
      <c r="AA2217" s="429"/>
      <c r="AB2217" s="185"/>
      <c r="AC2217" s="431"/>
    </row>
    <row r="2218" spans="20:29">
      <c r="T2218" s="185"/>
      <c r="U2218" s="185"/>
      <c r="V2218" s="185"/>
      <c r="W2218" s="185"/>
      <c r="X2218" s="429"/>
      <c r="Y2218" s="429"/>
      <c r="Z2218" s="429"/>
      <c r="AA2218" s="429"/>
      <c r="AB2218" s="185"/>
      <c r="AC2218" s="431"/>
    </row>
    <row r="2219" spans="20:29">
      <c r="T2219" s="185"/>
      <c r="U2219" s="185"/>
      <c r="V2219" s="185"/>
      <c r="W2219" s="185"/>
      <c r="X2219" s="429"/>
      <c r="Y2219" s="429"/>
      <c r="Z2219" s="429"/>
      <c r="AA2219" s="429"/>
      <c r="AB2219" s="185"/>
      <c r="AC2219" s="431"/>
    </row>
    <row r="2220" spans="20:29">
      <c r="T2220" s="185"/>
      <c r="U2220" s="185"/>
      <c r="V2220" s="185"/>
      <c r="W2220" s="185"/>
      <c r="X2220" s="429"/>
      <c r="Y2220" s="429"/>
      <c r="Z2220" s="429"/>
      <c r="AA2220" s="429"/>
      <c r="AB2220" s="185"/>
      <c r="AC2220" s="431"/>
    </row>
    <row r="2221" spans="20:29">
      <c r="T2221" s="185"/>
      <c r="U2221" s="185"/>
      <c r="V2221" s="185"/>
      <c r="W2221" s="185"/>
      <c r="X2221" s="429"/>
      <c r="Y2221" s="429"/>
      <c r="Z2221" s="429"/>
      <c r="AA2221" s="429"/>
      <c r="AB2221" s="185"/>
      <c r="AC2221" s="431"/>
    </row>
    <row r="2222" spans="20:29">
      <c r="T2222" s="185"/>
      <c r="U2222" s="185"/>
      <c r="V2222" s="185"/>
      <c r="W2222" s="185"/>
      <c r="X2222" s="429"/>
      <c r="Y2222" s="429"/>
      <c r="Z2222" s="429"/>
      <c r="AA2222" s="429"/>
      <c r="AB2222" s="185"/>
      <c r="AC2222" s="431"/>
    </row>
    <row r="2223" spans="20:29">
      <c r="T2223" s="185"/>
      <c r="U2223" s="185"/>
      <c r="V2223" s="185"/>
      <c r="W2223" s="185"/>
      <c r="X2223" s="429"/>
      <c r="Y2223" s="429"/>
      <c r="Z2223" s="429"/>
      <c r="AA2223" s="429"/>
      <c r="AB2223" s="185"/>
      <c r="AC2223" s="431"/>
    </row>
    <row r="2224" spans="20:29">
      <c r="T2224" s="185"/>
      <c r="U2224" s="185"/>
      <c r="V2224" s="185"/>
      <c r="W2224" s="185"/>
      <c r="X2224" s="429"/>
      <c r="Y2224" s="429"/>
      <c r="Z2224" s="429"/>
      <c r="AA2224" s="429"/>
      <c r="AB2224" s="185"/>
      <c r="AC2224" s="431"/>
    </row>
    <row r="2225" spans="20:29">
      <c r="T2225" s="185"/>
      <c r="U2225" s="185"/>
      <c r="V2225" s="185"/>
      <c r="W2225" s="185"/>
      <c r="X2225" s="429"/>
      <c r="Y2225" s="429"/>
      <c r="Z2225" s="429"/>
      <c r="AA2225" s="429"/>
      <c r="AB2225" s="185"/>
      <c r="AC2225" s="431"/>
    </row>
    <row r="2226" spans="20:29">
      <c r="T2226" s="185"/>
      <c r="U2226" s="185"/>
      <c r="V2226" s="185"/>
      <c r="W2226" s="185"/>
      <c r="X2226" s="429"/>
      <c r="Y2226" s="429"/>
      <c r="Z2226" s="429"/>
      <c r="AA2226" s="429"/>
      <c r="AB2226" s="185"/>
      <c r="AC2226" s="431"/>
    </row>
    <row r="2227" spans="20:29">
      <c r="T2227" s="185"/>
      <c r="U2227" s="185"/>
      <c r="V2227" s="185"/>
      <c r="W2227" s="185"/>
      <c r="X2227" s="429"/>
      <c r="Y2227" s="429"/>
      <c r="Z2227" s="429"/>
      <c r="AA2227" s="429"/>
      <c r="AB2227" s="185"/>
      <c r="AC2227" s="431"/>
    </row>
    <row r="2228" spans="20:29">
      <c r="T2228" s="185"/>
      <c r="U2228" s="185"/>
      <c r="V2228" s="185"/>
      <c r="W2228" s="185"/>
      <c r="X2228" s="429"/>
      <c r="Y2228" s="429"/>
      <c r="Z2228" s="429"/>
      <c r="AA2228" s="429"/>
      <c r="AB2228" s="185"/>
      <c r="AC2228" s="431"/>
    </row>
    <row r="2229" spans="20:29">
      <c r="T2229" s="185"/>
      <c r="U2229" s="185"/>
      <c r="V2229" s="185"/>
      <c r="W2229" s="185"/>
      <c r="X2229" s="429"/>
      <c r="Y2229" s="429"/>
      <c r="Z2229" s="429"/>
      <c r="AA2229" s="429"/>
      <c r="AB2229" s="185"/>
      <c r="AC2229" s="431"/>
    </row>
    <row r="2230" spans="20:29">
      <c r="T2230" s="185"/>
      <c r="U2230" s="185"/>
      <c r="V2230" s="185"/>
      <c r="W2230" s="185"/>
      <c r="X2230" s="429"/>
      <c r="Y2230" s="429"/>
      <c r="Z2230" s="429"/>
      <c r="AA2230" s="429"/>
      <c r="AB2230" s="185"/>
      <c r="AC2230" s="431"/>
    </row>
    <row r="2231" spans="20:29">
      <c r="T2231" s="185"/>
      <c r="U2231" s="185"/>
      <c r="V2231" s="185"/>
      <c r="W2231" s="185"/>
      <c r="X2231" s="429"/>
      <c r="Y2231" s="429"/>
      <c r="Z2231" s="429"/>
      <c r="AA2231" s="429"/>
      <c r="AB2231" s="185"/>
      <c r="AC2231" s="431"/>
    </row>
    <row r="2232" spans="20:29">
      <c r="T2232" s="185"/>
      <c r="U2232" s="185"/>
      <c r="V2232" s="185"/>
      <c r="W2232" s="185"/>
      <c r="X2232" s="429"/>
      <c r="Y2232" s="429"/>
      <c r="Z2232" s="429"/>
      <c r="AA2232" s="429"/>
      <c r="AB2232" s="185"/>
      <c r="AC2232" s="431"/>
    </row>
    <row r="2233" spans="20:29">
      <c r="T2233" s="185"/>
      <c r="U2233" s="185"/>
      <c r="V2233" s="185"/>
      <c r="W2233" s="185"/>
      <c r="X2233" s="429"/>
      <c r="Y2233" s="429"/>
      <c r="Z2233" s="429"/>
      <c r="AA2233" s="429"/>
      <c r="AB2233" s="185"/>
      <c r="AC2233" s="431"/>
    </row>
    <row r="2234" spans="20:29">
      <c r="T2234" s="185"/>
      <c r="U2234" s="185"/>
      <c r="V2234" s="185"/>
      <c r="W2234" s="185"/>
      <c r="X2234" s="429"/>
      <c r="Y2234" s="429"/>
      <c r="Z2234" s="429"/>
      <c r="AA2234" s="429"/>
      <c r="AB2234" s="185"/>
      <c r="AC2234" s="431"/>
    </row>
    <row r="2235" spans="20:29">
      <c r="T2235" s="185"/>
      <c r="U2235" s="185"/>
      <c r="V2235" s="185"/>
      <c r="W2235" s="185"/>
      <c r="X2235" s="429"/>
      <c r="Y2235" s="429"/>
      <c r="Z2235" s="429"/>
      <c r="AA2235" s="429"/>
      <c r="AB2235" s="185"/>
      <c r="AC2235" s="431"/>
    </row>
    <row r="2236" spans="20:29">
      <c r="T2236" s="185"/>
      <c r="U2236" s="185"/>
      <c r="V2236" s="185"/>
      <c r="W2236" s="185"/>
      <c r="X2236" s="429"/>
      <c r="Y2236" s="429"/>
      <c r="Z2236" s="429"/>
      <c r="AA2236" s="429"/>
      <c r="AB2236" s="185"/>
      <c r="AC2236" s="431"/>
    </row>
    <row r="2237" spans="20:29">
      <c r="T2237" s="185"/>
      <c r="U2237" s="185"/>
      <c r="V2237" s="185"/>
      <c r="W2237" s="185"/>
      <c r="X2237" s="429"/>
      <c r="Y2237" s="429"/>
      <c r="Z2237" s="429"/>
      <c r="AA2237" s="429"/>
      <c r="AB2237" s="185"/>
      <c r="AC2237" s="431"/>
    </row>
    <row r="2238" spans="20:29">
      <c r="T2238" s="185"/>
      <c r="U2238" s="185"/>
      <c r="V2238" s="185"/>
      <c r="W2238" s="185"/>
      <c r="X2238" s="429"/>
      <c r="Y2238" s="429"/>
      <c r="Z2238" s="429"/>
      <c r="AA2238" s="429"/>
      <c r="AB2238" s="185"/>
      <c r="AC2238" s="431"/>
    </row>
    <row r="2239" spans="20:29">
      <c r="T2239" s="185"/>
      <c r="U2239" s="185"/>
      <c r="V2239" s="185"/>
      <c r="W2239" s="185"/>
      <c r="X2239" s="429"/>
      <c r="Y2239" s="429"/>
      <c r="Z2239" s="429"/>
      <c r="AA2239" s="429"/>
      <c r="AB2239" s="185"/>
      <c r="AC2239" s="431"/>
    </row>
    <row r="2240" spans="20:29">
      <c r="T2240" s="185"/>
      <c r="U2240" s="185"/>
      <c r="V2240" s="185"/>
      <c r="W2240" s="185"/>
      <c r="X2240" s="429"/>
      <c r="Y2240" s="429"/>
      <c r="Z2240" s="429"/>
      <c r="AA2240" s="429"/>
      <c r="AB2240" s="185"/>
      <c r="AC2240" s="431"/>
    </row>
    <row r="2241" spans="20:29">
      <c r="T2241" s="185"/>
      <c r="U2241" s="185"/>
      <c r="V2241" s="185"/>
      <c r="W2241" s="185"/>
      <c r="X2241" s="429"/>
      <c r="Y2241" s="429"/>
      <c r="Z2241" s="429"/>
      <c r="AA2241" s="429"/>
      <c r="AB2241" s="185"/>
      <c r="AC2241" s="431"/>
    </row>
    <row r="2242" spans="20:29">
      <c r="T2242" s="185"/>
      <c r="U2242" s="185"/>
      <c r="V2242" s="185"/>
      <c r="W2242" s="185"/>
      <c r="X2242" s="429"/>
      <c r="Y2242" s="429"/>
      <c r="Z2242" s="429"/>
      <c r="AA2242" s="429"/>
      <c r="AB2242" s="185"/>
      <c r="AC2242" s="431"/>
    </row>
    <row r="2243" spans="20:29">
      <c r="T2243" s="185"/>
      <c r="U2243" s="185"/>
      <c r="V2243" s="185"/>
      <c r="W2243" s="185"/>
      <c r="X2243" s="429"/>
      <c r="Y2243" s="429"/>
      <c r="Z2243" s="429"/>
      <c r="AA2243" s="429"/>
      <c r="AB2243" s="185"/>
      <c r="AC2243" s="431"/>
    </row>
    <row r="2244" spans="20:29">
      <c r="T2244" s="185"/>
      <c r="U2244" s="185"/>
      <c r="V2244" s="185"/>
      <c r="W2244" s="185"/>
      <c r="X2244" s="429"/>
      <c r="Y2244" s="429"/>
      <c r="Z2244" s="429"/>
      <c r="AA2244" s="429"/>
      <c r="AB2244" s="185"/>
      <c r="AC2244" s="431"/>
    </row>
    <row r="2245" spans="20:29">
      <c r="T2245" s="185"/>
      <c r="U2245" s="185"/>
      <c r="V2245" s="185"/>
      <c r="W2245" s="185"/>
      <c r="X2245" s="429"/>
      <c r="Y2245" s="429"/>
      <c r="Z2245" s="429"/>
      <c r="AA2245" s="429"/>
      <c r="AB2245" s="185"/>
      <c r="AC2245" s="431"/>
    </row>
    <row r="2246" spans="20:29">
      <c r="T2246" s="185"/>
      <c r="U2246" s="185"/>
      <c r="V2246" s="185"/>
      <c r="W2246" s="185"/>
      <c r="X2246" s="429"/>
      <c r="Y2246" s="429"/>
      <c r="Z2246" s="429"/>
      <c r="AA2246" s="429"/>
      <c r="AB2246" s="185"/>
      <c r="AC2246" s="431"/>
    </row>
    <row r="2247" spans="20:29">
      <c r="T2247" s="185"/>
      <c r="U2247" s="185"/>
      <c r="V2247" s="185"/>
      <c r="W2247" s="185"/>
      <c r="X2247" s="429"/>
      <c r="Y2247" s="429"/>
      <c r="Z2247" s="429"/>
      <c r="AA2247" s="429"/>
      <c r="AB2247" s="185"/>
      <c r="AC2247" s="431"/>
    </row>
    <row r="2248" spans="20:29">
      <c r="T2248" s="185"/>
      <c r="U2248" s="185"/>
      <c r="V2248" s="185"/>
      <c r="W2248" s="185"/>
      <c r="X2248" s="429"/>
      <c r="Y2248" s="429"/>
      <c r="Z2248" s="429"/>
      <c r="AA2248" s="429"/>
      <c r="AB2248" s="185"/>
      <c r="AC2248" s="431"/>
    </row>
    <row r="2249" spans="20:29">
      <c r="T2249" s="185"/>
      <c r="U2249" s="185"/>
      <c r="V2249" s="185"/>
      <c r="W2249" s="185"/>
      <c r="X2249" s="429"/>
      <c r="Y2249" s="429"/>
      <c r="Z2249" s="429"/>
      <c r="AA2249" s="429"/>
      <c r="AB2249" s="185"/>
      <c r="AC2249" s="431"/>
    </row>
    <row r="2250" spans="20:29">
      <c r="T2250" s="185"/>
      <c r="U2250" s="185"/>
      <c r="V2250" s="185"/>
      <c r="W2250" s="185"/>
      <c r="X2250" s="429"/>
      <c r="Y2250" s="429"/>
      <c r="Z2250" s="429"/>
      <c r="AA2250" s="429"/>
      <c r="AB2250" s="185"/>
      <c r="AC2250" s="431"/>
    </row>
    <row r="2251" spans="20:29">
      <c r="T2251" s="185"/>
      <c r="U2251" s="185"/>
      <c r="V2251" s="185"/>
      <c r="W2251" s="185"/>
      <c r="X2251" s="429"/>
      <c r="Y2251" s="429"/>
      <c r="Z2251" s="429"/>
      <c r="AA2251" s="429"/>
      <c r="AB2251" s="185"/>
      <c r="AC2251" s="431"/>
    </row>
    <row r="2252" spans="20:29">
      <c r="T2252" s="185"/>
      <c r="U2252" s="185"/>
      <c r="V2252" s="185"/>
      <c r="W2252" s="185"/>
      <c r="X2252" s="429"/>
      <c r="Y2252" s="429"/>
      <c r="Z2252" s="429"/>
      <c r="AA2252" s="429"/>
      <c r="AB2252" s="185"/>
      <c r="AC2252" s="431"/>
    </row>
    <row r="2253" spans="20:29">
      <c r="T2253" s="185"/>
      <c r="U2253" s="185"/>
      <c r="V2253" s="185"/>
      <c r="W2253" s="185"/>
      <c r="X2253" s="429"/>
      <c r="Y2253" s="429"/>
      <c r="Z2253" s="429"/>
      <c r="AA2253" s="429"/>
      <c r="AB2253" s="185"/>
      <c r="AC2253" s="431"/>
    </row>
    <row r="2254" spans="20:29">
      <c r="T2254" s="185"/>
      <c r="U2254" s="185"/>
      <c r="V2254" s="185"/>
      <c r="W2254" s="185"/>
      <c r="X2254" s="429"/>
      <c r="Y2254" s="429"/>
      <c r="Z2254" s="429"/>
      <c r="AA2254" s="429"/>
      <c r="AB2254" s="185"/>
      <c r="AC2254" s="431"/>
    </row>
    <row r="2255" spans="20:29">
      <c r="T2255" s="185"/>
      <c r="U2255" s="185"/>
      <c r="V2255" s="185"/>
      <c r="W2255" s="185"/>
      <c r="X2255" s="429"/>
      <c r="Y2255" s="429"/>
      <c r="Z2255" s="429"/>
      <c r="AA2255" s="429"/>
      <c r="AB2255" s="185"/>
      <c r="AC2255" s="431"/>
    </row>
    <row r="2256" spans="20:29">
      <c r="T2256" s="185"/>
      <c r="U2256" s="185"/>
      <c r="V2256" s="185"/>
      <c r="W2256" s="185"/>
      <c r="X2256" s="429"/>
      <c r="Y2256" s="429"/>
      <c r="Z2256" s="429"/>
      <c r="AA2256" s="429"/>
      <c r="AB2256" s="185"/>
      <c r="AC2256" s="431"/>
    </row>
    <row r="2257" spans="20:29">
      <c r="T2257" s="185"/>
      <c r="U2257" s="185"/>
      <c r="V2257" s="185"/>
      <c r="W2257" s="185"/>
      <c r="X2257" s="429"/>
      <c r="Y2257" s="429"/>
      <c r="Z2257" s="429"/>
      <c r="AA2257" s="429"/>
      <c r="AB2257" s="185"/>
      <c r="AC2257" s="431"/>
    </row>
    <row r="2258" spans="20:29">
      <c r="T2258" s="185"/>
      <c r="U2258" s="185"/>
      <c r="V2258" s="185"/>
      <c r="W2258" s="185"/>
      <c r="X2258" s="429"/>
      <c r="Y2258" s="429"/>
      <c r="Z2258" s="429"/>
      <c r="AA2258" s="429"/>
      <c r="AB2258" s="185"/>
      <c r="AC2258" s="431"/>
    </row>
    <row r="2259" spans="20:29">
      <c r="T2259" s="185"/>
      <c r="U2259" s="185"/>
      <c r="V2259" s="185"/>
      <c r="W2259" s="185"/>
      <c r="X2259" s="429"/>
      <c r="Y2259" s="429"/>
      <c r="Z2259" s="429"/>
      <c r="AA2259" s="429"/>
      <c r="AB2259" s="185"/>
      <c r="AC2259" s="431"/>
    </row>
    <row r="2260" spans="20:29">
      <c r="T2260" s="185"/>
      <c r="U2260" s="185"/>
      <c r="V2260" s="185"/>
      <c r="W2260" s="185"/>
      <c r="X2260" s="429"/>
      <c r="Y2260" s="429"/>
      <c r="Z2260" s="429"/>
      <c r="AA2260" s="429"/>
      <c r="AB2260" s="185"/>
      <c r="AC2260" s="431"/>
    </row>
    <row r="2261" spans="20:29">
      <c r="T2261" s="185"/>
      <c r="U2261" s="185"/>
      <c r="V2261" s="185"/>
      <c r="W2261" s="185"/>
      <c r="X2261" s="429"/>
      <c r="Y2261" s="429"/>
      <c r="Z2261" s="429"/>
      <c r="AA2261" s="429"/>
      <c r="AB2261" s="185"/>
      <c r="AC2261" s="431"/>
    </row>
    <row r="2262" spans="20:29">
      <c r="T2262" s="185"/>
      <c r="U2262" s="185"/>
      <c r="V2262" s="185"/>
      <c r="W2262" s="185"/>
      <c r="X2262" s="429"/>
      <c r="Y2262" s="429"/>
      <c r="Z2262" s="429"/>
      <c r="AA2262" s="429"/>
      <c r="AB2262" s="185"/>
      <c r="AC2262" s="431"/>
    </row>
    <row r="2263" spans="20:29">
      <c r="T2263" s="185"/>
      <c r="U2263" s="185"/>
      <c r="V2263" s="185"/>
      <c r="W2263" s="185"/>
      <c r="X2263" s="429"/>
      <c r="Y2263" s="429"/>
      <c r="Z2263" s="429"/>
      <c r="AA2263" s="429"/>
      <c r="AB2263" s="185"/>
      <c r="AC2263" s="431"/>
    </row>
    <row r="2264" spans="20:29">
      <c r="T2264" s="185"/>
      <c r="U2264" s="185"/>
      <c r="V2264" s="185"/>
      <c r="W2264" s="185"/>
      <c r="X2264" s="429"/>
      <c r="Y2264" s="429"/>
      <c r="Z2264" s="429"/>
      <c r="AA2264" s="429"/>
      <c r="AB2264" s="185"/>
      <c r="AC2264" s="431"/>
    </row>
    <row r="2265" spans="20:29">
      <c r="T2265" s="185"/>
      <c r="U2265" s="185"/>
      <c r="V2265" s="185"/>
      <c r="W2265" s="185"/>
      <c r="X2265" s="429"/>
      <c r="Y2265" s="429"/>
      <c r="Z2265" s="429"/>
      <c r="AA2265" s="429"/>
      <c r="AB2265" s="185"/>
      <c r="AC2265" s="431"/>
    </row>
    <row r="2266" spans="20:29">
      <c r="T2266" s="185"/>
      <c r="U2266" s="185"/>
      <c r="V2266" s="185"/>
      <c r="W2266" s="185"/>
      <c r="X2266" s="429"/>
      <c r="Y2266" s="429"/>
      <c r="Z2266" s="429"/>
      <c r="AA2266" s="429"/>
      <c r="AB2266" s="185"/>
      <c r="AC2266" s="431"/>
    </row>
    <row r="2267" spans="20:29">
      <c r="T2267" s="185"/>
      <c r="U2267" s="185"/>
      <c r="V2267" s="185"/>
      <c r="W2267" s="185"/>
      <c r="X2267" s="429"/>
      <c r="Y2267" s="429"/>
      <c r="Z2267" s="429"/>
      <c r="AA2267" s="429"/>
      <c r="AB2267" s="185"/>
      <c r="AC2267" s="431"/>
    </row>
    <row r="2268" spans="20:29">
      <c r="T2268" s="185"/>
      <c r="U2268" s="185"/>
      <c r="V2268" s="185"/>
      <c r="W2268" s="185"/>
      <c r="X2268" s="429"/>
      <c r="Y2268" s="429"/>
      <c r="Z2268" s="429"/>
      <c r="AA2268" s="429"/>
      <c r="AB2268" s="185"/>
      <c r="AC2268" s="431"/>
    </row>
    <row r="2269" spans="20:29">
      <c r="T2269" s="185"/>
      <c r="U2269" s="185"/>
      <c r="V2269" s="185"/>
      <c r="W2269" s="185"/>
      <c r="X2269" s="429"/>
      <c r="Y2269" s="429"/>
      <c r="Z2269" s="429"/>
      <c r="AA2269" s="429"/>
      <c r="AB2269" s="185"/>
      <c r="AC2269" s="431"/>
    </row>
    <row r="2270" spans="20:29">
      <c r="T2270" s="185"/>
      <c r="U2270" s="185"/>
      <c r="V2270" s="185"/>
      <c r="W2270" s="185"/>
      <c r="X2270" s="429"/>
      <c r="Y2270" s="429"/>
      <c r="Z2270" s="429"/>
      <c r="AA2270" s="429"/>
      <c r="AB2270" s="185"/>
      <c r="AC2270" s="431"/>
    </row>
    <row r="2271" spans="20:29">
      <c r="T2271" s="185"/>
      <c r="U2271" s="185"/>
      <c r="V2271" s="185"/>
      <c r="W2271" s="185"/>
      <c r="X2271" s="429"/>
      <c r="Y2271" s="429"/>
      <c r="Z2271" s="429"/>
      <c r="AA2271" s="429"/>
      <c r="AB2271" s="185"/>
      <c r="AC2271" s="431"/>
    </row>
    <row r="2272" spans="20:29">
      <c r="T2272" s="185"/>
      <c r="U2272" s="185"/>
      <c r="V2272" s="185"/>
      <c r="W2272" s="185"/>
      <c r="X2272" s="429"/>
      <c r="Y2272" s="429"/>
      <c r="Z2272" s="429"/>
      <c r="AA2272" s="429"/>
      <c r="AB2272" s="185"/>
      <c r="AC2272" s="431"/>
    </row>
    <row r="2273" spans="20:29">
      <c r="T2273" s="185"/>
      <c r="U2273" s="185"/>
      <c r="V2273" s="185"/>
      <c r="W2273" s="185"/>
      <c r="X2273" s="429"/>
      <c r="Y2273" s="429"/>
      <c r="Z2273" s="429"/>
      <c r="AA2273" s="429"/>
      <c r="AB2273" s="185"/>
      <c r="AC2273" s="431"/>
    </row>
    <row r="2274" spans="20:29">
      <c r="T2274" s="185"/>
      <c r="U2274" s="185"/>
      <c r="V2274" s="185"/>
      <c r="W2274" s="185"/>
      <c r="X2274" s="429"/>
      <c r="Y2274" s="429"/>
      <c r="Z2274" s="429"/>
      <c r="AA2274" s="429"/>
      <c r="AB2274" s="185"/>
      <c r="AC2274" s="431"/>
    </row>
    <row r="2275" spans="20:29">
      <c r="T2275" s="185"/>
      <c r="U2275" s="185"/>
      <c r="V2275" s="185"/>
      <c r="W2275" s="185"/>
      <c r="X2275" s="429"/>
      <c r="Y2275" s="429"/>
      <c r="Z2275" s="429"/>
      <c r="AA2275" s="429"/>
      <c r="AB2275" s="185"/>
      <c r="AC2275" s="431"/>
    </row>
    <row r="2276" spans="20:29">
      <c r="T2276" s="185"/>
      <c r="U2276" s="185"/>
      <c r="V2276" s="185"/>
      <c r="W2276" s="185"/>
      <c r="X2276" s="429"/>
      <c r="Y2276" s="429"/>
      <c r="Z2276" s="429"/>
      <c r="AA2276" s="429"/>
      <c r="AB2276" s="185"/>
      <c r="AC2276" s="431"/>
    </row>
    <row r="2277" spans="20:29">
      <c r="T2277" s="185"/>
      <c r="U2277" s="185"/>
      <c r="V2277" s="185"/>
      <c r="W2277" s="185"/>
      <c r="X2277" s="429"/>
      <c r="Y2277" s="429"/>
      <c r="Z2277" s="429"/>
      <c r="AA2277" s="429"/>
      <c r="AB2277" s="185"/>
      <c r="AC2277" s="431"/>
    </row>
    <row r="2278" spans="20:29">
      <c r="T2278" s="185"/>
      <c r="U2278" s="185"/>
      <c r="V2278" s="185"/>
      <c r="W2278" s="185"/>
      <c r="X2278" s="429"/>
      <c r="Y2278" s="429"/>
      <c r="Z2278" s="429"/>
      <c r="AA2278" s="429"/>
      <c r="AB2278" s="185"/>
      <c r="AC2278" s="431"/>
    </row>
    <row r="2279" spans="20:29">
      <c r="T2279" s="185"/>
      <c r="U2279" s="185"/>
      <c r="V2279" s="185"/>
      <c r="W2279" s="185"/>
      <c r="X2279" s="429"/>
      <c r="Y2279" s="429"/>
      <c r="Z2279" s="429"/>
      <c r="AA2279" s="429"/>
      <c r="AB2279" s="185"/>
      <c r="AC2279" s="431"/>
    </row>
    <row r="2280" spans="20:29">
      <c r="T2280" s="185"/>
      <c r="U2280" s="185"/>
      <c r="V2280" s="185"/>
      <c r="W2280" s="185"/>
      <c r="X2280" s="429"/>
      <c r="Y2280" s="429"/>
      <c r="Z2280" s="429"/>
      <c r="AA2280" s="429"/>
      <c r="AB2280" s="185"/>
      <c r="AC2280" s="431"/>
    </row>
    <row r="2281" spans="20:29">
      <c r="T2281" s="185"/>
      <c r="U2281" s="185"/>
      <c r="V2281" s="185"/>
      <c r="W2281" s="185"/>
      <c r="X2281" s="429"/>
      <c r="Y2281" s="429"/>
      <c r="Z2281" s="429"/>
      <c r="AA2281" s="429"/>
      <c r="AB2281" s="185"/>
      <c r="AC2281" s="431"/>
    </row>
    <row r="2282" spans="20:29">
      <c r="T2282" s="185"/>
      <c r="U2282" s="185"/>
      <c r="V2282" s="185"/>
      <c r="W2282" s="185"/>
      <c r="X2282" s="429"/>
      <c r="Y2282" s="429"/>
      <c r="Z2282" s="429"/>
      <c r="AA2282" s="429"/>
      <c r="AB2282" s="185"/>
      <c r="AC2282" s="431"/>
    </row>
    <row r="2283" spans="20:29">
      <c r="T2283" s="185"/>
      <c r="U2283" s="185"/>
      <c r="V2283" s="185"/>
      <c r="W2283" s="185"/>
      <c r="X2283" s="429"/>
      <c r="Y2283" s="429"/>
      <c r="Z2283" s="429"/>
      <c r="AA2283" s="429"/>
      <c r="AB2283" s="185"/>
      <c r="AC2283" s="431"/>
    </row>
    <row r="2284" spans="20:29">
      <c r="T2284" s="185"/>
      <c r="U2284" s="185"/>
      <c r="V2284" s="185"/>
      <c r="W2284" s="185"/>
      <c r="X2284" s="429"/>
      <c r="Y2284" s="429"/>
      <c r="Z2284" s="429"/>
      <c r="AA2284" s="429"/>
      <c r="AB2284" s="185"/>
      <c r="AC2284" s="431"/>
    </row>
    <row r="2285" spans="20:29">
      <c r="T2285" s="185"/>
      <c r="U2285" s="185"/>
      <c r="V2285" s="185"/>
      <c r="W2285" s="185"/>
      <c r="X2285" s="429"/>
      <c r="Y2285" s="429"/>
      <c r="Z2285" s="429"/>
      <c r="AA2285" s="429"/>
      <c r="AB2285" s="185"/>
      <c r="AC2285" s="431"/>
    </row>
    <row r="2286" spans="20:29">
      <c r="T2286" s="185"/>
      <c r="U2286" s="185"/>
      <c r="V2286" s="185"/>
      <c r="W2286" s="185"/>
      <c r="X2286" s="429"/>
      <c r="Y2286" s="429"/>
      <c r="Z2286" s="429"/>
      <c r="AA2286" s="429"/>
      <c r="AB2286" s="185"/>
      <c r="AC2286" s="431"/>
    </row>
    <row r="2287" spans="20:29">
      <c r="T2287" s="185"/>
      <c r="U2287" s="185"/>
      <c r="V2287" s="185"/>
      <c r="W2287" s="185"/>
      <c r="X2287" s="429"/>
      <c r="Y2287" s="429"/>
      <c r="Z2287" s="429"/>
      <c r="AA2287" s="429"/>
      <c r="AB2287" s="185"/>
      <c r="AC2287" s="431"/>
    </row>
    <row r="2288" spans="20:29">
      <c r="T2288" s="185"/>
      <c r="U2288" s="185"/>
      <c r="V2288" s="185"/>
      <c r="W2288" s="185"/>
      <c r="X2288" s="429"/>
      <c r="Y2288" s="429"/>
      <c r="Z2288" s="429"/>
      <c r="AA2288" s="429"/>
      <c r="AB2288" s="185"/>
      <c r="AC2288" s="431"/>
    </row>
    <row r="2289" spans="20:29">
      <c r="T2289" s="185"/>
      <c r="U2289" s="185"/>
      <c r="V2289" s="185"/>
      <c r="W2289" s="185"/>
      <c r="X2289" s="429"/>
      <c r="Y2289" s="429"/>
      <c r="Z2289" s="429"/>
      <c r="AA2289" s="429"/>
      <c r="AB2289" s="185"/>
      <c r="AC2289" s="431"/>
    </row>
    <row r="2290" spans="20:29">
      <c r="T2290" s="185"/>
      <c r="U2290" s="185"/>
      <c r="V2290" s="185"/>
      <c r="W2290" s="185"/>
      <c r="X2290" s="429"/>
      <c r="Y2290" s="429"/>
      <c r="Z2290" s="429"/>
      <c r="AA2290" s="429"/>
      <c r="AB2290" s="185"/>
      <c r="AC2290" s="431"/>
    </row>
    <row r="2291" spans="20:29">
      <c r="T2291" s="185"/>
      <c r="U2291" s="185"/>
      <c r="V2291" s="185"/>
      <c r="W2291" s="185"/>
      <c r="X2291" s="429"/>
      <c r="Y2291" s="429"/>
      <c r="Z2291" s="429"/>
      <c r="AA2291" s="429"/>
      <c r="AB2291" s="185"/>
      <c r="AC2291" s="431"/>
    </row>
    <row r="2292" spans="20:29">
      <c r="T2292" s="185"/>
      <c r="U2292" s="185"/>
      <c r="V2292" s="185"/>
      <c r="W2292" s="185"/>
      <c r="X2292" s="429"/>
      <c r="Y2292" s="429"/>
      <c r="Z2292" s="429"/>
      <c r="AA2292" s="429"/>
      <c r="AB2292" s="185"/>
      <c r="AC2292" s="431"/>
    </row>
    <row r="2293" spans="20:29">
      <c r="T2293" s="185"/>
      <c r="U2293" s="185"/>
      <c r="V2293" s="185"/>
      <c r="W2293" s="185"/>
      <c r="X2293" s="429"/>
      <c r="Y2293" s="429"/>
      <c r="Z2293" s="429"/>
      <c r="AA2293" s="429"/>
      <c r="AB2293" s="185"/>
      <c r="AC2293" s="431"/>
    </row>
    <row r="2294" spans="20:29">
      <c r="T2294" s="185"/>
      <c r="U2294" s="185"/>
      <c r="V2294" s="185"/>
      <c r="W2294" s="185"/>
      <c r="X2294" s="429"/>
      <c r="Y2294" s="429"/>
      <c r="Z2294" s="429"/>
      <c r="AA2294" s="429"/>
      <c r="AB2294" s="185"/>
      <c r="AC2294" s="431"/>
    </row>
    <row r="2295" spans="20:29">
      <c r="T2295" s="185"/>
      <c r="U2295" s="185"/>
      <c r="V2295" s="185"/>
      <c r="W2295" s="185"/>
      <c r="X2295" s="429"/>
      <c r="Y2295" s="429"/>
      <c r="Z2295" s="429"/>
      <c r="AA2295" s="429"/>
      <c r="AB2295" s="185"/>
      <c r="AC2295" s="431"/>
    </row>
    <row r="2296" spans="20:29">
      <c r="T2296" s="185"/>
      <c r="U2296" s="185"/>
      <c r="V2296" s="185"/>
      <c r="W2296" s="185"/>
      <c r="X2296" s="429"/>
      <c r="Y2296" s="429"/>
      <c r="Z2296" s="429"/>
      <c r="AA2296" s="429"/>
      <c r="AB2296" s="185"/>
      <c r="AC2296" s="431"/>
    </row>
    <row r="2297" spans="20:29">
      <c r="T2297" s="185"/>
      <c r="U2297" s="185"/>
      <c r="V2297" s="185"/>
      <c r="W2297" s="185"/>
      <c r="X2297" s="429"/>
      <c r="Y2297" s="429"/>
      <c r="Z2297" s="429"/>
      <c r="AA2297" s="429"/>
      <c r="AB2297" s="185"/>
      <c r="AC2297" s="431"/>
    </row>
    <row r="2298" spans="20:29">
      <c r="T2298" s="185"/>
      <c r="U2298" s="185"/>
      <c r="V2298" s="185"/>
      <c r="W2298" s="185"/>
      <c r="X2298" s="429"/>
      <c r="Y2298" s="429"/>
      <c r="Z2298" s="429"/>
      <c r="AA2298" s="429"/>
      <c r="AB2298" s="185"/>
      <c r="AC2298" s="431"/>
    </row>
    <row r="2299" spans="20:29">
      <c r="T2299" s="185"/>
      <c r="U2299" s="185"/>
      <c r="V2299" s="185"/>
      <c r="W2299" s="185"/>
      <c r="X2299" s="429"/>
      <c r="Y2299" s="429"/>
      <c r="Z2299" s="429"/>
      <c r="AA2299" s="429"/>
      <c r="AB2299" s="185"/>
      <c r="AC2299" s="431"/>
    </row>
    <row r="2300" spans="20:29">
      <c r="T2300" s="185"/>
      <c r="U2300" s="185"/>
      <c r="V2300" s="185"/>
      <c r="W2300" s="185"/>
      <c r="X2300" s="429"/>
      <c r="Y2300" s="429"/>
      <c r="Z2300" s="429"/>
      <c r="AA2300" s="429"/>
      <c r="AB2300" s="185"/>
      <c r="AC2300" s="431"/>
    </row>
    <row r="2301" spans="20:29">
      <c r="T2301" s="185"/>
      <c r="U2301" s="185"/>
      <c r="V2301" s="185"/>
      <c r="W2301" s="185"/>
      <c r="X2301" s="429"/>
      <c r="Y2301" s="429"/>
      <c r="Z2301" s="429"/>
      <c r="AA2301" s="429"/>
      <c r="AB2301" s="185"/>
      <c r="AC2301" s="431"/>
    </row>
    <row r="2302" spans="20:29">
      <c r="T2302" s="185"/>
      <c r="U2302" s="185"/>
      <c r="V2302" s="185"/>
      <c r="W2302" s="185"/>
      <c r="X2302" s="429"/>
      <c r="Y2302" s="429"/>
      <c r="Z2302" s="429"/>
      <c r="AA2302" s="429"/>
      <c r="AB2302" s="185"/>
      <c r="AC2302" s="431"/>
    </row>
    <row r="2303" spans="20:29">
      <c r="T2303" s="185"/>
      <c r="U2303" s="185"/>
      <c r="V2303" s="185"/>
      <c r="W2303" s="185"/>
      <c r="X2303" s="429"/>
      <c r="Y2303" s="429"/>
      <c r="Z2303" s="429"/>
      <c r="AA2303" s="429"/>
      <c r="AB2303" s="185"/>
      <c r="AC2303" s="431"/>
    </row>
    <row r="2304" spans="20:29">
      <c r="T2304" s="185"/>
      <c r="U2304" s="185"/>
      <c r="V2304" s="185"/>
      <c r="W2304" s="185"/>
      <c r="X2304" s="429"/>
      <c r="Y2304" s="429"/>
      <c r="Z2304" s="429"/>
      <c r="AA2304" s="429"/>
      <c r="AB2304" s="185"/>
      <c r="AC2304" s="431"/>
    </row>
    <row r="2305" spans="20:29">
      <c r="T2305" s="185"/>
      <c r="U2305" s="185"/>
      <c r="V2305" s="185"/>
      <c r="W2305" s="185"/>
      <c r="X2305" s="429"/>
      <c r="Y2305" s="429"/>
      <c r="Z2305" s="429"/>
      <c r="AA2305" s="429"/>
      <c r="AB2305" s="185"/>
      <c r="AC2305" s="431"/>
    </row>
    <row r="2306" spans="20:29">
      <c r="T2306" s="185"/>
      <c r="U2306" s="185"/>
      <c r="V2306" s="185"/>
      <c r="W2306" s="185"/>
      <c r="X2306" s="429"/>
      <c r="Y2306" s="429"/>
      <c r="Z2306" s="429"/>
      <c r="AA2306" s="429"/>
      <c r="AB2306" s="185"/>
      <c r="AC2306" s="431"/>
    </row>
    <row r="2307" spans="20:29">
      <c r="T2307" s="185"/>
      <c r="U2307" s="185"/>
      <c r="V2307" s="185"/>
      <c r="W2307" s="185"/>
      <c r="X2307" s="429"/>
      <c r="Y2307" s="429"/>
      <c r="Z2307" s="429"/>
      <c r="AA2307" s="429"/>
      <c r="AB2307" s="185"/>
      <c r="AC2307" s="431"/>
    </row>
    <row r="2308" spans="20:29">
      <c r="T2308" s="185"/>
      <c r="U2308" s="185"/>
      <c r="V2308" s="185"/>
      <c r="W2308" s="185"/>
      <c r="X2308" s="429"/>
      <c r="Y2308" s="429"/>
      <c r="Z2308" s="429"/>
      <c r="AA2308" s="429"/>
      <c r="AB2308" s="185"/>
      <c r="AC2308" s="431"/>
    </row>
    <row r="2309" spans="20:29">
      <c r="T2309" s="185"/>
      <c r="U2309" s="185"/>
      <c r="V2309" s="185"/>
      <c r="W2309" s="185"/>
      <c r="X2309" s="429"/>
      <c r="Y2309" s="429"/>
      <c r="Z2309" s="429"/>
      <c r="AA2309" s="429"/>
      <c r="AB2309" s="185"/>
      <c r="AC2309" s="431"/>
    </row>
    <row r="2310" spans="20:29">
      <c r="T2310" s="185"/>
      <c r="U2310" s="185"/>
      <c r="V2310" s="185"/>
      <c r="W2310" s="185"/>
      <c r="X2310" s="429"/>
      <c r="Y2310" s="429"/>
      <c r="Z2310" s="429"/>
      <c r="AA2310" s="429"/>
      <c r="AB2310" s="185"/>
      <c r="AC2310" s="431"/>
    </row>
    <row r="2311" spans="20:29">
      <c r="T2311" s="185"/>
      <c r="U2311" s="185"/>
      <c r="V2311" s="185"/>
      <c r="W2311" s="185"/>
      <c r="X2311" s="429"/>
      <c r="Y2311" s="429"/>
      <c r="Z2311" s="429"/>
      <c r="AA2311" s="429"/>
      <c r="AB2311" s="185"/>
      <c r="AC2311" s="431"/>
    </row>
    <row r="2312" spans="20:29">
      <c r="T2312" s="185"/>
      <c r="U2312" s="185"/>
      <c r="V2312" s="185"/>
      <c r="W2312" s="185"/>
      <c r="X2312" s="429"/>
      <c r="Y2312" s="429"/>
      <c r="Z2312" s="429"/>
      <c r="AA2312" s="429"/>
      <c r="AB2312" s="185"/>
      <c r="AC2312" s="431"/>
    </row>
    <row r="2313" spans="20:29">
      <c r="T2313" s="185"/>
      <c r="U2313" s="185"/>
      <c r="V2313" s="185"/>
      <c r="W2313" s="185"/>
      <c r="X2313" s="429"/>
      <c r="Y2313" s="429"/>
      <c r="Z2313" s="429"/>
      <c r="AA2313" s="429"/>
      <c r="AB2313" s="185"/>
      <c r="AC2313" s="431"/>
    </row>
    <row r="2314" spans="20:29">
      <c r="T2314" s="185"/>
      <c r="U2314" s="185"/>
      <c r="V2314" s="185"/>
      <c r="W2314" s="185"/>
      <c r="X2314" s="429"/>
      <c r="Y2314" s="429"/>
      <c r="Z2314" s="429"/>
      <c r="AA2314" s="429"/>
      <c r="AB2314" s="185"/>
      <c r="AC2314" s="431"/>
    </row>
    <row r="2315" spans="20:29">
      <c r="T2315" s="185"/>
      <c r="U2315" s="185"/>
      <c r="V2315" s="185"/>
      <c r="W2315" s="185"/>
      <c r="X2315" s="429"/>
      <c r="Y2315" s="429"/>
      <c r="Z2315" s="429"/>
      <c r="AA2315" s="429"/>
      <c r="AB2315" s="185"/>
      <c r="AC2315" s="431"/>
    </row>
    <row r="2316" spans="20:29">
      <c r="T2316" s="185"/>
      <c r="U2316" s="185"/>
      <c r="V2316" s="185"/>
      <c r="W2316" s="185"/>
      <c r="X2316" s="429"/>
      <c r="Y2316" s="429"/>
      <c r="Z2316" s="429"/>
      <c r="AA2316" s="429"/>
      <c r="AB2316" s="185"/>
      <c r="AC2316" s="431"/>
    </row>
    <row r="2317" spans="20:29">
      <c r="T2317" s="185"/>
      <c r="U2317" s="185"/>
      <c r="V2317" s="185"/>
      <c r="W2317" s="185"/>
      <c r="X2317" s="429"/>
      <c r="Y2317" s="429"/>
      <c r="Z2317" s="429"/>
      <c r="AA2317" s="429"/>
      <c r="AB2317" s="185"/>
      <c r="AC2317" s="431"/>
    </row>
    <row r="2318" spans="20:29">
      <c r="T2318" s="185"/>
      <c r="U2318" s="185"/>
      <c r="V2318" s="185"/>
      <c r="W2318" s="185"/>
      <c r="X2318" s="429"/>
      <c r="Y2318" s="429"/>
      <c r="Z2318" s="429"/>
      <c r="AA2318" s="429"/>
      <c r="AB2318" s="185"/>
      <c r="AC2318" s="431"/>
    </row>
    <row r="2319" spans="20:29">
      <c r="T2319" s="185"/>
      <c r="U2319" s="185"/>
      <c r="V2319" s="185"/>
      <c r="W2319" s="185"/>
      <c r="X2319" s="429"/>
      <c r="Y2319" s="429"/>
      <c r="Z2319" s="429"/>
      <c r="AA2319" s="429"/>
      <c r="AB2319" s="185"/>
      <c r="AC2319" s="431"/>
    </row>
    <row r="2320" spans="20:29">
      <c r="T2320" s="185"/>
      <c r="U2320" s="185"/>
      <c r="V2320" s="185"/>
      <c r="W2320" s="185"/>
      <c r="X2320" s="429"/>
      <c r="Y2320" s="429"/>
      <c r="Z2320" s="429"/>
      <c r="AA2320" s="429"/>
      <c r="AB2320" s="185"/>
      <c r="AC2320" s="431"/>
    </row>
    <row r="2321" spans="20:29">
      <c r="T2321" s="185"/>
      <c r="U2321" s="185"/>
      <c r="V2321" s="185"/>
      <c r="W2321" s="185"/>
      <c r="X2321" s="429"/>
      <c r="Y2321" s="429"/>
      <c r="Z2321" s="429"/>
      <c r="AA2321" s="429"/>
      <c r="AB2321" s="185"/>
      <c r="AC2321" s="431"/>
    </row>
    <row r="2322" spans="20:29">
      <c r="T2322" s="185"/>
      <c r="U2322" s="185"/>
      <c r="V2322" s="185"/>
      <c r="W2322" s="185"/>
      <c r="X2322" s="429"/>
      <c r="Y2322" s="429"/>
      <c r="Z2322" s="429"/>
      <c r="AA2322" s="429"/>
      <c r="AB2322" s="185"/>
      <c r="AC2322" s="431"/>
    </row>
    <row r="2323" spans="20:29">
      <c r="T2323" s="185"/>
      <c r="U2323" s="185"/>
      <c r="V2323" s="185"/>
      <c r="W2323" s="185"/>
      <c r="X2323" s="429"/>
      <c r="Y2323" s="429"/>
      <c r="Z2323" s="429"/>
      <c r="AA2323" s="429"/>
      <c r="AB2323" s="185"/>
      <c r="AC2323" s="431"/>
    </row>
    <row r="2324" spans="20:29">
      <c r="T2324" s="185"/>
      <c r="U2324" s="185"/>
      <c r="V2324" s="185"/>
      <c r="W2324" s="185"/>
      <c r="X2324" s="429"/>
      <c r="Y2324" s="429"/>
      <c r="Z2324" s="429"/>
      <c r="AA2324" s="429"/>
      <c r="AB2324" s="185"/>
      <c r="AC2324" s="431"/>
    </row>
    <row r="2325" spans="20:29">
      <c r="T2325" s="185"/>
      <c r="U2325" s="185"/>
      <c r="V2325" s="185"/>
      <c r="W2325" s="185"/>
      <c r="X2325" s="429"/>
      <c r="Y2325" s="429"/>
      <c r="Z2325" s="429"/>
      <c r="AA2325" s="429"/>
      <c r="AB2325" s="185"/>
      <c r="AC2325" s="431"/>
    </row>
    <row r="2326" spans="20:29">
      <c r="T2326" s="185"/>
      <c r="U2326" s="185"/>
      <c r="V2326" s="185"/>
      <c r="W2326" s="185"/>
      <c r="X2326" s="429"/>
      <c r="Y2326" s="429"/>
      <c r="Z2326" s="429"/>
      <c r="AA2326" s="429"/>
      <c r="AB2326" s="185"/>
      <c r="AC2326" s="431"/>
    </row>
    <row r="2327" spans="20:29">
      <c r="T2327" s="185"/>
      <c r="U2327" s="185"/>
      <c r="V2327" s="185"/>
      <c r="W2327" s="185"/>
      <c r="X2327" s="429"/>
      <c r="Y2327" s="429"/>
      <c r="Z2327" s="429"/>
      <c r="AA2327" s="429"/>
      <c r="AB2327" s="185"/>
      <c r="AC2327" s="431"/>
    </row>
    <row r="2328" spans="20:29">
      <c r="T2328" s="185"/>
      <c r="U2328" s="185"/>
      <c r="V2328" s="185"/>
      <c r="W2328" s="185"/>
      <c r="X2328" s="429"/>
      <c r="Y2328" s="429"/>
      <c r="Z2328" s="429"/>
      <c r="AA2328" s="429"/>
      <c r="AB2328" s="185"/>
      <c r="AC2328" s="431"/>
    </row>
    <row r="2329" spans="20:29">
      <c r="T2329" s="185"/>
      <c r="U2329" s="185"/>
      <c r="V2329" s="185"/>
      <c r="W2329" s="185"/>
      <c r="X2329" s="429"/>
      <c r="Y2329" s="429"/>
      <c r="Z2329" s="429"/>
      <c r="AA2329" s="429"/>
      <c r="AB2329" s="185"/>
      <c r="AC2329" s="431"/>
    </row>
    <row r="2330" spans="20:29">
      <c r="T2330" s="185"/>
      <c r="U2330" s="185"/>
      <c r="V2330" s="185"/>
      <c r="W2330" s="185"/>
      <c r="X2330" s="429"/>
      <c r="Y2330" s="429"/>
      <c r="Z2330" s="429"/>
      <c r="AA2330" s="429"/>
      <c r="AB2330" s="185"/>
      <c r="AC2330" s="431"/>
    </row>
    <row r="2331" spans="20:29">
      <c r="T2331" s="185"/>
      <c r="U2331" s="185"/>
      <c r="V2331" s="185"/>
      <c r="W2331" s="185"/>
      <c r="X2331" s="429"/>
      <c r="Y2331" s="429"/>
      <c r="Z2331" s="429"/>
      <c r="AA2331" s="429"/>
      <c r="AB2331" s="185"/>
      <c r="AC2331" s="431"/>
    </row>
    <row r="2332" spans="20:29">
      <c r="T2332" s="185"/>
      <c r="U2332" s="185"/>
      <c r="V2332" s="185"/>
      <c r="W2332" s="185"/>
      <c r="X2332" s="429"/>
      <c r="Y2332" s="429"/>
      <c r="Z2332" s="429"/>
      <c r="AA2332" s="429"/>
      <c r="AB2332" s="185"/>
      <c r="AC2332" s="431"/>
    </row>
    <row r="2333" spans="20:29">
      <c r="T2333" s="185"/>
      <c r="U2333" s="185"/>
      <c r="V2333" s="185"/>
      <c r="W2333" s="185"/>
      <c r="X2333" s="429"/>
      <c r="Y2333" s="429"/>
      <c r="Z2333" s="429"/>
      <c r="AA2333" s="429"/>
      <c r="AB2333" s="185"/>
      <c r="AC2333" s="431"/>
    </row>
    <row r="2334" spans="20:29">
      <c r="T2334" s="185"/>
      <c r="U2334" s="185"/>
      <c r="V2334" s="185"/>
      <c r="W2334" s="185"/>
      <c r="X2334" s="429"/>
      <c r="Y2334" s="429"/>
      <c r="Z2334" s="429"/>
      <c r="AA2334" s="429"/>
      <c r="AB2334" s="185"/>
      <c r="AC2334" s="431"/>
    </row>
    <row r="2335" spans="20:29">
      <c r="T2335" s="185"/>
      <c r="U2335" s="185"/>
      <c r="V2335" s="185"/>
      <c r="W2335" s="185"/>
      <c r="X2335" s="429"/>
      <c r="Y2335" s="429"/>
      <c r="Z2335" s="429"/>
      <c r="AA2335" s="429"/>
      <c r="AB2335" s="185"/>
      <c r="AC2335" s="431"/>
    </row>
    <row r="2336" spans="20:29">
      <c r="T2336" s="185"/>
      <c r="U2336" s="185"/>
      <c r="V2336" s="185"/>
      <c r="W2336" s="185"/>
      <c r="X2336" s="429"/>
      <c r="Y2336" s="429"/>
      <c r="Z2336" s="429"/>
      <c r="AA2336" s="429"/>
      <c r="AB2336" s="185"/>
      <c r="AC2336" s="431"/>
    </row>
    <row r="2337" spans="20:29">
      <c r="T2337" s="185"/>
      <c r="U2337" s="185"/>
      <c r="V2337" s="185"/>
      <c r="W2337" s="185"/>
      <c r="X2337" s="429"/>
      <c r="Y2337" s="429"/>
      <c r="Z2337" s="429"/>
      <c r="AA2337" s="429"/>
      <c r="AB2337" s="185"/>
      <c r="AC2337" s="431"/>
    </row>
    <row r="2338" spans="20:29">
      <c r="T2338" s="185"/>
      <c r="U2338" s="185"/>
      <c r="V2338" s="185"/>
      <c r="W2338" s="185"/>
      <c r="X2338" s="429"/>
      <c r="Y2338" s="429"/>
      <c r="Z2338" s="429"/>
      <c r="AA2338" s="429"/>
      <c r="AB2338" s="185"/>
      <c r="AC2338" s="431"/>
    </row>
    <row r="2339" spans="20:29">
      <c r="T2339" s="185"/>
      <c r="U2339" s="185"/>
      <c r="V2339" s="185"/>
      <c r="W2339" s="185"/>
      <c r="X2339" s="429"/>
      <c r="Y2339" s="429"/>
      <c r="Z2339" s="429"/>
      <c r="AA2339" s="429"/>
      <c r="AB2339" s="185"/>
      <c r="AC2339" s="431"/>
    </row>
    <row r="2340" spans="20:29">
      <c r="T2340" s="185"/>
      <c r="U2340" s="185"/>
      <c r="V2340" s="185"/>
      <c r="W2340" s="185"/>
      <c r="X2340" s="429"/>
      <c r="Y2340" s="429"/>
      <c r="Z2340" s="429"/>
      <c r="AA2340" s="429"/>
      <c r="AB2340" s="185"/>
      <c r="AC2340" s="431"/>
    </row>
    <row r="2341" spans="20:29">
      <c r="T2341" s="185"/>
      <c r="U2341" s="185"/>
      <c r="V2341" s="185"/>
      <c r="W2341" s="185"/>
      <c r="X2341" s="429"/>
      <c r="Y2341" s="429"/>
      <c r="Z2341" s="429"/>
      <c r="AA2341" s="429"/>
      <c r="AB2341" s="185"/>
      <c r="AC2341" s="431"/>
    </row>
    <row r="2342" spans="20:29">
      <c r="T2342" s="185"/>
      <c r="U2342" s="185"/>
      <c r="V2342" s="185"/>
      <c r="W2342" s="185"/>
      <c r="X2342" s="429"/>
      <c r="Y2342" s="429"/>
      <c r="Z2342" s="429"/>
      <c r="AA2342" s="429"/>
      <c r="AB2342" s="185"/>
      <c r="AC2342" s="431"/>
    </row>
    <row r="2343" spans="20:29">
      <c r="T2343" s="185"/>
      <c r="U2343" s="185"/>
      <c r="V2343" s="185"/>
      <c r="W2343" s="185"/>
      <c r="X2343" s="429"/>
      <c r="Y2343" s="429"/>
      <c r="Z2343" s="429"/>
      <c r="AA2343" s="429"/>
      <c r="AB2343" s="185"/>
      <c r="AC2343" s="431"/>
    </row>
    <row r="2344" spans="20:29">
      <c r="T2344" s="185"/>
      <c r="U2344" s="185"/>
      <c r="V2344" s="185"/>
      <c r="W2344" s="185"/>
      <c r="X2344" s="429"/>
      <c r="Y2344" s="429"/>
      <c r="Z2344" s="429"/>
      <c r="AA2344" s="429"/>
      <c r="AB2344" s="185"/>
      <c r="AC2344" s="431"/>
    </row>
    <row r="2345" spans="20:29">
      <c r="T2345" s="185"/>
      <c r="U2345" s="185"/>
      <c r="V2345" s="185"/>
      <c r="W2345" s="185"/>
      <c r="X2345" s="429"/>
      <c r="Y2345" s="429"/>
      <c r="Z2345" s="429"/>
      <c r="AA2345" s="429"/>
      <c r="AB2345" s="185"/>
      <c r="AC2345" s="431"/>
    </row>
    <row r="2346" spans="20:29">
      <c r="T2346" s="185"/>
      <c r="U2346" s="185"/>
      <c r="V2346" s="185"/>
      <c r="W2346" s="185"/>
      <c r="X2346" s="429"/>
      <c r="Y2346" s="429"/>
      <c r="Z2346" s="429"/>
      <c r="AA2346" s="429"/>
      <c r="AB2346" s="185"/>
      <c r="AC2346" s="431"/>
    </row>
    <row r="2347" spans="20:29">
      <c r="T2347" s="185"/>
      <c r="U2347" s="185"/>
      <c r="V2347" s="185"/>
      <c r="W2347" s="185"/>
      <c r="X2347" s="429"/>
      <c r="Y2347" s="429"/>
      <c r="Z2347" s="429"/>
      <c r="AA2347" s="429"/>
      <c r="AB2347" s="185"/>
      <c r="AC2347" s="431"/>
    </row>
    <row r="2348" spans="20:29">
      <c r="T2348" s="185"/>
      <c r="U2348" s="185"/>
      <c r="V2348" s="185"/>
      <c r="W2348" s="185"/>
      <c r="X2348" s="429"/>
      <c r="Y2348" s="429"/>
      <c r="Z2348" s="429"/>
      <c r="AA2348" s="429"/>
      <c r="AB2348" s="185"/>
      <c r="AC2348" s="431"/>
    </row>
    <row r="2349" spans="20:29">
      <c r="T2349" s="185"/>
      <c r="U2349" s="185"/>
      <c r="V2349" s="185"/>
      <c r="W2349" s="185"/>
      <c r="X2349" s="429"/>
      <c r="Y2349" s="429"/>
      <c r="Z2349" s="429"/>
      <c r="AA2349" s="429"/>
      <c r="AB2349" s="185"/>
      <c r="AC2349" s="431"/>
    </row>
    <row r="2350" spans="20:29">
      <c r="T2350" s="185"/>
      <c r="U2350" s="185"/>
      <c r="V2350" s="185"/>
      <c r="W2350" s="185"/>
      <c r="X2350" s="429"/>
      <c r="Y2350" s="429"/>
      <c r="Z2350" s="429"/>
      <c r="AA2350" s="429"/>
      <c r="AB2350" s="185"/>
      <c r="AC2350" s="431"/>
    </row>
    <row r="2351" spans="20:29">
      <c r="T2351" s="185"/>
      <c r="U2351" s="185"/>
      <c r="V2351" s="185"/>
      <c r="W2351" s="185"/>
      <c r="X2351" s="429"/>
      <c r="Y2351" s="429"/>
      <c r="Z2351" s="429"/>
      <c r="AA2351" s="429"/>
      <c r="AB2351" s="185"/>
      <c r="AC2351" s="431"/>
    </row>
    <row r="2352" spans="20:29">
      <c r="T2352" s="185"/>
      <c r="U2352" s="185"/>
      <c r="V2352" s="185"/>
      <c r="W2352" s="185"/>
      <c r="X2352" s="429"/>
      <c r="Y2352" s="429"/>
      <c r="Z2352" s="429"/>
      <c r="AA2352" s="429"/>
      <c r="AB2352" s="185"/>
      <c r="AC2352" s="431"/>
    </row>
    <row r="2353" spans="20:29">
      <c r="T2353" s="185"/>
      <c r="U2353" s="185"/>
      <c r="V2353" s="185"/>
      <c r="W2353" s="185"/>
      <c r="X2353" s="429"/>
      <c r="Y2353" s="429"/>
      <c r="Z2353" s="429"/>
      <c r="AA2353" s="429"/>
      <c r="AB2353" s="185"/>
      <c r="AC2353" s="431"/>
    </row>
    <row r="2354" spans="20:29">
      <c r="T2354" s="185"/>
      <c r="U2354" s="185"/>
      <c r="V2354" s="185"/>
      <c r="W2354" s="185"/>
      <c r="X2354" s="429"/>
      <c r="Y2354" s="429"/>
      <c r="Z2354" s="429"/>
      <c r="AA2354" s="429"/>
      <c r="AB2354" s="185"/>
      <c r="AC2354" s="431"/>
    </row>
    <row r="2355" spans="20:29">
      <c r="T2355" s="185"/>
      <c r="U2355" s="185"/>
      <c r="V2355" s="185"/>
      <c r="W2355" s="185"/>
      <c r="X2355" s="429"/>
      <c r="Y2355" s="429"/>
      <c r="Z2355" s="429"/>
      <c r="AA2355" s="429"/>
      <c r="AB2355" s="185"/>
      <c r="AC2355" s="431"/>
    </row>
    <row r="2356" spans="20:29">
      <c r="T2356" s="185"/>
      <c r="U2356" s="185"/>
      <c r="V2356" s="185"/>
      <c r="W2356" s="185"/>
      <c r="X2356" s="429"/>
      <c r="Y2356" s="429"/>
      <c r="Z2356" s="429"/>
      <c r="AA2356" s="429"/>
      <c r="AB2356" s="185"/>
      <c r="AC2356" s="431"/>
    </row>
    <row r="2357" spans="20:29">
      <c r="T2357" s="185"/>
      <c r="U2357" s="185"/>
      <c r="V2357" s="185"/>
      <c r="W2357" s="185"/>
      <c r="X2357" s="429"/>
      <c r="Y2357" s="429"/>
      <c r="Z2357" s="429"/>
      <c r="AA2357" s="429"/>
      <c r="AB2357" s="185"/>
      <c r="AC2357" s="431"/>
    </row>
    <row r="2358" spans="20:29">
      <c r="T2358" s="185"/>
      <c r="U2358" s="185"/>
      <c r="V2358" s="185"/>
      <c r="W2358" s="185"/>
      <c r="X2358" s="429"/>
      <c r="Y2358" s="429"/>
      <c r="Z2358" s="429"/>
      <c r="AA2358" s="429"/>
      <c r="AB2358" s="185"/>
      <c r="AC2358" s="431"/>
    </row>
    <row r="2359" spans="20:29">
      <c r="T2359" s="185"/>
      <c r="U2359" s="185"/>
      <c r="V2359" s="185"/>
      <c r="W2359" s="185"/>
      <c r="X2359" s="429"/>
      <c r="Y2359" s="429"/>
      <c r="Z2359" s="429"/>
      <c r="AA2359" s="429"/>
      <c r="AB2359" s="185"/>
      <c r="AC2359" s="431"/>
    </row>
    <row r="2360" spans="20:29">
      <c r="T2360" s="185"/>
      <c r="U2360" s="185"/>
      <c r="V2360" s="185"/>
      <c r="W2360" s="185"/>
      <c r="X2360" s="429"/>
      <c r="Y2360" s="429"/>
      <c r="Z2360" s="429"/>
      <c r="AA2360" s="429"/>
      <c r="AB2360" s="185"/>
      <c r="AC2360" s="431"/>
    </row>
    <row r="2361" spans="20:29">
      <c r="T2361" s="185"/>
      <c r="U2361" s="185"/>
      <c r="V2361" s="185"/>
      <c r="W2361" s="185"/>
      <c r="X2361" s="429"/>
      <c r="Y2361" s="429"/>
      <c r="Z2361" s="429"/>
      <c r="AA2361" s="429"/>
      <c r="AB2361" s="185"/>
      <c r="AC2361" s="431"/>
    </row>
    <row r="2362" spans="20:29">
      <c r="T2362" s="185"/>
      <c r="U2362" s="185"/>
      <c r="V2362" s="185"/>
      <c r="W2362" s="185"/>
      <c r="X2362" s="429"/>
      <c r="Y2362" s="429"/>
      <c r="Z2362" s="429"/>
      <c r="AA2362" s="429"/>
      <c r="AB2362" s="185"/>
      <c r="AC2362" s="431"/>
    </row>
    <row r="2363" spans="20:29">
      <c r="T2363" s="185"/>
      <c r="U2363" s="185"/>
      <c r="V2363" s="185"/>
      <c r="W2363" s="185"/>
      <c r="X2363" s="429"/>
      <c r="Y2363" s="429"/>
      <c r="Z2363" s="429"/>
      <c r="AA2363" s="429"/>
      <c r="AB2363" s="185"/>
      <c r="AC2363" s="431"/>
    </row>
    <row r="2364" spans="20:29">
      <c r="T2364" s="185"/>
      <c r="U2364" s="185"/>
      <c r="V2364" s="185"/>
      <c r="W2364" s="185"/>
      <c r="X2364" s="429"/>
      <c r="Y2364" s="429"/>
      <c r="Z2364" s="429"/>
      <c r="AA2364" s="429"/>
      <c r="AB2364" s="185"/>
      <c r="AC2364" s="431"/>
    </row>
    <row r="2365" spans="20:29">
      <c r="T2365" s="185"/>
      <c r="U2365" s="185"/>
      <c r="V2365" s="185"/>
      <c r="W2365" s="185"/>
      <c r="X2365" s="429"/>
      <c r="Y2365" s="429"/>
      <c r="Z2365" s="429"/>
      <c r="AA2365" s="429"/>
      <c r="AB2365" s="185"/>
      <c r="AC2365" s="431"/>
    </row>
    <row r="2366" spans="20:29">
      <c r="T2366" s="185"/>
      <c r="U2366" s="185"/>
      <c r="V2366" s="185"/>
      <c r="W2366" s="185"/>
      <c r="X2366" s="429"/>
      <c r="Y2366" s="429"/>
      <c r="Z2366" s="429"/>
      <c r="AA2366" s="429"/>
      <c r="AB2366" s="185"/>
      <c r="AC2366" s="431"/>
    </row>
    <row r="2367" spans="20:29">
      <c r="T2367" s="185"/>
      <c r="U2367" s="185"/>
      <c r="V2367" s="185"/>
      <c r="W2367" s="185"/>
      <c r="X2367" s="429"/>
      <c r="Y2367" s="429"/>
      <c r="Z2367" s="429"/>
      <c r="AA2367" s="429"/>
      <c r="AB2367" s="185"/>
      <c r="AC2367" s="431"/>
    </row>
    <row r="2368" spans="20:29">
      <c r="T2368" s="185"/>
      <c r="U2368" s="185"/>
      <c r="V2368" s="185"/>
      <c r="W2368" s="185"/>
      <c r="X2368" s="429"/>
      <c r="Y2368" s="429"/>
      <c r="Z2368" s="429"/>
      <c r="AA2368" s="429"/>
      <c r="AB2368" s="185"/>
      <c r="AC2368" s="431"/>
    </row>
    <row r="2369" spans="20:29">
      <c r="T2369" s="185"/>
      <c r="U2369" s="185"/>
      <c r="V2369" s="185"/>
      <c r="W2369" s="185"/>
      <c r="X2369" s="429"/>
      <c r="Y2369" s="429"/>
      <c r="Z2369" s="429"/>
      <c r="AA2369" s="429"/>
      <c r="AB2369" s="185"/>
      <c r="AC2369" s="431"/>
    </row>
    <row r="2370" spans="20:29">
      <c r="T2370" s="185"/>
      <c r="U2370" s="185"/>
      <c r="V2370" s="185"/>
      <c r="W2370" s="185"/>
      <c r="X2370" s="429"/>
      <c r="Y2370" s="429"/>
      <c r="Z2370" s="429"/>
      <c r="AA2370" s="429"/>
      <c r="AB2370" s="185"/>
      <c r="AC2370" s="431"/>
    </row>
    <row r="2371" spans="20:29">
      <c r="T2371" s="185"/>
      <c r="U2371" s="185"/>
      <c r="V2371" s="185"/>
      <c r="W2371" s="185"/>
      <c r="X2371" s="429"/>
      <c r="Y2371" s="429"/>
      <c r="Z2371" s="429"/>
      <c r="AA2371" s="429"/>
      <c r="AB2371" s="185"/>
      <c r="AC2371" s="431"/>
    </row>
    <row r="2372" spans="20:29">
      <c r="T2372" s="185"/>
      <c r="U2372" s="185"/>
      <c r="V2372" s="185"/>
      <c r="W2372" s="185"/>
      <c r="X2372" s="429"/>
      <c r="Y2372" s="429"/>
      <c r="Z2372" s="429"/>
      <c r="AA2372" s="429"/>
      <c r="AB2372" s="185"/>
      <c r="AC2372" s="431"/>
    </row>
    <row r="2373" spans="20:29">
      <c r="T2373" s="185"/>
      <c r="U2373" s="185"/>
      <c r="V2373" s="185"/>
      <c r="W2373" s="185"/>
      <c r="X2373" s="429"/>
      <c r="Y2373" s="429"/>
      <c r="Z2373" s="429"/>
      <c r="AA2373" s="429"/>
      <c r="AB2373" s="185"/>
      <c r="AC2373" s="431"/>
    </row>
    <row r="2374" spans="20:29">
      <c r="T2374" s="185"/>
      <c r="U2374" s="185"/>
      <c r="V2374" s="185"/>
      <c r="W2374" s="185"/>
      <c r="X2374" s="429"/>
      <c r="Y2374" s="429"/>
      <c r="Z2374" s="429"/>
      <c r="AA2374" s="429"/>
      <c r="AB2374" s="185"/>
      <c r="AC2374" s="431"/>
    </row>
    <row r="2375" spans="20:29">
      <c r="T2375" s="185"/>
      <c r="U2375" s="185"/>
      <c r="V2375" s="185"/>
      <c r="W2375" s="185"/>
      <c r="X2375" s="429"/>
      <c r="Y2375" s="429"/>
      <c r="Z2375" s="429"/>
      <c r="AA2375" s="429"/>
      <c r="AB2375" s="185"/>
      <c r="AC2375" s="431"/>
    </row>
    <row r="2376" spans="20:29">
      <c r="T2376" s="185"/>
      <c r="U2376" s="185"/>
      <c r="V2376" s="185"/>
      <c r="W2376" s="185"/>
      <c r="X2376" s="429"/>
      <c r="Y2376" s="429"/>
      <c r="Z2376" s="429"/>
      <c r="AA2376" s="429"/>
      <c r="AB2376" s="185"/>
      <c r="AC2376" s="431"/>
    </row>
    <row r="2377" spans="20:29">
      <c r="T2377" s="185"/>
      <c r="U2377" s="185"/>
      <c r="V2377" s="185"/>
      <c r="W2377" s="185"/>
      <c r="X2377" s="429"/>
      <c r="Y2377" s="429"/>
      <c r="Z2377" s="429"/>
      <c r="AA2377" s="429"/>
      <c r="AB2377" s="185"/>
      <c r="AC2377" s="431"/>
    </row>
    <row r="2378" spans="20:29">
      <c r="T2378" s="185"/>
      <c r="U2378" s="185"/>
      <c r="V2378" s="185"/>
      <c r="W2378" s="185"/>
      <c r="X2378" s="429"/>
      <c r="Y2378" s="429"/>
      <c r="Z2378" s="429"/>
      <c r="AA2378" s="429"/>
      <c r="AB2378" s="185"/>
      <c r="AC2378" s="431"/>
    </row>
    <row r="2379" spans="20:29">
      <c r="T2379" s="185"/>
      <c r="U2379" s="185"/>
      <c r="V2379" s="185"/>
      <c r="W2379" s="185"/>
      <c r="X2379" s="429"/>
      <c r="Y2379" s="429"/>
      <c r="Z2379" s="429"/>
      <c r="AA2379" s="429"/>
      <c r="AB2379" s="185"/>
      <c r="AC2379" s="431"/>
    </row>
    <row r="2380" spans="20:29">
      <c r="T2380" s="185"/>
      <c r="U2380" s="185"/>
      <c r="V2380" s="185"/>
      <c r="W2380" s="185"/>
      <c r="X2380" s="429"/>
      <c r="Y2380" s="429"/>
      <c r="Z2380" s="429"/>
      <c r="AA2380" s="429"/>
      <c r="AB2380" s="185"/>
      <c r="AC2380" s="431"/>
    </row>
    <row r="2381" spans="20:29">
      <c r="T2381" s="185"/>
      <c r="U2381" s="185"/>
      <c r="V2381" s="185"/>
      <c r="W2381" s="185"/>
      <c r="X2381" s="429"/>
      <c r="Y2381" s="429"/>
      <c r="Z2381" s="429"/>
      <c r="AA2381" s="429"/>
      <c r="AB2381" s="185"/>
      <c r="AC2381" s="431"/>
    </row>
    <row r="2382" spans="20:29">
      <c r="T2382" s="185"/>
      <c r="U2382" s="185"/>
      <c r="V2382" s="185"/>
      <c r="W2382" s="185"/>
      <c r="X2382" s="429"/>
      <c r="Y2382" s="429"/>
      <c r="Z2382" s="429"/>
      <c r="AA2382" s="429"/>
      <c r="AB2382" s="185"/>
      <c r="AC2382" s="431"/>
    </row>
    <row r="2383" spans="20:29">
      <c r="T2383" s="185"/>
      <c r="U2383" s="185"/>
      <c r="V2383" s="185"/>
      <c r="W2383" s="185"/>
      <c r="X2383" s="429"/>
      <c r="Y2383" s="429"/>
      <c r="Z2383" s="429"/>
      <c r="AA2383" s="429"/>
      <c r="AB2383" s="185"/>
      <c r="AC2383" s="431"/>
    </row>
    <row r="2384" spans="20:29">
      <c r="T2384" s="185"/>
      <c r="U2384" s="185"/>
      <c r="V2384" s="185"/>
      <c r="W2384" s="185"/>
      <c r="X2384" s="429"/>
      <c r="Y2384" s="429"/>
      <c r="Z2384" s="429"/>
      <c r="AA2384" s="429"/>
      <c r="AB2384" s="185"/>
      <c r="AC2384" s="431"/>
    </row>
    <row r="2385" spans="20:29">
      <c r="T2385" s="185"/>
      <c r="U2385" s="185"/>
      <c r="V2385" s="185"/>
      <c r="W2385" s="185"/>
      <c r="X2385" s="429"/>
      <c r="Y2385" s="429"/>
      <c r="Z2385" s="429"/>
      <c r="AA2385" s="429"/>
      <c r="AB2385" s="185"/>
      <c r="AC2385" s="431"/>
    </row>
    <row r="2386" spans="20:29">
      <c r="T2386" s="185"/>
      <c r="U2386" s="185"/>
      <c r="V2386" s="185"/>
      <c r="W2386" s="185"/>
      <c r="X2386" s="429"/>
      <c r="Y2386" s="429"/>
      <c r="Z2386" s="429"/>
      <c r="AA2386" s="429"/>
      <c r="AB2386" s="185"/>
      <c r="AC2386" s="431"/>
    </row>
    <row r="2387" spans="20:29">
      <c r="T2387" s="185"/>
      <c r="U2387" s="185"/>
      <c r="V2387" s="185"/>
      <c r="W2387" s="185"/>
      <c r="X2387" s="429"/>
      <c r="Y2387" s="429"/>
      <c r="Z2387" s="429"/>
      <c r="AA2387" s="429"/>
      <c r="AB2387" s="185"/>
      <c r="AC2387" s="431"/>
    </row>
    <row r="2388" spans="20:29">
      <c r="T2388" s="185"/>
      <c r="U2388" s="185"/>
      <c r="V2388" s="185"/>
      <c r="W2388" s="185"/>
      <c r="X2388" s="429"/>
      <c r="Y2388" s="429"/>
      <c r="Z2388" s="429"/>
      <c r="AA2388" s="429"/>
      <c r="AB2388" s="185"/>
      <c r="AC2388" s="431"/>
    </row>
    <row r="2389" spans="20:29">
      <c r="T2389" s="185"/>
      <c r="U2389" s="185"/>
      <c r="V2389" s="185"/>
      <c r="W2389" s="185"/>
      <c r="X2389" s="429"/>
      <c r="Y2389" s="429"/>
      <c r="Z2389" s="429"/>
      <c r="AA2389" s="429"/>
      <c r="AB2389" s="185"/>
      <c r="AC2389" s="431"/>
    </row>
    <row r="2390" spans="20:29">
      <c r="T2390" s="185"/>
      <c r="U2390" s="185"/>
      <c r="V2390" s="185"/>
      <c r="W2390" s="185"/>
      <c r="X2390" s="429"/>
      <c r="Y2390" s="429"/>
      <c r="Z2390" s="429"/>
      <c r="AA2390" s="429"/>
      <c r="AB2390" s="185"/>
      <c r="AC2390" s="431"/>
    </row>
    <row r="2391" spans="20:29">
      <c r="T2391" s="185"/>
      <c r="U2391" s="185"/>
      <c r="V2391" s="185"/>
      <c r="W2391" s="185"/>
      <c r="X2391" s="429"/>
      <c r="Y2391" s="429"/>
      <c r="Z2391" s="429"/>
      <c r="AA2391" s="429"/>
      <c r="AB2391" s="185"/>
      <c r="AC2391" s="431"/>
    </row>
    <row r="2392" spans="20:29">
      <c r="T2392" s="185"/>
      <c r="U2392" s="185"/>
      <c r="V2392" s="185"/>
      <c r="W2392" s="185"/>
      <c r="X2392" s="429"/>
      <c r="Y2392" s="429"/>
      <c r="Z2392" s="429"/>
      <c r="AA2392" s="429"/>
      <c r="AB2392" s="185"/>
      <c r="AC2392" s="431"/>
    </row>
    <row r="2393" spans="20:29">
      <c r="T2393" s="185"/>
      <c r="U2393" s="185"/>
      <c r="V2393" s="185"/>
      <c r="W2393" s="185"/>
      <c r="X2393" s="429"/>
      <c r="Y2393" s="429"/>
      <c r="Z2393" s="429"/>
      <c r="AA2393" s="429"/>
      <c r="AB2393" s="185"/>
      <c r="AC2393" s="431"/>
    </row>
    <row r="2394" spans="20:29">
      <c r="T2394" s="185"/>
      <c r="U2394" s="185"/>
      <c r="V2394" s="185"/>
      <c r="W2394" s="185"/>
      <c r="X2394" s="429"/>
      <c r="Y2394" s="429"/>
      <c r="Z2394" s="429"/>
      <c r="AA2394" s="429"/>
      <c r="AB2394" s="185"/>
      <c r="AC2394" s="431"/>
    </row>
    <row r="2395" spans="20:29">
      <c r="T2395" s="185"/>
      <c r="U2395" s="185"/>
      <c r="V2395" s="185"/>
      <c r="W2395" s="185"/>
      <c r="X2395" s="429"/>
      <c r="Y2395" s="429"/>
      <c r="Z2395" s="429"/>
      <c r="AA2395" s="429"/>
      <c r="AB2395" s="185"/>
      <c r="AC2395" s="431"/>
    </row>
    <row r="2396" spans="20:29">
      <c r="T2396" s="185"/>
      <c r="U2396" s="185"/>
      <c r="V2396" s="185"/>
      <c r="W2396" s="185"/>
      <c r="X2396" s="429"/>
      <c r="Y2396" s="429"/>
      <c r="Z2396" s="429"/>
      <c r="AA2396" s="429"/>
      <c r="AB2396" s="185"/>
      <c r="AC2396" s="431"/>
    </row>
    <row r="2397" spans="20:29">
      <c r="T2397" s="185"/>
      <c r="U2397" s="185"/>
      <c r="V2397" s="185"/>
      <c r="W2397" s="185"/>
      <c r="X2397" s="429"/>
      <c r="Y2397" s="429"/>
      <c r="Z2397" s="429"/>
      <c r="AA2397" s="429"/>
      <c r="AB2397" s="185"/>
      <c r="AC2397" s="431"/>
    </row>
    <row r="2398" spans="20:29">
      <c r="T2398" s="185"/>
      <c r="U2398" s="185"/>
      <c r="V2398" s="185"/>
      <c r="W2398" s="185"/>
      <c r="X2398" s="429"/>
      <c r="Y2398" s="429"/>
      <c r="Z2398" s="429"/>
      <c r="AA2398" s="429"/>
      <c r="AB2398" s="185"/>
      <c r="AC2398" s="431"/>
    </row>
    <row r="2399" spans="20:29">
      <c r="T2399" s="185"/>
      <c r="U2399" s="185"/>
      <c r="V2399" s="185"/>
      <c r="W2399" s="185"/>
      <c r="X2399" s="429"/>
      <c r="Y2399" s="429"/>
      <c r="Z2399" s="429"/>
      <c r="AA2399" s="429"/>
      <c r="AB2399" s="185"/>
      <c r="AC2399" s="431"/>
    </row>
    <row r="2400" spans="20:29">
      <c r="T2400" s="185"/>
      <c r="U2400" s="185"/>
      <c r="V2400" s="185"/>
      <c r="W2400" s="185"/>
      <c r="X2400" s="429"/>
      <c r="Y2400" s="429"/>
      <c r="Z2400" s="429"/>
      <c r="AA2400" s="429"/>
      <c r="AB2400" s="185"/>
      <c r="AC2400" s="431"/>
    </row>
    <row r="2401" spans="20:29">
      <c r="T2401" s="185"/>
      <c r="U2401" s="185"/>
      <c r="V2401" s="185"/>
      <c r="W2401" s="185"/>
      <c r="X2401" s="429"/>
      <c r="Y2401" s="429"/>
      <c r="Z2401" s="429"/>
      <c r="AA2401" s="429"/>
      <c r="AB2401" s="185"/>
      <c r="AC2401" s="431"/>
    </row>
    <row r="2402" spans="20:29">
      <c r="T2402" s="185"/>
      <c r="U2402" s="185"/>
      <c r="V2402" s="185"/>
      <c r="W2402" s="185"/>
      <c r="X2402" s="429"/>
      <c r="Y2402" s="429"/>
      <c r="Z2402" s="429"/>
      <c r="AA2402" s="429"/>
      <c r="AB2402" s="185"/>
      <c r="AC2402" s="431"/>
    </row>
    <row r="2403" spans="20:29">
      <c r="T2403" s="185"/>
      <c r="U2403" s="185"/>
      <c r="V2403" s="185"/>
      <c r="W2403" s="185"/>
      <c r="X2403" s="429"/>
      <c r="Y2403" s="429"/>
      <c r="Z2403" s="429"/>
      <c r="AA2403" s="429"/>
      <c r="AB2403" s="185"/>
      <c r="AC2403" s="431"/>
    </row>
    <row r="2404" spans="20:29">
      <c r="T2404" s="185"/>
      <c r="U2404" s="185"/>
      <c r="V2404" s="185"/>
      <c r="W2404" s="185"/>
      <c r="X2404" s="429"/>
      <c r="Y2404" s="429"/>
      <c r="Z2404" s="429"/>
      <c r="AA2404" s="429"/>
      <c r="AB2404" s="185"/>
      <c r="AC2404" s="431"/>
    </row>
    <row r="2405" spans="20:29">
      <c r="T2405" s="185"/>
      <c r="U2405" s="185"/>
      <c r="V2405" s="185"/>
      <c r="W2405" s="185"/>
      <c r="X2405" s="429"/>
      <c r="Y2405" s="429"/>
      <c r="Z2405" s="429"/>
      <c r="AA2405" s="429"/>
      <c r="AB2405" s="185"/>
      <c r="AC2405" s="431"/>
    </row>
    <row r="2406" spans="20:29">
      <c r="T2406" s="185"/>
      <c r="U2406" s="185"/>
      <c r="V2406" s="185"/>
      <c r="W2406" s="185"/>
      <c r="X2406" s="429"/>
      <c r="Y2406" s="429"/>
      <c r="Z2406" s="429"/>
      <c r="AA2406" s="429"/>
      <c r="AB2406" s="185"/>
      <c r="AC2406" s="431"/>
    </row>
    <row r="2407" spans="20:29">
      <c r="T2407" s="185"/>
      <c r="U2407" s="185"/>
      <c r="V2407" s="185"/>
      <c r="W2407" s="185"/>
      <c r="X2407" s="429"/>
      <c r="Y2407" s="429"/>
      <c r="Z2407" s="429"/>
      <c r="AA2407" s="429"/>
      <c r="AB2407" s="185"/>
      <c r="AC2407" s="431"/>
    </row>
    <row r="2408" spans="20:29">
      <c r="T2408" s="185"/>
      <c r="U2408" s="185"/>
      <c r="V2408" s="185"/>
      <c r="W2408" s="185"/>
      <c r="X2408" s="429"/>
      <c r="Y2408" s="429"/>
      <c r="Z2408" s="429"/>
      <c r="AA2408" s="429"/>
      <c r="AB2408" s="185"/>
      <c r="AC2408" s="431"/>
    </row>
    <row r="2409" spans="20:29">
      <c r="T2409" s="185"/>
      <c r="U2409" s="185"/>
      <c r="V2409" s="185"/>
      <c r="W2409" s="185"/>
      <c r="X2409" s="429"/>
      <c r="Y2409" s="429"/>
      <c r="Z2409" s="429"/>
      <c r="AA2409" s="429"/>
      <c r="AB2409" s="185"/>
      <c r="AC2409" s="431"/>
    </row>
    <row r="2410" spans="20:29">
      <c r="T2410" s="185"/>
      <c r="U2410" s="185"/>
      <c r="V2410" s="185"/>
      <c r="W2410" s="185"/>
      <c r="X2410" s="429"/>
      <c r="Y2410" s="429"/>
      <c r="Z2410" s="429"/>
      <c r="AA2410" s="429"/>
      <c r="AB2410" s="185"/>
      <c r="AC2410" s="431"/>
    </row>
    <row r="2411" spans="20:29">
      <c r="T2411" s="185"/>
      <c r="U2411" s="185"/>
      <c r="V2411" s="185"/>
      <c r="W2411" s="185"/>
      <c r="X2411" s="429"/>
      <c r="Y2411" s="429"/>
      <c r="Z2411" s="429"/>
      <c r="AA2411" s="429"/>
      <c r="AB2411" s="185"/>
      <c r="AC2411" s="431"/>
    </row>
    <row r="2412" spans="20:29">
      <c r="T2412" s="185"/>
      <c r="U2412" s="185"/>
      <c r="V2412" s="185"/>
      <c r="W2412" s="185"/>
      <c r="X2412" s="429"/>
      <c r="Y2412" s="429"/>
      <c r="Z2412" s="429"/>
      <c r="AA2412" s="429"/>
      <c r="AB2412" s="185"/>
      <c r="AC2412" s="431"/>
    </row>
    <row r="2413" spans="20:29">
      <c r="T2413" s="185"/>
      <c r="U2413" s="185"/>
      <c r="V2413" s="185"/>
      <c r="W2413" s="185"/>
      <c r="X2413" s="429"/>
      <c r="Y2413" s="429"/>
      <c r="Z2413" s="429"/>
      <c r="AA2413" s="429"/>
      <c r="AB2413" s="185"/>
      <c r="AC2413" s="431"/>
    </row>
    <row r="2414" spans="20:29">
      <c r="T2414" s="185"/>
      <c r="U2414" s="185"/>
      <c r="V2414" s="185"/>
      <c r="W2414" s="185"/>
      <c r="X2414" s="429"/>
      <c r="Y2414" s="429"/>
      <c r="Z2414" s="429"/>
      <c r="AA2414" s="429"/>
      <c r="AB2414" s="185"/>
      <c r="AC2414" s="431"/>
    </row>
    <row r="2415" spans="20:29">
      <c r="T2415" s="185"/>
      <c r="U2415" s="185"/>
      <c r="V2415" s="185"/>
      <c r="W2415" s="185"/>
      <c r="X2415" s="429"/>
      <c r="Y2415" s="429"/>
      <c r="Z2415" s="429"/>
      <c r="AA2415" s="429"/>
      <c r="AB2415" s="185"/>
      <c r="AC2415" s="431"/>
    </row>
    <row r="2416" spans="20:29">
      <c r="T2416" s="185"/>
      <c r="U2416" s="185"/>
      <c r="V2416" s="185"/>
      <c r="W2416" s="185"/>
      <c r="X2416" s="429"/>
      <c r="Y2416" s="429"/>
      <c r="Z2416" s="429"/>
      <c r="AA2416" s="429"/>
      <c r="AB2416" s="185"/>
      <c r="AC2416" s="431"/>
    </row>
    <row r="2417" spans="20:29">
      <c r="T2417" s="185"/>
      <c r="U2417" s="185"/>
      <c r="V2417" s="185"/>
      <c r="W2417" s="185"/>
      <c r="X2417" s="429"/>
      <c r="Y2417" s="429"/>
      <c r="Z2417" s="429"/>
      <c r="AA2417" s="429"/>
      <c r="AB2417" s="185"/>
      <c r="AC2417" s="431"/>
    </row>
    <row r="2418" spans="20:29">
      <c r="T2418" s="185"/>
      <c r="U2418" s="185"/>
      <c r="V2418" s="185"/>
      <c r="W2418" s="185"/>
      <c r="X2418" s="429"/>
      <c r="Y2418" s="429"/>
      <c r="Z2418" s="429"/>
      <c r="AA2418" s="429"/>
      <c r="AB2418" s="185"/>
      <c r="AC2418" s="431"/>
    </row>
    <row r="2419" spans="20:29">
      <c r="T2419" s="185"/>
      <c r="U2419" s="185"/>
      <c r="V2419" s="185"/>
      <c r="W2419" s="185"/>
      <c r="X2419" s="429"/>
      <c r="Y2419" s="429"/>
      <c r="Z2419" s="429"/>
      <c r="AA2419" s="429"/>
      <c r="AB2419" s="185"/>
      <c r="AC2419" s="431"/>
    </row>
    <row r="2420" spans="20:29">
      <c r="T2420" s="185"/>
      <c r="U2420" s="185"/>
      <c r="V2420" s="185"/>
      <c r="W2420" s="185"/>
      <c r="X2420" s="429"/>
      <c r="Y2420" s="429"/>
      <c r="Z2420" s="429"/>
      <c r="AA2420" s="429"/>
      <c r="AB2420" s="185"/>
      <c r="AC2420" s="431"/>
    </row>
    <row r="2421" spans="20:29">
      <c r="T2421" s="185"/>
      <c r="U2421" s="185"/>
      <c r="V2421" s="185"/>
      <c r="W2421" s="185"/>
      <c r="X2421" s="429"/>
      <c r="Y2421" s="429"/>
      <c r="Z2421" s="429"/>
      <c r="AA2421" s="429"/>
      <c r="AB2421" s="185"/>
      <c r="AC2421" s="431"/>
    </row>
    <row r="2422" spans="20:29">
      <c r="T2422" s="185"/>
      <c r="U2422" s="185"/>
      <c r="V2422" s="185"/>
      <c r="W2422" s="185"/>
      <c r="X2422" s="429"/>
      <c r="Y2422" s="429"/>
      <c r="Z2422" s="429"/>
      <c r="AA2422" s="429"/>
      <c r="AB2422" s="185"/>
      <c r="AC2422" s="431"/>
    </row>
    <row r="2423" spans="20:29">
      <c r="T2423" s="185"/>
      <c r="U2423" s="185"/>
      <c r="V2423" s="185"/>
      <c r="W2423" s="185"/>
      <c r="X2423" s="429"/>
      <c r="Y2423" s="429"/>
      <c r="Z2423" s="429"/>
      <c r="AA2423" s="429"/>
      <c r="AB2423" s="185"/>
      <c r="AC2423" s="431"/>
    </row>
    <row r="2424" spans="20:29">
      <c r="T2424" s="185"/>
      <c r="U2424" s="185"/>
      <c r="V2424" s="185"/>
      <c r="W2424" s="185"/>
      <c r="X2424" s="429"/>
      <c r="Y2424" s="429"/>
      <c r="Z2424" s="429"/>
      <c r="AA2424" s="429"/>
      <c r="AB2424" s="185"/>
      <c r="AC2424" s="431"/>
    </row>
    <row r="2425" spans="20:29">
      <c r="T2425" s="185"/>
      <c r="U2425" s="185"/>
      <c r="V2425" s="185"/>
      <c r="W2425" s="185"/>
      <c r="X2425" s="429"/>
      <c r="Y2425" s="429"/>
      <c r="Z2425" s="429"/>
      <c r="AA2425" s="429"/>
      <c r="AB2425" s="185"/>
      <c r="AC2425" s="431"/>
    </row>
    <row r="2426" spans="20:29">
      <c r="T2426" s="185"/>
      <c r="U2426" s="185"/>
      <c r="V2426" s="185"/>
      <c r="W2426" s="185"/>
      <c r="X2426" s="429"/>
      <c r="Y2426" s="429"/>
      <c r="Z2426" s="429"/>
      <c r="AA2426" s="429"/>
      <c r="AB2426" s="185"/>
      <c r="AC2426" s="431"/>
    </row>
    <row r="2427" spans="20:29">
      <c r="T2427" s="185"/>
      <c r="U2427" s="185"/>
      <c r="V2427" s="185"/>
      <c r="W2427" s="185"/>
      <c r="X2427" s="429"/>
      <c r="Y2427" s="429"/>
      <c r="Z2427" s="429"/>
      <c r="AA2427" s="429"/>
      <c r="AB2427" s="185"/>
      <c r="AC2427" s="431"/>
    </row>
    <row r="2428" spans="20:29">
      <c r="T2428" s="185"/>
      <c r="U2428" s="185"/>
      <c r="V2428" s="185"/>
      <c r="W2428" s="185"/>
      <c r="X2428" s="429"/>
      <c r="Y2428" s="429"/>
      <c r="Z2428" s="429"/>
      <c r="AA2428" s="429"/>
      <c r="AB2428" s="185"/>
      <c r="AC2428" s="431"/>
    </row>
    <row r="2429" spans="20:29">
      <c r="T2429" s="185"/>
      <c r="U2429" s="185"/>
      <c r="V2429" s="185"/>
      <c r="W2429" s="185"/>
      <c r="X2429" s="429"/>
      <c r="Y2429" s="429"/>
      <c r="Z2429" s="429"/>
      <c r="AA2429" s="429"/>
      <c r="AB2429" s="185"/>
      <c r="AC2429" s="431"/>
    </row>
    <row r="2430" spans="20:29">
      <c r="T2430" s="185"/>
      <c r="U2430" s="185"/>
      <c r="V2430" s="185"/>
      <c r="W2430" s="185"/>
      <c r="X2430" s="429"/>
      <c r="Y2430" s="429"/>
      <c r="Z2430" s="429"/>
      <c r="AA2430" s="429"/>
      <c r="AB2430" s="185"/>
      <c r="AC2430" s="431"/>
    </row>
    <row r="2431" spans="20:29">
      <c r="T2431" s="185"/>
      <c r="U2431" s="185"/>
      <c r="V2431" s="185"/>
      <c r="W2431" s="185"/>
      <c r="X2431" s="429"/>
      <c r="Y2431" s="429"/>
      <c r="Z2431" s="429"/>
      <c r="AA2431" s="429"/>
      <c r="AB2431" s="185"/>
      <c r="AC2431" s="431"/>
    </row>
    <row r="2432" spans="20:29">
      <c r="T2432" s="185"/>
      <c r="U2432" s="185"/>
      <c r="V2432" s="185"/>
      <c r="W2432" s="185"/>
      <c r="X2432" s="429"/>
      <c r="Y2432" s="429"/>
      <c r="Z2432" s="429"/>
      <c r="AA2432" s="429"/>
      <c r="AB2432" s="185"/>
      <c r="AC2432" s="431"/>
    </row>
    <row r="2433" spans="20:29">
      <c r="T2433" s="185"/>
      <c r="U2433" s="185"/>
      <c r="V2433" s="185"/>
      <c r="W2433" s="185"/>
      <c r="X2433" s="429"/>
      <c r="Y2433" s="429"/>
      <c r="Z2433" s="429"/>
      <c r="AA2433" s="429"/>
      <c r="AB2433" s="185"/>
      <c r="AC2433" s="431"/>
    </row>
    <row r="2434" spans="20:29">
      <c r="T2434" s="185"/>
      <c r="U2434" s="185"/>
      <c r="V2434" s="185"/>
      <c r="W2434" s="185"/>
      <c r="X2434" s="429"/>
      <c r="Y2434" s="429"/>
      <c r="Z2434" s="429"/>
      <c r="AA2434" s="429"/>
      <c r="AB2434" s="185"/>
      <c r="AC2434" s="431"/>
    </row>
    <row r="2435" spans="20:29">
      <c r="T2435" s="185"/>
      <c r="U2435" s="185"/>
      <c r="V2435" s="185"/>
      <c r="W2435" s="185"/>
      <c r="X2435" s="429"/>
      <c r="Y2435" s="429"/>
      <c r="Z2435" s="429"/>
      <c r="AA2435" s="429"/>
      <c r="AB2435" s="185"/>
      <c r="AC2435" s="431"/>
    </row>
    <row r="2436" spans="20:29">
      <c r="T2436" s="185"/>
      <c r="U2436" s="185"/>
      <c r="V2436" s="185"/>
      <c r="W2436" s="185"/>
      <c r="X2436" s="429"/>
      <c r="Y2436" s="429"/>
      <c r="Z2436" s="429"/>
      <c r="AA2436" s="429"/>
      <c r="AB2436" s="185"/>
      <c r="AC2436" s="431"/>
    </row>
    <row r="2437" spans="20:29">
      <c r="T2437" s="185"/>
      <c r="U2437" s="185"/>
      <c r="V2437" s="185"/>
      <c r="W2437" s="185"/>
      <c r="X2437" s="429"/>
      <c r="Y2437" s="429"/>
      <c r="Z2437" s="429"/>
      <c r="AA2437" s="429"/>
      <c r="AB2437" s="185"/>
      <c r="AC2437" s="431"/>
    </row>
    <row r="2438" spans="20:29">
      <c r="T2438" s="185"/>
      <c r="U2438" s="185"/>
      <c r="V2438" s="185"/>
      <c r="W2438" s="185"/>
      <c r="X2438" s="429"/>
      <c r="Y2438" s="429"/>
      <c r="Z2438" s="429"/>
      <c r="AA2438" s="429"/>
      <c r="AB2438" s="185"/>
      <c r="AC2438" s="431"/>
    </row>
    <row r="2439" spans="20:29">
      <c r="T2439" s="185"/>
      <c r="U2439" s="185"/>
      <c r="V2439" s="185"/>
      <c r="W2439" s="185"/>
      <c r="X2439" s="429"/>
      <c r="Y2439" s="429"/>
      <c r="Z2439" s="429"/>
      <c r="AA2439" s="429"/>
      <c r="AB2439" s="185"/>
      <c r="AC2439" s="431"/>
    </row>
    <row r="2440" spans="20:29">
      <c r="T2440" s="185"/>
      <c r="U2440" s="185"/>
      <c r="V2440" s="185"/>
      <c r="W2440" s="185"/>
      <c r="X2440" s="429"/>
      <c r="Y2440" s="429"/>
      <c r="Z2440" s="429"/>
      <c r="AA2440" s="429"/>
      <c r="AB2440" s="185"/>
      <c r="AC2440" s="431"/>
    </row>
    <row r="2441" spans="20:29">
      <c r="T2441" s="185"/>
      <c r="U2441" s="185"/>
      <c r="V2441" s="185"/>
      <c r="W2441" s="185"/>
      <c r="X2441" s="429"/>
      <c r="Y2441" s="429"/>
      <c r="Z2441" s="429"/>
      <c r="AA2441" s="429"/>
      <c r="AB2441" s="185"/>
      <c r="AC2441" s="431"/>
    </row>
    <row r="2442" spans="20:29">
      <c r="T2442" s="185"/>
      <c r="U2442" s="185"/>
      <c r="V2442" s="185"/>
      <c r="W2442" s="185"/>
      <c r="X2442" s="429"/>
      <c r="Y2442" s="429"/>
      <c r="Z2442" s="429"/>
      <c r="AA2442" s="429"/>
      <c r="AB2442" s="185"/>
      <c r="AC2442" s="431"/>
    </row>
    <row r="2443" spans="20:29">
      <c r="T2443" s="185"/>
      <c r="U2443" s="185"/>
      <c r="V2443" s="185"/>
      <c r="W2443" s="185"/>
      <c r="X2443" s="429"/>
      <c r="Y2443" s="429"/>
      <c r="Z2443" s="429"/>
      <c r="AA2443" s="429"/>
      <c r="AB2443" s="185"/>
      <c r="AC2443" s="431"/>
    </row>
    <row r="2444" spans="20:29">
      <c r="T2444" s="185"/>
      <c r="U2444" s="185"/>
      <c r="V2444" s="185"/>
      <c r="W2444" s="185"/>
      <c r="X2444" s="429"/>
      <c r="Y2444" s="429"/>
      <c r="Z2444" s="429"/>
      <c r="AA2444" s="429"/>
      <c r="AB2444" s="185"/>
      <c r="AC2444" s="431"/>
    </row>
    <row r="2445" spans="20:29">
      <c r="T2445" s="185"/>
      <c r="U2445" s="185"/>
      <c r="V2445" s="185"/>
      <c r="W2445" s="185"/>
      <c r="X2445" s="429"/>
      <c r="Y2445" s="429"/>
      <c r="Z2445" s="429"/>
      <c r="AA2445" s="429"/>
      <c r="AB2445" s="185"/>
      <c r="AC2445" s="431"/>
    </row>
    <row r="2446" spans="20:29">
      <c r="T2446" s="185"/>
      <c r="U2446" s="185"/>
      <c r="V2446" s="185"/>
      <c r="W2446" s="185"/>
      <c r="X2446" s="429"/>
      <c r="Y2446" s="429"/>
      <c r="Z2446" s="429"/>
      <c r="AA2446" s="429"/>
      <c r="AB2446" s="185"/>
      <c r="AC2446" s="431"/>
    </row>
    <row r="2447" spans="20:29">
      <c r="T2447" s="185"/>
      <c r="U2447" s="185"/>
      <c r="V2447" s="185"/>
      <c r="W2447" s="185"/>
      <c r="X2447" s="429"/>
      <c r="Y2447" s="429"/>
      <c r="Z2447" s="429"/>
      <c r="AA2447" s="429"/>
      <c r="AB2447" s="185"/>
      <c r="AC2447" s="431"/>
    </row>
    <row r="2448" spans="20:29">
      <c r="T2448" s="185"/>
      <c r="U2448" s="185"/>
      <c r="V2448" s="185"/>
      <c r="W2448" s="185"/>
      <c r="X2448" s="429"/>
      <c r="Y2448" s="429"/>
      <c r="Z2448" s="429"/>
      <c r="AA2448" s="429"/>
      <c r="AB2448" s="185"/>
      <c r="AC2448" s="431"/>
    </row>
    <row r="2449" spans="20:29">
      <c r="T2449" s="185"/>
      <c r="U2449" s="185"/>
      <c r="V2449" s="185"/>
      <c r="W2449" s="185"/>
      <c r="X2449" s="429"/>
      <c r="Y2449" s="429"/>
      <c r="Z2449" s="429"/>
      <c r="AA2449" s="429"/>
      <c r="AB2449" s="185"/>
      <c r="AC2449" s="431"/>
    </row>
    <row r="2450" spans="20:29">
      <c r="T2450" s="185"/>
      <c r="U2450" s="185"/>
      <c r="V2450" s="185"/>
      <c r="W2450" s="185"/>
      <c r="X2450" s="429"/>
      <c r="Y2450" s="429"/>
      <c r="Z2450" s="429"/>
      <c r="AA2450" s="429"/>
      <c r="AB2450" s="185"/>
      <c r="AC2450" s="431"/>
    </row>
    <row r="2451" spans="20:29">
      <c r="T2451" s="185"/>
      <c r="U2451" s="185"/>
      <c r="V2451" s="185"/>
      <c r="W2451" s="185"/>
      <c r="X2451" s="429"/>
      <c r="Y2451" s="429"/>
      <c r="Z2451" s="429"/>
      <c r="AA2451" s="429"/>
      <c r="AB2451" s="185"/>
      <c r="AC2451" s="431"/>
    </row>
    <row r="2452" spans="20:29">
      <c r="T2452" s="185"/>
      <c r="U2452" s="185"/>
      <c r="V2452" s="185"/>
      <c r="W2452" s="185"/>
      <c r="X2452" s="429"/>
      <c r="Y2452" s="429"/>
      <c r="Z2452" s="429"/>
      <c r="AA2452" s="429"/>
      <c r="AB2452" s="185"/>
      <c r="AC2452" s="431"/>
    </row>
    <row r="2453" spans="20:29">
      <c r="T2453" s="185"/>
      <c r="U2453" s="185"/>
      <c r="V2453" s="185"/>
      <c r="W2453" s="185"/>
      <c r="X2453" s="429"/>
      <c r="Y2453" s="429"/>
      <c r="Z2453" s="429"/>
      <c r="AA2453" s="429"/>
      <c r="AB2453" s="185"/>
      <c r="AC2453" s="431"/>
    </row>
    <row r="2454" spans="20:29">
      <c r="T2454" s="185"/>
      <c r="U2454" s="185"/>
      <c r="V2454" s="185"/>
      <c r="W2454" s="185"/>
      <c r="X2454" s="429"/>
      <c r="Y2454" s="429"/>
      <c r="Z2454" s="429"/>
      <c r="AA2454" s="429"/>
      <c r="AB2454" s="185"/>
      <c r="AC2454" s="431"/>
    </row>
    <row r="2455" spans="20:29">
      <c r="T2455" s="185"/>
      <c r="U2455" s="185"/>
      <c r="V2455" s="185"/>
      <c r="W2455" s="185"/>
      <c r="X2455" s="429"/>
      <c r="Y2455" s="429"/>
      <c r="Z2455" s="429"/>
      <c r="AA2455" s="429"/>
      <c r="AB2455" s="185"/>
      <c r="AC2455" s="431"/>
    </row>
    <row r="2456" spans="20:29">
      <c r="T2456" s="185"/>
      <c r="U2456" s="185"/>
      <c r="V2456" s="185"/>
      <c r="W2456" s="185"/>
      <c r="X2456" s="429"/>
      <c r="Y2456" s="429"/>
      <c r="Z2456" s="429"/>
      <c r="AA2456" s="429"/>
      <c r="AB2456" s="185"/>
      <c r="AC2456" s="431"/>
    </row>
    <row r="2457" spans="20:29">
      <c r="T2457" s="185"/>
      <c r="U2457" s="185"/>
      <c r="V2457" s="185"/>
      <c r="W2457" s="185"/>
      <c r="X2457" s="429"/>
      <c r="Y2457" s="429"/>
      <c r="Z2457" s="429"/>
      <c r="AA2457" s="429"/>
      <c r="AB2457" s="185"/>
      <c r="AC2457" s="431"/>
    </row>
    <row r="2458" spans="20:29">
      <c r="T2458" s="185"/>
      <c r="U2458" s="185"/>
      <c r="V2458" s="185"/>
      <c r="W2458" s="185"/>
      <c r="X2458" s="429"/>
      <c r="Y2458" s="429"/>
      <c r="Z2458" s="429"/>
      <c r="AA2458" s="429"/>
      <c r="AB2458" s="185"/>
      <c r="AC2458" s="431"/>
    </row>
    <row r="2459" spans="20:29">
      <c r="T2459" s="185"/>
      <c r="U2459" s="185"/>
      <c r="V2459" s="185"/>
      <c r="W2459" s="185"/>
      <c r="X2459" s="429"/>
      <c r="Y2459" s="429"/>
      <c r="Z2459" s="429"/>
      <c r="AA2459" s="429"/>
      <c r="AB2459" s="185"/>
      <c r="AC2459" s="431"/>
    </row>
    <row r="2460" spans="20:29">
      <c r="T2460" s="185"/>
      <c r="U2460" s="185"/>
      <c r="V2460" s="185"/>
      <c r="W2460" s="185"/>
      <c r="X2460" s="429"/>
      <c r="Y2460" s="429"/>
      <c r="Z2460" s="429"/>
      <c r="AA2460" s="429"/>
      <c r="AB2460" s="185"/>
      <c r="AC2460" s="431"/>
    </row>
    <row r="2461" spans="20:29">
      <c r="T2461" s="185"/>
      <c r="U2461" s="185"/>
      <c r="V2461" s="185"/>
      <c r="W2461" s="185"/>
      <c r="X2461" s="429"/>
      <c r="Y2461" s="429"/>
      <c r="Z2461" s="429"/>
      <c r="AA2461" s="429"/>
      <c r="AB2461" s="185"/>
      <c r="AC2461" s="431"/>
    </row>
    <row r="2462" spans="20:29">
      <c r="T2462" s="185"/>
      <c r="U2462" s="185"/>
      <c r="V2462" s="185"/>
      <c r="W2462" s="185"/>
      <c r="X2462" s="429"/>
      <c r="Y2462" s="429"/>
      <c r="Z2462" s="429"/>
      <c r="AA2462" s="429"/>
      <c r="AB2462" s="185"/>
      <c r="AC2462" s="431"/>
    </row>
    <row r="2463" spans="20:29">
      <c r="T2463" s="185"/>
      <c r="U2463" s="185"/>
      <c r="V2463" s="185"/>
      <c r="W2463" s="185"/>
      <c r="X2463" s="429"/>
      <c r="Y2463" s="429"/>
      <c r="Z2463" s="429"/>
      <c r="AA2463" s="429"/>
      <c r="AB2463" s="185"/>
      <c r="AC2463" s="431"/>
    </row>
    <row r="2464" spans="20:29">
      <c r="T2464" s="185"/>
      <c r="U2464" s="185"/>
      <c r="V2464" s="185"/>
      <c r="W2464" s="185"/>
      <c r="X2464" s="429"/>
      <c r="Y2464" s="429"/>
      <c r="Z2464" s="429"/>
      <c r="AA2464" s="429"/>
      <c r="AB2464" s="185"/>
      <c r="AC2464" s="431"/>
    </row>
    <row r="2465" spans="20:29">
      <c r="T2465" s="185"/>
      <c r="U2465" s="185"/>
      <c r="V2465" s="185"/>
      <c r="W2465" s="185"/>
      <c r="X2465" s="429"/>
      <c r="Y2465" s="429"/>
      <c r="Z2465" s="429"/>
      <c r="AA2465" s="429"/>
      <c r="AB2465" s="185"/>
      <c r="AC2465" s="431"/>
    </row>
    <row r="2466" spans="20:29">
      <c r="T2466" s="185"/>
      <c r="U2466" s="185"/>
      <c r="V2466" s="185"/>
      <c r="W2466" s="185"/>
      <c r="X2466" s="429"/>
      <c r="Y2466" s="429"/>
      <c r="Z2466" s="429"/>
      <c r="AA2466" s="429"/>
      <c r="AB2466" s="185"/>
      <c r="AC2466" s="431"/>
    </row>
    <row r="2467" spans="20:29">
      <c r="T2467" s="185"/>
      <c r="U2467" s="185"/>
      <c r="V2467" s="185"/>
      <c r="W2467" s="185"/>
      <c r="X2467" s="429"/>
      <c r="Y2467" s="429"/>
      <c r="Z2467" s="429"/>
      <c r="AA2467" s="429"/>
      <c r="AB2467" s="185"/>
      <c r="AC2467" s="431"/>
    </row>
    <row r="2468" spans="20:29">
      <c r="T2468" s="185"/>
      <c r="U2468" s="185"/>
      <c r="V2468" s="185"/>
      <c r="W2468" s="185"/>
      <c r="X2468" s="429"/>
      <c r="Y2468" s="429"/>
      <c r="Z2468" s="429"/>
      <c r="AA2468" s="429"/>
      <c r="AB2468" s="185"/>
      <c r="AC2468" s="431"/>
    </row>
    <row r="2469" spans="20:29">
      <c r="T2469" s="185"/>
      <c r="U2469" s="185"/>
      <c r="V2469" s="185"/>
      <c r="W2469" s="185"/>
      <c r="X2469" s="429"/>
      <c r="Y2469" s="429"/>
      <c r="Z2469" s="429"/>
      <c r="AA2469" s="429"/>
      <c r="AB2469" s="185"/>
      <c r="AC2469" s="431"/>
    </row>
    <row r="2470" spans="20:29">
      <c r="T2470" s="185"/>
      <c r="U2470" s="185"/>
      <c r="V2470" s="185"/>
      <c r="W2470" s="185"/>
      <c r="X2470" s="429"/>
      <c r="Y2470" s="429"/>
      <c r="Z2470" s="429"/>
      <c r="AA2470" s="429"/>
      <c r="AB2470" s="185"/>
      <c r="AC2470" s="431"/>
    </row>
    <row r="2471" spans="20:29">
      <c r="T2471" s="185"/>
      <c r="U2471" s="185"/>
      <c r="V2471" s="185"/>
      <c r="W2471" s="185"/>
      <c r="X2471" s="429"/>
      <c r="Y2471" s="429"/>
      <c r="Z2471" s="429"/>
      <c r="AA2471" s="429"/>
      <c r="AB2471" s="185"/>
      <c r="AC2471" s="431"/>
    </row>
    <row r="2472" spans="20:29">
      <c r="T2472" s="185"/>
      <c r="U2472" s="185"/>
      <c r="V2472" s="185"/>
      <c r="W2472" s="185"/>
      <c r="X2472" s="429"/>
      <c r="Y2472" s="429"/>
      <c r="Z2472" s="429"/>
      <c r="AA2472" s="429"/>
      <c r="AB2472" s="185"/>
      <c r="AC2472" s="431"/>
    </row>
    <row r="2473" spans="20:29">
      <c r="T2473" s="185"/>
      <c r="U2473" s="185"/>
      <c r="V2473" s="185"/>
      <c r="W2473" s="185"/>
      <c r="X2473" s="429"/>
      <c r="Y2473" s="429"/>
      <c r="Z2473" s="429"/>
      <c r="AA2473" s="429"/>
      <c r="AB2473" s="185"/>
      <c r="AC2473" s="431"/>
    </row>
    <row r="2474" spans="20:29">
      <c r="T2474" s="185"/>
      <c r="U2474" s="185"/>
      <c r="V2474" s="185"/>
      <c r="W2474" s="185"/>
      <c r="X2474" s="429"/>
      <c r="Y2474" s="429"/>
      <c r="Z2474" s="429"/>
      <c r="AA2474" s="429"/>
      <c r="AB2474" s="185"/>
      <c r="AC2474" s="431"/>
    </row>
    <row r="2475" spans="20:29">
      <c r="T2475" s="185"/>
      <c r="U2475" s="185"/>
      <c r="V2475" s="185"/>
      <c r="W2475" s="185"/>
      <c r="X2475" s="429"/>
      <c r="Y2475" s="429"/>
      <c r="Z2475" s="429"/>
      <c r="AA2475" s="429"/>
      <c r="AB2475" s="185"/>
      <c r="AC2475" s="431"/>
    </row>
    <row r="2476" spans="20:29">
      <c r="T2476" s="185"/>
      <c r="U2476" s="185"/>
      <c r="V2476" s="185"/>
      <c r="W2476" s="185"/>
      <c r="X2476" s="429"/>
      <c r="Y2476" s="429"/>
      <c r="Z2476" s="429"/>
      <c r="AA2476" s="429"/>
      <c r="AB2476" s="185"/>
      <c r="AC2476" s="431"/>
    </row>
    <row r="2477" spans="20:29">
      <c r="T2477" s="185"/>
      <c r="U2477" s="185"/>
      <c r="V2477" s="185"/>
      <c r="W2477" s="185"/>
      <c r="X2477" s="429"/>
      <c r="Y2477" s="429"/>
      <c r="Z2477" s="429"/>
      <c r="AA2477" s="429"/>
      <c r="AB2477" s="185"/>
      <c r="AC2477" s="431"/>
    </row>
    <row r="2478" spans="20:29">
      <c r="T2478" s="185"/>
      <c r="U2478" s="185"/>
      <c r="V2478" s="185"/>
      <c r="W2478" s="185"/>
      <c r="X2478" s="429"/>
      <c r="Y2478" s="429"/>
      <c r="Z2478" s="429"/>
      <c r="AA2478" s="429"/>
      <c r="AB2478" s="185"/>
      <c r="AC2478" s="431"/>
    </row>
    <row r="2479" spans="20:29">
      <c r="T2479" s="185"/>
      <c r="U2479" s="185"/>
      <c r="V2479" s="185"/>
      <c r="W2479" s="185"/>
      <c r="X2479" s="429"/>
      <c r="Y2479" s="429"/>
      <c r="Z2479" s="429"/>
      <c r="AA2479" s="429"/>
      <c r="AB2479" s="185"/>
      <c r="AC2479" s="431"/>
    </row>
    <row r="2480" spans="20:29">
      <c r="T2480" s="185"/>
      <c r="U2480" s="185"/>
      <c r="V2480" s="185"/>
      <c r="W2480" s="185"/>
      <c r="X2480" s="429"/>
      <c r="Y2480" s="429"/>
      <c r="Z2480" s="429"/>
      <c r="AA2480" s="429"/>
      <c r="AB2480" s="185"/>
      <c r="AC2480" s="431"/>
    </row>
    <row r="2481" spans="20:29">
      <c r="T2481" s="185"/>
      <c r="U2481" s="185"/>
      <c r="V2481" s="185"/>
      <c r="W2481" s="185"/>
      <c r="X2481" s="429"/>
      <c r="Y2481" s="429"/>
      <c r="Z2481" s="429"/>
      <c r="AA2481" s="429"/>
      <c r="AB2481" s="185"/>
      <c r="AC2481" s="431"/>
    </row>
    <row r="2482" spans="20:29">
      <c r="T2482" s="185"/>
      <c r="U2482" s="185"/>
      <c r="V2482" s="185"/>
      <c r="W2482" s="185"/>
      <c r="X2482" s="429"/>
      <c r="Y2482" s="429"/>
      <c r="Z2482" s="429"/>
      <c r="AA2482" s="429"/>
      <c r="AB2482" s="185"/>
      <c r="AC2482" s="431"/>
    </row>
    <row r="2483" spans="20:29">
      <c r="T2483" s="185"/>
      <c r="U2483" s="185"/>
      <c r="V2483" s="185"/>
      <c r="W2483" s="185"/>
      <c r="X2483" s="429"/>
      <c r="Y2483" s="429"/>
      <c r="Z2483" s="429"/>
      <c r="AA2483" s="429"/>
      <c r="AB2483" s="185"/>
      <c r="AC2483" s="431"/>
    </row>
    <row r="2484" spans="20:29">
      <c r="T2484" s="185"/>
      <c r="U2484" s="185"/>
      <c r="V2484" s="185"/>
      <c r="W2484" s="185"/>
      <c r="X2484" s="429"/>
      <c r="Y2484" s="429"/>
      <c r="Z2484" s="429"/>
      <c r="AA2484" s="429"/>
      <c r="AB2484" s="185"/>
      <c r="AC2484" s="431"/>
    </row>
    <row r="2485" spans="20:29">
      <c r="T2485" s="185"/>
      <c r="U2485" s="185"/>
      <c r="V2485" s="185"/>
      <c r="W2485" s="185"/>
      <c r="X2485" s="429"/>
      <c r="Y2485" s="429"/>
      <c r="Z2485" s="429"/>
      <c r="AA2485" s="429"/>
      <c r="AB2485" s="185"/>
      <c r="AC2485" s="431"/>
    </row>
    <row r="2486" spans="20:29">
      <c r="T2486" s="185"/>
      <c r="U2486" s="185"/>
      <c r="V2486" s="185"/>
      <c r="W2486" s="185"/>
      <c r="X2486" s="429"/>
      <c r="Y2486" s="429"/>
      <c r="Z2486" s="429"/>
      <c r="AA2486" s="429"/>
      <c r="AB2486" s="185"/>
      <c r="AC2486" s="431"/>
    </row>
    <row r="2487" spans="20:29">
      <c r="T2487" s="185"/>
      <c r="U2487" s="185"/>
      <c r="V2487" s="185"/>
      <c r="W2487" s="185"/>
      <c r="X2487" s="429"/>
      <c r="Y2487" s="429"/>
      <c r="Z2487" s="429"/>
      <c r="AA2487" s="429"/>
      <c r="AB2487" s="185"/>
      <c r="AC2487" s="431"/>
    </row>
    <row r="2488" spans="20:29">
      <c r="T2488" s="185"/>
      <c r="U2488" s="185"/>
      <c r="V2488" s="185"/>
      <c r="W2488" s="185"/>
      <c r="X2488" s="429"/>
      <c r="Y2488" s="429"/>
      <c r="Z2488" s="429"/>
      <c r="AA2488" s="429"/>
      <c r="AB2488" s="185"/>
      <c r="AC2488" s="431"/>
    </row>
    <row r="2489" spans="20:29">
      <c r="T2489" s="185"/>
      <c r="U2489" s="185"/>
      <c r="V2489" s="185"/>
      <c r="W2489" s="185"/>
      <c r="X2489" s="429"/>
      <c r="Y2489" s="429"/>
      <c r="Z2489" s="429"/>
      <c r="AA2489" s="429"/>
      <c r="AB2489" s="185"/>
      <c r="AC2489" s="431"/>
    </row>
    <row r="2490" spans="20:29">
      <c r="T2490" s="185"/>
      <c r="U2490" s="185"/>
      <c r="V2490" s="185"/>
      <c r="W2490" s="185"/>
      <c r="X2490" s="429"/>
      <c r="Y2490" s="429"/>
      <c r="Z2490" s="429"/>
      <c r="AA2490" s="429"/>
      <c r="AB2490" s="185"/>
      <c r="AC2490" s="431"/>
    </row>
    <row r="2491" spans="20:29">
      <c r="T2491" s="185"/>
      <c r="U2491" s="185"/>
      <c r="V2491" s="185"/>
      <c r="W2491" s="185"/>
      <c r="X2491" s="429"/>
      <c r="Y2491" s="429"/>
      <c r="Z2491" s="429"/>
      <c r="AA2491" s="429"/>
      <c r="AB2491" s="185"/>
      <c r="AC2491" s="431"/>
    </row>
    <row r="2492" spans="20:29">
      <c r="T2492" s="185"/>
      <c r="U2492" s="185"/>
      <c r="V2492" s="185"/>
      <c r="W2492" s="185"/>
      <c r="X2492" s="429"/>
      <c r="Y2492" s="429"/>
      <c r="Z2492" s="429"/>
      <c r="AA2492" s="429"/>
      <c r="AB2492" s="185"/>
      <c r="AC2492" s="431"/>
    </row>
    <row r="2493" spans="20:29">
      <c r="T2493" s="185"/>
      <c r="U2493" s="185"/>
      <c r="V2493" s="185"/>
      <c r="W2493" s="185"/>
      <c r="X2493" s="429"/>
      <c r="Y2493" s="429"/>
      <c r="Z2493" s="429"/>
      <c r="AA2493" s="429"/>
      <c r="AB2493" s="185"/>
      <c r="AC2493" s="431"/>
    </row>
    <row r="2494" spans="20:29">
      <c r="T2494" s="185"/>
      <c r="U2494" s="185"/>
      <c r="V2494" s="185"/>
      <c r="W2494" s="185"/>
      <c r="X2494" s="429"/>
      <c r="Y2494" s="429"/>
      <c r="Z2494" s="429"/>
      <c r="AA2494" s="429"/>
      <c r="AB2494" s="185"/>
      <c r="AC2494" s="431"/>
    </row>
    <row r="2495" spans="20:29">
      <c r="T2495" s="185"/>
      <c r="U2495" s="185"/>
      <c r="V2495" s="185"/>
      <c r="W2495" s="185"/>
      <c r="X2495" s="429"/>
      <c r="Y2495" s="429"/>
      <c r="Z2495" s="429"/>
      <c r="AA2495" s="429"/>
      <c r="AB2495" s="185"/>
      <c r="AC2495" s="431"/>
    </row>
    <row r="2496" spans="20:29">
      <c r="T2496" s="185"/>
      <c r="U2496" s="185"/>
      <c r="V2496" s="185"/>
      <c r="W2496" s="185"/>
      <c r="X2496" s="429"/>
      <c r="Y2496" s="429"/>
      <c r="Z2496" s="429"/>
      <c r="AA2496" s="429"/>
      <c r="AB2496" s="185"/>
      <c r="AC2496" s="431"/>
    </row>
    <row r="2497" spans="20:29">
      <c r="T2497" s="185"/>
      <c r="U2497" s="185"/>
      <c r="V2497" s="185"/>
      <c r="W2497" s="185"/>
      <c r="X2497" s="429"/>
      <c r="Y2497" s="429"/>
      <c r="Z2497" s="429"/>
      <c r="AA2497" s="429"/>
      <c r="AB2497" s="185"/>
      <c r="AC2497" s="431"/>
    </row>
    <row r="2498" spans="20:29">
      <c r="T2498" s="185"/>
      <c r="U2498" s="185"/>
      <c r="V2498" s="185"/>
      <c r="W2498" s="185"/>
      <c r="X2498" s="429"/>
      <c r="Y2498" s="429"/>
      <c r="Z2498" s="429"/>
      <c r="AA2498" s="429"/>
      <c r="AB2498" s="185"/>
      <c r="AC2498" s="431"/>
    </row>
    <row r="2499" spans="20:29">
      <c r="T2499" s="185"/>
      <c r="U2499" s="185"/>
      <c r="V2499" s="185"/>
      <c r="W2499" s="185"/>
      <c r="X2499" s="429"/>
      <c r="Y2499" s="429"/>
      <c r="Z2499" s="429"/>
      <c r="AA2499" s="429"/>
      <c r="AB2499" s="185"/>
      <c r="AC2499" s="431"/>
    </row>
    <row r="2500" spans="20:29">
      <c r="T2500" s="185"/>
      <c r="U2500" s="185"/>
      <c r="V2500" s="185"/>
      <c r="W2500" s="185"/>
      <c r="X2500" s="429"/>
      <c r="Y2500" s="429"/>
      <c r="Z2500" s="429"/>
      <c r="AA2500" s="429"/>
      <c r="AB2500" s="185"/>
      <c r="AC2500" s="431"/>
    </row>
    <row r="2501" spans="20:29">
      <c r="T2501" s="185"/>
      <c r="U2501" s="185"/>
      <c r="V2501" s="185"/>
      <c r="W2501" s="185"/>
      <c r="X2501" s="429"/>
      <c r="Y2501" s="429"/>
      <c r="Z2501" s="429"/>
      <c r="AA2501" s="429"/>
      <c r="AB2501" s="185"/>
      <c r="AC2501" s="431"/>
    </row>
    <row r="2502" spans="20:29">
      <c r="T2502" s="185"/>
      <c r="U2502" s="185"/>
      <c r="V2502" s="185"/>
      <c r="W2502" s="185"/>
      <c r="X2502" s="429"/>
      <c r="Y2502" s="429"/>
      <c r="Z2502" s="429"/>
      <c r="AA2502" s="429"/>
      <c r="AB2502" s="185"/>
      <c r="AC2502" s="431"/>
    </row>
    <row r="2503" spans="20:29">
      <c r="T2503" s="185"/>
      <c r="U2503" s="185"/>
      <c r="V2503" s="185"/>
      <c r="W2503" s="185"/>
      <c r="X2503" s="429"/>
      <c r="Y2503" s="429"/>
      <c r="Z2503" s="429"/>
      <c r="AA2503" s="429"/>
      <c r="AB2503" s="185"/>
      <c r="AC2503" s="431"/>
    </row>
    <row r="2504" spans="20:29">
      <c r="T2504" s="185"/>
      <c r="U2504" s="185"/>
      <c r="V2504" s="185"/>
      <c r="W2504" s="185"/>
      <c r="X2504" s="429"/>
      <c r="Y2504" s="429"/>
      <c r="Z2504" s="429"/>
      <c r="AA2504" s="429"/>
      <c r="AB2504" s="185"/>
      <c r="AC2504" s="431"/>
    </row>
    <row r="2505" spans="20:29">
      <c r="T2505" s="185"/>
      <c r="U2505" s="185"/>
      <c r="V2505" s="185"/>
      <c r="W2505" s="185"/>
      <c r="X2505" s="429"/>
      <c r="Y2505" s="429"/>
      <c r="Z2505" s="429"/>
      <c r="AA2505" s="429"/>
      <c r="AB2505" s="185"/>
      <c r="AC2505" s="431"/>
    </row>
    <row r="2506" spans="20:29">
      <c r="T2506" s="185"/>
      <c r="U2506" s="185"/>
      <c r="V2506" s="185"/>
      <c r="W2506" s="185"/>
      <c r="X2506" s="429"/>
      <c r="Y2506" s="429"/>
      <c r="Z2506" s="429"/>
      <c r="AA2506" s="429"/>
      <c r="AB2506" s="185"/>
      <c r="AC2506" s="431"/>
    </row>
    <row r="2507" spans="20:29">
      <c r="T2507" s="185"/>
      <c r="U2507" s="185"/>
      <c r="V2507" s="185"/>
      <c r="W2507" s="185"/>
      <c r="X2507" s="429"/>
      <c r="Y2507" s="429"/>
      <c r="Z2507" s="429"/>
      <c r="AA2507" s="429"/>
      <c r="AB2507" s="185"/>
      <c r="AC2507" s="431"/>
    </row>
    <row r="2508" spans="20:29">
      <c r="T2508" s="185"/>
      <c r="U2508" s="185"/>
      <c r="V2508" s="185"/>
      <c r="W2508" s="185"/>
      <c r="X2508" s="429"/>
      <c r="Y2508" s="429"/>
      <c r="Z2508" s="429"/>
      <c r="AA2508" s="429"/>
      <c r="AB2508" s="185"/>
      <c r="AC2508" s="431"/>
    </row>
    <row r="2509" spans="20:29">
      <c r="T2509" s="185"/>
      <c r="U2509" s="185"/>
      <c r="V2509" s="185"/>
      <c r="W2509" s="185"/>
      <c r="X2509" s="429"/>
      <c r="Y2509" s="429"/>
      <c r="Z2509" s="429"/>
      <c r="AA2509" s="429"/>
      <c r="AB2509" s="185"/>
      <c r="AC2509" s="431"/>
    </row>
    <row r="2510" spans="20:29">
      <c r="T2510" s="185"/>
      <c r="U2510" s="185"/>
      <c r="V2510" s="185"/>
      <c r="W2510" s="185"/>
      <c r="X2510" s="429"/>
      <c r="Y2510" s="429"/>
      <c r="Z2510" s="429"/>
      <c r="AA2510" s="429"/>
      <c r="AB2510" s="185"/>
      <c r="AC2510" s="431"/>
    </row>
    <row r="2511" spans="20:29">
      <c r="T2511" s="185"/>
      <c r="U2511" s="185"/>
      <c r="V2511" s="185"/>
      <c r="W2511" s="185"/>
      <c r="X2511" s="429"/>
      <c r="Y2511" s="429"/>
      <c r="Z2511" s="429"/>
      <c r="AA2511" s="429"/>
      <c r="AB2511" s="185"/>
      <c r="AC2511" s="431"/>
    </row>
    <row r="2512" spans="20:29">
      <c r="T2512" s="185"/>
      <c r="U2512" s="185"/>
      <c r="V2512" s="185"/>
      <c r="W2512" s="185"/>
      <c r="X2512" s="429"/>
      <c r="Y2512" s="429"/>
      <c r="Z2512" s="429"/>
      <c r="AA2512" s="429"/>
      <c r="AB2512" s="185"/>
      <c r="AC2512" s="431"/>
    </row>
    <row r="2513" spans="20:29">
      <c r="T2513" s="185"/>
      <c r="U2513" s="185"/>
      <c r="V2513" s="185"/>
      <c r="W2513" s="185"/>
      <c r="X2513" s="429"/>
      <c r="Y2513" s="429"/>
      <c r="Z2513" s="429"/>
      <c r="AA2513" s="429"/>
      <c r="AB2513" s="185"/>
      <c r="AC2513" s="431"/>
    </row>
    <row r="2514" spans="20:29">
      <c r="T2514" s="185"/>
      <c r="U2514" s="185"/>
      <c r="V2514" s="185"/>
      <c r="W2514" s="185"/>
      <c r="X2514" s="429"/>
      <c r="Y2514" s="429"/>
      <c r="Z2514" s="429"/>
      <c r="AA2514" s="429"/>
      <c r="AB2514" s="185"/>
      <c r="AC2514" s="431"/>
    </row>
    <row r="2515" spans="20:29">
      <c r="T2515" s="185"/>
      <c r="U2515" s="185"/>
      <c r="V2515" s="185"/>
      <c r="W2515" s="185"/>
      <c r="X2515" s="429"/>
      <c r="Y2515" s="429"/>
      <c r="Z2515" s="429"/>
      <c r="AA2515" s="429"/>
      <c r="AB2515" s="185"/>
      <c r="AC2515" s="431"/>
    </row>
    <row r="2516" spans="20:29">
      <c r="T2516" s="185"/>
      <c r="U2516" s="185"/>
      <c r="V2516" s="185"/>
      <c r="W2516" s="185"/>
      <c r="X2516" s="429"/>
      <c r="Y2516" s="429"/>
      <c r="Z2516" s="429"/>
      <c r="AA2516" s="429"/>
      <c r="AB2516" s="185"/>
      <c r="AC2516" s="431"/>
    </row>
    <row r="2517" spans="20:29">
      <c r="T2517" s="185"/>
      <c r="U2517" s="185"/>
      <c r="V2517" s="185"/>
      <c r="W2517" s="185"/>
      <c r="X2517" s="429"/>
      <c r="Y2517" s="429"/>
      <c r="Z2517" s="429"/>
      <c r="AA2517" s="429"/>
      <c r="AB2517" s="185"/>
      <c r="AC2517" s="431"/>
    </row>
    <row r="2518" spans="20:29">
      <c r="T2518" s="185"/>
      <c r="U2518" s="185"/>
      <c r="V2518" s="185"/>
      <c r="W2518" s="185"/>
      <c r="X2518" s="429"/>
      <c r="Y2518" s="429"/>
      <c r="Z2518" s="429"/>
      <c r="AA2518" s="429"/>
      <c r="AB2518" s="185"/>
      <c r="AC2518" s="431"/>
    </row>
    <row r="2519" spans="20:29">
      <c r="T2519" s="185"/>
      <c r="U2519" s="185"/>
      <c r="V2519" s="185"/>
      <c r="W2519" s="185"/>
      <c r="X2519" s="429"/>
      <c r="Y2519" s="429"/>
      <c r="Z2519" s="429"/>
      <c r="AA2519" s="429"/>
      <c r="AB2519" s="185"/>
      <c r="AC2519" s="431"/>
    </row>
    <row r="2520" spans="20:29">
      <c r="T2520" s="185"/>
      <c r="U2520" s="185"/>
      <c r="V2520" s="185"/>
      <c r="W2520" s="185"/>
      <c r="X2520" s="429"/>
      <c r="Y2520" s="429"/>
      <c r="Z2520" s="429"/>
      <c r="AA2520" s="429"/>
      <c r="AB2520" s="185"/>
      <c r="AC2520" s="431"/>
    </row>
    <row r="2521" spans="20:29">
      <c r="T2521" s="185"/>
      <c r="U2521" s="185"/>
      <c r="V2521" s="185"/>
      <c r="W2521" s="185"/>
      <c r="X2521" s="429"/>
      <c r="Y2521" s="429"/>
      <c r="Z2521" s="429"/>
      <c r="AA2521" s="429"/>
      <c r="AB2521" s="185"/>
      <c r="AC2521" s="431"/>
    </row>
    <row r="2522" spans="20:29">
      <c r="T2522" s="185"/>
      <c r="U2522" s="185"/>
      <c r="V2522" s="185"/>
      <c r="W2522" s="185"/>
      <c r="X2522" s="429"/>
      <c r="Y2522" s="429"/>
      <c r="Z2522" s="429"/>
      <c r="AA2522" s="429"/>
      <c r="AB2522" s="185"/>
      <c r="AC2522" s="431"/>
    </row>
    <row r="2523" spans="20:29">
      <c r="T2523" s="185"/>
      <c r="U2523" s="185"/>
      <c r="V2523" s="185"/>
      <c r="W2523" s="185"/>
      <c r="X2523" s="429"/>
      <c r="Y2523" s="429"/>
      <c r="Z2523" s="429"/>
      <c r="AA2523" s="429"/>
      <c r="AB2523" s="185"/>
      <c r="AC2523" s="431"/>
    </row>
    <row r="2524" spans="20:29">
      <c r="T2524" s="185"/>
      <c r="U2524" s="185"/>
      <c r="V2524" s="185"/>
      <c r="W2524" s="185"/>
      <c r="X2524" s="429"/>
      <c r="Y2524" s="429"/>
      <c r="Z2524" s="429"/>
      <c r="AA2524" s="429"/>
      <c r="AB2524" s="185"/>
      <c r="AC2524" s="431"/>
    </row>
    <row r="2525" spans="20:29">
      <c r="T2525" s="185"/>
      <c r="U2525" s="185"/>
      <c r="V2525" s="185"/>
      <c r="W2525" s="185"/>
      <c r="X2525" s="429"/>
      <c r="Y2525" s="429"/>
      <c r="Z2525" s="429"/>
      <c r="AA2525" s="429"/>
      <c r="AB2525" s="185"/>
      <c r="AC2525" s="431"/>
    </row>
    <row r="2526" spans="20:29">
      <c r="T2526" s="185"/>
      <c r="U2526" s="185"/>
      <c r="V2526" s="185"/>
      <c r="W2526" s="185"/>
      <c r="X2526" s="429"/>
      <c r="Y2526" s="429"/>
      <c r="Z2526" s="429"/>
      <c r="AA2526" s="429"/>
      <c r="AB2526" s="185"/>
      <c r="AC2526" s="431"/>
    </row>
    <row r="2527" spans="20:29">
      <c r="T2527" s="185"/>
      <c r="U2527" s="185"/>
      <c r="V2527" s="185"/>
      <c r="W2527" s="185"/>
      <c r="X2527" s="429"/>
      <c r="Y2527" s="429"/>
      <c r="Z2527" s="429"/>
      <c r="AA2527" s="429"/>
      <c r="AB2527" s="185"/>
      <c r="AC2527" s="431"/>
    </row>
    <row r="2528" spans="20:29">
      <c r="T2528" s="185"/>
      <c r="U2528" s="185"/>
      <c r="V2528" s="185"/>
      <c r="W2528" s="185"/>
      <c r="X2528" s="429"/>
      <c r="Y2528" s="429"/>
      <c r="Z2528" s="429"/>
      <c r="AA2528" s="429"/>
      <c r="AB2528" s="185"/>
      <c r="AC2528" s="431"/>
    </row>
    <row r="2529" spans="20:29">
      <c r="T2529" s="185"/>
      <c r="U2529" s="185"/>
      <c r="V2529" s="185"/>
      <c r="W2529" s="185"/>
      <c r="X2529" s="429"/>
      <c r="Y2529" s="429"/>
      <c r="Z2529" s="429"/>
      <c r="AA2529" s="429"/>
      <c r="AB2529" s="185"/>
      <c r="AC2529" s="431"/>
    </row>
    <row r="2530" spans="20:29">
      <c r="T2530" s="185"/>
      <c r="U2530" s="185"/>
      <c r="V2530" s="185"/>
      <c r="W2530" s="185"/>
      <c r="X2530" s="429"/>
      <c r="Y2530" s="429"/>
      <c r="Z2530" s="429"/>
      <c r="AA2530" s="429"/>
      <c r="AB2530" s="185"/>
      <c r="AC2530" s="431"/>
    </row>
    <row r="2531" spans="20:29">
      <c r="T2531" s="185"/>
      <c r="U2531" s="185"/>
      <c r="V2531" s="185"/>
      <c r="W2531" s="185"/>
      <c r="X2531" s="429"/>
      <c r="Y2531" s="429"/>
      <c r="Z2531" s="429"/>
      <c r="AA2531" s="429"/>
      <c r="AB2531" s="185"/>
      <c r="AC2531" s="431"/>
    </row>
    <row r="2532" spans="20:29">
      <c r="T2532" s="185"/>
      <c r="U2532" s="185"/>
      <c r="V2532" s="185"/>
      <c r="W2532" s="185"/>
      <c r="X2532" s="429"/>
      <c r="Y2532" s="429"/>
      <c r="Z2532" s="429"/>
      <c r="AA2532" s="429"/>
      <c r="AB2532" s="185"/>
      <c r="AC2532" s="431"/>
    </row>
    <row r="2533" spans="20:29">
      <c r="T2533" s="185"/>
      <c r="U2533" s="185"/>
      <c r="V2533" s="185"/>
      <c r="W2533" s="185"/>
      <c r="X2533" s="429"/>
      <c r="Y2533" s="429"/>
      <c r="Z2533" s="429"/>
      <c r="AA2533" s="429"/>
      <c r="AB2533" s="185"/>
      <c r="AC2533" s="431"/>
    </row>
    <row r="2534" spans="20:29">
      <c r="T2534" s="185"/>
      <c r="U2534" s="185"/>
      <c r="V2534" s="185"/>
      <c r="W2534" s="185"/>
      <c r="X2534" s="429"/>
      <c r="Y2534" s="429"/>
      <c r="Z2534" s="429"/>
      <c r="AA2534" s="429"/>
      <c r="AB2534" s="185"/>
      <c r="AC2534" s="431"/>
    </row>
    <row r="2535" spans="20:29">
      <c r="T2535" s="185"/>
      <c r="U2535" s="185"/>
      <c r="V2535" s="185"/>
      <c r="W2535" s="185"/>
      <c r="X2535" s="429"/>
      <c r="Y2535" s="429"/>
      <c r="Z2535" s="429"/>
      <c r="AA2535" s="429"/>
      <c r="AB2535" s="185"/>
      <c r="AC2535" s="431"/>
    </row>
    <row r="2536" spans="20:29">
      <c r="T2536" s="185"/>
      <c r="U2536" s="185"/>
      <c r="V2536" s="185"/>
      <c r="W2536" s="185"/>
      <c r="X2536" s="429"/>
      <c r="Y2536" s="429"/>
      <c r="Z2536" s="429"/>
      <c r="AA2536" s="429"/>
      <c r="AB2536" s="185"/>
      <c r="AC2536" s="431"/>
    </row>
    <row r="2537" spans="20:29">
      <c r="T2537" s="185"/>
      <c r="U2537" s="185"/>
      <c r="V2537" s="185"/>
      <c r="W2537" s="185"/>
      <c r="X2537" s="429"/>
      <c r="Y2537" s="429"/>
      <c r="Z2537" s="429"/>
      <c r="AA2537" s="429"/>
      <c r="AB2537" s="185"/>
      <c r="AC2537" s="431"/>
    </row>
    <row r="2538" spans="20:29">
      <c r="T2538" s="185"/>
      <c r="U2538" s="185"/>
      <c r="V2538" s="185"/>
      <c r="W2538" s="185"/>
      <c r="X2538" s="429"/>
      <c r="Y2538" s="429"/>
      <c r="Z2538" s="429"/>
      <c r="AA2538" s="429"/>
      <c r="AB2538" s="185"/>
      <c r="AC2538" s="431"/>
    </row>
    <row r="2539" spans="20:29">
      <c r="T2539" s="185"/>
      <c r="U2539" s="185"/>
      <c r="V2539" s="185"/>
      <c r="W2539" s="185"/>
      <c r="X2539" s="429"/>
      <c r="Y2539" s="429"/>
      <c r="Z2539" s="429"/>
      <c r="AA2539" s="429"/>
      <c r="AB2539" s="185"/>
      <c r="AC2539" s="431"/>
    </row>
    <row r="2540" spans="20:29">
      <c r="T2540" s="185"/>
      <c r="U2540" s="185"/>
      <c r="V2540" s="185"/>
      <c r="W2540" s="185"/>
      <c r="X2540" s="429"/>
      <c r="Y2540" s="429"/>
      <c r="Z2540" s="429"/>
      <c r="AA2540" s="429"/>
      <c r="AB2540" s="185"/>
      <c r="AC2540" s="431"/>
    </row>
    <row r="2541" spans="20:29">
      <c r="T2541" s="185"/>
      <c r="U2541" s="185"/>
      <c r="V2541" s="185"/>
      <c r="W2541" s="185"/>
      <c r="X2541" s="429"/>
      <c r="Y2541" s="429"/>
      <c r="Z2541" s="429"/>
      <c r="AA2541" s="429"/>
      <c r="AB2541" s="185"/>
      <c r="AC2541" s="431"/>
    </row>
    <row r="2542" spans="20:29">
      <c r="T2542" s="185"/>
      <c r="U2542" s="185"/>
      <c r="V2542" s="185"/>
      <c r="W2542" s="185"/>
      <c r="X2542" s="429"/>
      <c r="Y2542" s="429"/>
      <c r="Z2542" s="429"/>
      <c r="AA2542" s="429"/>
      <c r="AB2542" s="185"/>
      <c r="AC2542" s="431"/>
    </row>
    <row r="2543" spans="20:29">
      <c r="T2543" s="185"/>
      <c r="U2543" s="185"/>
      <c r="V2543" s="185"/>
      <c r="W2543" s="185"/>
      <c r="X2543" s="429"/>
      <c r="Y2543" s="429"/>
      <c r="Z2543" s="429"/>
      <c r="AA2543" s="429"/>
      <c r="AB2543" s="185"/>
      <c r="AC2543" s="431"/>
    </row>
    <row r="2544" spans="20:29">
      <c r="T2544" s="185"/>
      <c r="U2544" s="185"/>
      <c r="V2544" s="185"/>
      <c r="W2544" s="185"/>
      <c r="X2544" s="429"/>
      <c r="Y2544" s="429"/>
      <c r="Z2544" s="429"/>
      <c r="AA2544" s="429"/>
      <c r="AB2544" s="185"/>
      <c r="AC2544" s="431"/>
    </row>
    <row r="2545" spans="20:29">
      <c r="T2545" s="185"/>
      <c r="U2545" s="185"/>
      <c r="V2545" s="185"/>
      <c r="W2545" s="185"/>
      <c r="X2545" s="429"/>
      <c r="Y2545" s="429"/>
      <c r="Z2545" s="429"/>
      <c r="AA2545" s="429"/>
      <c r="AB2545" s="185"/>
      <c r="AC2545" s="431"/>
    </row>
    <row r="2546" spans="20:29">
      <c r="T2546" s="185"/>
      <c r="U2546" s="185"/>
      <c r="V2546" s="185"/>
      <c r="W2546" s="185"/>
      <c r="X2546" s="429"/>
      <c r="Y2546" s="429"/>
      <c r="Z2546" s="429"/>
      <c r="AA2546" s="429"/>
      <c r="AB2546" s="185"/>
      <c r="AC2546" s="431"/>
    </row>
    <row r="2547" spans="20:29">
      <c r="T2547" s="185"/>
      <c r="U2547" s="185"/>
      <c r="V2547" s="185"/>
      <c r="W2547" s="185"/>
      <c r="X2547" s="429"/>
      <c r="Y2547" s="429"/>
      <c r="Z2547" s="429"/>
      <c r="AA2547" s="429"/>
      <c r="AB2547" s="185"/>
      <c r="AC2547" s="431"/>
    </row>
    <row r="2548" spans="20:29">
      <c r="T2548" s="185"/>
      <c r="U2548" s="185"/>
      <c r="V2548" s="185"/>
      <c r="W2548" s="185"/>
      <c r="X2548" s="429"/>
      <c r="Y2548" s="429"/>
      <c r="Z2548" s="429"/>
      <c r="AA2548" s="429"/>
      <c r="AB2548" s="185"/>
      <c r="AC2548" s="431"/>
    </row>
    <row r="2549" spans="20:29">
      <c r="T2549" s="185"/>
      <c r="U2549" s="185"/>
      <c r="V2549" s="185"/>
      <c r="W2549" s="185"/>
      <c r="X2549" s="429"/>
      <c r="Y2549" s="429"/>
      <c r="Z2549" s="429"/>
      <c r="AA2549" s="429"/>
      <c r="AB2549" s="185"/>
      <c r="AC2549" s="431"/>
    </row>
    <row r="2550" spans="20:29">
      <c r="T2550" s="185"/>
      <c r="U2550" s="185"/>
      <c r="V2550" s="185"/>
      <c r="W2550" s="185"/>
      <c r="X2550" s="429"/>
      <c r="Y2550" s="429"/>
      <c r="Z2550" s="429"/>
      <c r="AA2550" s="429"/>
      <c r="AB2550" s="185"/>
      <c r="AC2550" s="431"/>
    </row>
    <row r="2551" spans="20:29">
      <c r="T2551" s="185"/>
      <c r="U2551" s="185"/>
      <c r="V2551" s="185"/>
      <c r="W2551" s="185"/>
      <c r="X2551" s="429"/>
      <c r="Y2551" s="429"/>
      <c r="Z2551" s="429"/>
      <c r="AA2551" s="429"/>
      <c r="AB2551" s="185"/>
      <c r="AC2551" s="431"/>
    </row>
    <row r="2552" spans="20:29">
      <c r="T2552" s="185"/>
      <c r="U2552" s="185"/>
      <c r="V2552" s="185"/>
      <c r="W2552" s="185"/>
      <c r="X2552" s="429"/>
      <c r="Y2552" s="429"/>
      <c r="Z2552" s="429"/>
      <c r="AA2552" s="429"/>
      <c r="AB2552" s="185"/>
      <c r="AC2552" s="431"/>
    </row>
    <row r="2553" spans="20:29">
      <c r="T2553" s="185"/>
      <c r="U2553" s="185"/>
      <c r="V2553" s="185"/>
      <c r="W2553" s="185"/>
      <c r="X2553" s="429"/>
      <c r="Y2553" s="429"/>
      <c r="Z2553" s="429"/>
      <c r="AA2553" s="429"/>
      <c r="AB2553" s="185"/>
      <c r="AC2553" s="431"/>
    </row>
    <row r="2554" spans="20:29">
      <c r="T2554" s="185"/>
      <c r="U2554" s="185"/>
      <c r="V2554" s="185"/>
      <c r="W2554" s="185"/>
      <c r="X2554" s="429"/>
      <c r="Y2554" s="429"/>
      <c r="Z2554" s="429"/>
      <c r="AA2554" s="429"/>
      <c r="AB2554" s="185"/>
      <c r="AC2554" s="431"/>
    </row>
    <row r="2555" spans="20:29">
      <c r="T2555" s="185"/>
      <c r="U2555" s="185"/>
      <c r="V2555" s="185"/>
      <c r="W2555" s="185"/>
      <c r="X2555" s="429"/>
      <c r="Y2555" s="429"/>
      <c r="Z2555" s="429"/>
      <c r="AA2555" s="429"/>
      <c r="AB2555" s="185"/>
      <c r="AC2555" s="431"/>
    </row>
    <row r="2556" spans="20:29">
      <c r="T2556" s="185"/>
      <c r="U2556" s="185"/>
      <c r="V2556" s="185"/>
      <c r="W2556" s="185"/>
      <c r="X2556" s="429"/>
      <c r="Y2556" s="429"/>
      <c r="Z2556" s="429"/>
      <c r="AA2556" s="429"/>
      <c r="AB2556" s="185"/>
      <c r="AC2556" s="431"/>
    </row>
    <row r="2557" spans="20:29">
      <c r="T2557" s="185"/>
      <c r="U2557" s="185"/>
      <c r="V2557" s="185"/>
      <c r="W2557" s="185"/>
      <c r="X2557" s="429"/>
      <c r="Y2557" s="429"/>
      <c r="Z2557" s="429"/>
      <c r="AA2557" s="429"/>
      <c r="AB2557" s="185"/>
      <c r="AC2557" s="431"/>
    </row>
    <row r="2558" spans="20:29">
      <c r="T2558" s="185"/>
      <c r="U2558" s="185"/>
      <c r="V2558" s="185"/>
      <c r="W2558" s="185"/>
      <c r="X2558" s="429"/>
      <c r="Y2558" s="429"/>
      <c r="Z2558" s="429"/>
      <c r="AA2558" s="429"/>
      <c r="AB2558" s="185"/>
      <c r="AC2558" s="431"/>
    </row>
    <row r="2559" spans="20:29">
      <c r="T2559" s="185"/>
      <c r="U2559" s="185"/>
      <c r="V2559" s="185"/>
      <c r="W2559" s="185"/>
      <c r="X2559" s="429"/>
      <c r="Y2559" s="429"/>
      <c r="Z2559" s="429"/>
      <c r="AA2559" s="429"/>
      <c r="AB2559" s="185"/>
      <c r="AC2559" s="431"/>
    </row>
    <row r="2560" spans="20:29">
      <c r="T2560" s="185"/>
      <c r="U2560" s="185"/>
      <c r="V2560" s="185"/>
      <c r="W2560" s="185"/>
      <c r="X2560" s="429"/>
      <c r="Y2560" s="429"/>
      <c r="Z2560" s="429"/>
      <c r="AA2560" s="429"/>
      <c r="AB2560" s="185"/>
      <c r="AC2560" s="431"/>
    </row>
    <row r="2561" spans="20:29">
      <c r="T2561" s="185"/>
      <c r="U2561" s="185"/>
      <c r="V2561" s="185"/>
      <c r="W2561" s="185"/>
      <c r="X2561" s="429"/>
      <c r="Y2561" s="429"/>
      <c r="Z2561" s="429"/>
      <c r="AA2561" s="429"/>
      <c r="AB2561" s="185"/>
      <c r="AC2561" s="431"/>
    </row>
    <row r="2562" spans="20:29">
      <c r="T2562" s="185"/>
      <c r="U2562" s="185"/>
      <c r="V2562" s="185"/>
      <c r="W2562" s="185"/>
      <c r="X2562" s="429"/>
      <c r="Y2562" s="429"/>
      <c r="Z2562" s="429"/>
      <c r="AA2562" s="429"/>
      <c r="AB2562" s="185"/>
      <c r="AC2562" s="431"/>
    </row>
    <row r="2563" spans="20:29">
      <c r="T2563" s="185"/>
      <c r="U2563" s="185"/>
      <c r="V2563" s="185"/>
      <c r="W2563" s="185"/>
      <c r="X2563" s="429"/>
      <c r="Y2563" s="429"/>
      <c r="Z2563" s="429"/>
      <c r="AA2563" s="429"/>
      <c r="AB2563" s="185"/>
      <c r="AC2563" s="431"/>
    </row>
    <row r="2564" spans="20:29">
      <c r="T2564" s="185"/>
      <c r="U2564" s="185"/>
      <c r="V2564" s="185"/>
      <c r="W2564" s="185"/>
      <c r="X2564" s="429"/>
      <c r="Y2564" s="429"/>
      <c r="Z2564" s="429"/>
      <c r="AA2564" s="429"/>
      <c r="AB2564" s="185"/>
      <c r="AC2564" s="431"/>
    </row>
    <row r="2565" spans="20:29">
      <c r="T2565" s="185"/>
      <c r="U2565" s="185"/>
      <c r="V2565" s="185"/>
      <c r="W2565" s="185"/>
      <c r="X2565" s="429"/>
      <c r="Y2565" s="429"/>
      <c r="Z2565" s="429"/>
      <c r="AA2565" s="429"/>
      <c r="AB2565" s="185"/>
      <c r="AC2565" s="431"/>
    </row>
    <row r="2566" spans="20:29">
      <c r="T2566" s="185"/>
      <c r="U2566" s="185"/>
      <c r="V2566" s="185"/>
      <c r="W2566" s="185"/>
      <c r="X2566" s="429"/>
      <c r="Y2566" s="429"/>
      <c r="Z2566" s="429"/>
      <c r="AA2566" s="429"/>
      <c r="AB2566" s="185"/>
      <c r="AC2566" s="431"/>
    </row>
    <row r="2567" spans="20:29">
      <c r="T2567" s="185"/>
      <c r="U2567" s="185"/>
      <c r="V2567" s="185"/>
      <c r="W2567" s="185"/>
      <c r="X2567" s="429"/>
      <c r="Y2567" s="429"/>
      <c r="Z2567" s="429"/>
      <c r="AA2567" s="429"/>
      <c r="AB2567" s="185"/>
      <c r="AC2567" s="431"/>
    </row>
    <row r="2568" spans="20:29">
      <c r="T2568" s="185"/>
      <c r="U2568" s="185"/>
      <c r="V2568" s="185"/>
      <c r="W2568" s="185"/>
      <c r="X2568" s="429"/>
      <c r="Y2568" s="429"/>
      <c r="Z2568" s="429"/>
      <c r="AA2568" s="429"/>
      <c r="AB2568" s="185"/>
      <c r="AC2568" s="431"/>
    </row>
    <row r="2569" spans="20:29">
      <c r="T2569" s="185"/>
      <c r="U2569" s="185"/>
      <c r="V2569" s="185"/>
      <c r="W2569" s="185"/>
      <c r="X2569" s="429"/>
      <c r="Y2569" s="429"/>
      <c r="Z2569" s="429"/>
      <c r="AA2569" s="429"/>
      <c r="AB2569" s="185"/>
      <c r="AC2569" s="431"/>
    </row>
    <row r="2570" spans="20:29">
      <c r="T2570" s="185"/>
      <c r="U2570" s="185"/>
      <c r="V2570" s="185"/>
      <c r="W2570" s="185"/>
      <c r="X2570" s="429"/>
      <c r="Y2570" s="429"/>
      <c r="Z2570" s="429"/>
      <c r="AA2570" s="429"/>
      <c r="AB2570" s="185"/>
      <c r="AC2570" s="431"/>
    </row>
    <row r="2571" spans="20:29">
      <c r="T2571" s="185"/>
      <c r="U2571" s="185"/>
      <c r="V2571" s="185"/>
      <c r="W2571" s="185"/>
      <c r="X2571" s="429"/>
      <c r="Y2571" s="429"/>
      <c r="Z2571" s="429"/>
      <c r="AA2571" s="429"/>
      <c r="AB2571" s="185"/>
      <c r="AC2571" s="431"/>
    </row>
    <row r="2572" spans="20:29">
      <c r="T2572" s="185"/>
      <c r="U2572" s="185"/>
      <c r="V2572" s="185"/>
      <c r="W2572" s="185"/>
      <c r="X2572" s="429"/>
      <c r="Y2572" s="429"/>
      <c r="Z2572" s="429"/>
      <c r="AA2572" s="429"/>
      <c r="AB2572" s="185"/>
      <c r="AC2572" s="431"/>
    </row>
    <row r="2573" spans="20:29">
      <c r="T2573" s="185"/>
      <c r="U2573" s="185"/>
      <c r="V2573" s="185"/>
      <c r="W2573" s="185"/>
      <c r="X2573" s="429"/>
      <c r="Y2573" s="429"/>
      <c r="Z2573" s="429"/>
      <c r="AA2573" s="429"/>
      <c r="AB2573" s="185"/>
      <c r="AC2573" s="431"/>
    </row>
    <row r="2574" spans="20:29">
      <c r="T2574" s="185"/>
      <c r="U2574" s="185"/>
      <c r="V2574" s="185"/>
      <c r="W2574" s="185"/>
      <c r="X2574" s="429"/>
      <c r="Y2574" s="429"/>
      <c r="Z2574" s="429"/>
      <c r="AA2574" s="429"/>
      <c r="AB2574" s="185"/>
      <c r="AC2574" s="431"/>
    </row>
    <row r="2575" spans="20:29">
      <c r="T2575" s="185"/>
      <c r="U2575" s="185"/>
      <c r="V2575" s="185"/>
      <c r="W2575" s="185"/>
      <c r="X2575" s="429"/>
      <c r="Y2575" s="429"/>
      <c r="Z2575" s="429"/>
      <c r="AA2575" s="429"/>
      <c r="AB2575" s="185"/>
      <c r="AC2575" s="431"/>
    </row>
    <row r="2576" spans="20:29">
      <c r="T2576" s="185"/>
      <c r="U2576" s="185"/>
      <c r="V2576" s="185"/>
      <c r="W2576" s="185"/>
      <c r="X2576" s="429"/>
      <c r="Y2576" s="429"/>
      <c r="Z2576" s="429"/>
      <c r="AA2576" s="429"/>
      <c r="AB2576" s="185"/>
      <c r="AC2576" s="431"/>
    </row>
    <row r="2577" spans="20:29">
      <c r="T2577" s="185"/>
      <c r="U2577" s="185"/>
      <c r="V2577" s="185"/>
      <c r="W2577" s="185"/>
      <c r="X2577" s="429"/>
      <c r="Y2577" s="429"/>
      <c r="Z2577" s="429"/>
      <c r="AA2577" s="429"/>
      <c r="AB2577" s="185"/>
      <c r="AC2577" s="431"/>
    </row>
    <row r="2578" spans="20:29">
      <c r="T2578" s="185"/>
      <c r="U2578" s="185"/>
      <c r="V2578" s="185"/>
      <c r="W2578" s="185"/>
      <c r="X2578" s="429"/>
      <c r="Y2578" s="429"/>
      <c r="Z2578" s="429"/>
      <c r="AA2578" s="429"/>
      <c r="AB2578" s="185"/>
      <c r="AC2578" s="431"/>
    </row>
    <row r="2579" spans="20:29">
      <c r="T2579" s="185"/>
      <c r="U2579" s="185"/>
      <c r="V2579" s="185"/>
      <c r="W2579" s="185"/>
      <c r="X2579" s="429"/>
      <c r="Y2579" s="429"/>
      <c r="Z2579" s="429"/>
      <c r="AA2579" s="429"/>
      <c r="AB2579" s="185"/>
      <c r="AC2579" s="431"/>
    </row>
    <row r="2580" spans="20:29">
      <c r="T2580" s="185"/>
      <c r="U2580" s="185"/>
      <c r="V2580" s="185"/>
      <c r="W2580" s="185"/>
      <c r="X2580" s="429"/>
      <c r="Y2580" s="429"/>
      <c r="Z2580" s="429"/>
      <c r="AA2580" s="429"/>
      <c r="AB2580" s="185"/>
      <c r="AC2580" s="431"/>
    </row>
    <row r="2581" spans="20:29">
      <c r="T2581" s="185"/>
      <c r="U2581" s="185"/>
      <c r="V2581" s="185"/>
      <c r="W2581" s="185"/>
      <c r="X2581" s="429"/>
      <c r="Y2581" s="429"/>
      <c r="Z2581" s="429"/>
      <c r="AA2581" s="429"/>
      <c r="AB2581" s="185"/>
      <c r="AC2581" s="431"/>
    </row>
    <row r="2582" spans="20:29">
      <c r="T2582" s="185"/>
      <c r="U2582" s="185"/>
      <c r="V2582" s="185"/>
      <c r="W2582" s="185"/>
      <c r="X2582" s="429"/>
      <c r="Y2582" s="429"/>
      <c r="Z2582" s="429"/>
      <c r="AA2582" s="429"/>
      <c r="AB2582" s="185"/>
      <c r="AC2582" s="431"/>
    </row>
    <row r="2583" spans="20:29">
      <c r="T2583" s="185"/>
      <c r="U2583" s="185"/>
      <c r="V2583" s="185"/>
      <c r="W2583" s="185"/>
      <c r="X2583" s="429"/>
      <c r="Y2583" s="429"/>
      <c r="Z2583" s="429"/>
      <c r="AA2583" s="429"/>
      <c r="AB2583" s="185"/>
      <c r="AC2583" s="431"/>
    </row>
    <row r="2584" spans="20:29">
      <c r="T2584" s="185"/>
      <c r="U2584" s="185"/>
      <c r="V2584" s="185"/>
      <c r="W2584" s="185"/>
      <c r="X2584" s="429"/>
      <c r="Y2584" s="429"/>
      <c r="Z2584" s="429"/>
      <c r="AA2584" s="429"/>
      <c r="AB2584" s="185"/>
      <c r="AC2584" s="431"/>
    </row>
    <row r="2585" spans="20:29">
      <c r="T2585" s="185"/>
      <c r="U2585" s="185"/>
      <c r="V2585" s="185"/>
      <c r="W2585" s="185"/>
      <c r="X2585" s="429"/>
      <c r="Y2585" s="429"/>
      <c r="Z2585" s="429"/>
      <c r="AA2585" s="429"/>
      <c r="AB2585" s="185"/>
      <c r="AC2585" s="431"/>
    </row>
    <row r="2586" spans="20:29">
      <c r="T2586" s="185"/>
      <c r="U2586" s="185"/>
      <c r="V2586" s="185"/>
      <c r="W2586" s="185"/>
      <c r="X2586" s="429"/>
      <c r="Y2586" s="429"/>
      <c r="Z2586" s="429"/>
      <c r="AA2586" s="429"/>
      <c r="AB2586" s="185"/>
      <c r="AC2586" s="431"/>
    </row>
    <row r="2587" spans="20:29">
      <c r="T2587" s="185"/>
      <c r="U2587" s="185"/>
      <c r="V2587" s="185"/>
      <c r="W2587" s="185"/>
      <c r="X2587" s="429"/>
      <c r="Y2587" s="429"/>
      <c r="Z2587" s="429"/>
      <c r="AA2587" s="429"/>
      <c r="AB2587" s="185"/>
      <c r="AC2587" s="431"/>
    </row>
    <row r="2588" spans="20:29">
      <c r="T2588" s="185"/>
      <c r="U2588" s="185"/>
      <c r="V2588" s="185"/>
      <c r="W2588" s="185"/>
      <c r="X2588" s="429"/>
      <c r="Y2588" s="429"/>
      <c r="Z2588" s="429"/>
      <c r="AA2588" s="429"/>
      <c r="AB2588" s="185"/>
      <c r="AC2588" s="431"/>
    </row>
    <row r="2589" spans="20:29">
      <c r="T2589" s="185"/>
      <c r="U2589" s="185"/>
      <c r="V2589" s="185"/>
      <c r="W2589" s="185"/>
      <c r="X2589" s="429"/>
      <c r="Y2589" s="429"/>
      <c r="Z2589" s="429"/>
      <c r="AA2589" s="429"/>
      <c r="AB2589" s="185"/>
      <c r="AC2589" s="431"/>
    </row>
    <row r="2590" spans="20:29">
      <c r="T2590" s="185"/>
      <c r="U2590" s="185"/>
      <c r="V2590" s="185"/>
      <c r="W2590" s="185"/>
      <c r="X2590" s="429"/>
      <c r="Y2590" s="429"/>
      <c r="Z2590" s="429"/>
      <c r="AA2590" s="429"/>
      <c r="AB2590" s="185"/>
      <c r="AC2590" s="431"/>
    </row>
    <row r="2591" spans="20:29">
      <c r="T2591" s="185"/>
      <c r="U2591" s="185"/>
      <c r="V2591" s="185"/>
      <c r="W2591" s="185"/>
      <c r="X2591" s="429"/>
      <c r="Y2591" s="429"/>
      <c r="Z2591" s="429"/>
      <c r="AA2591" s="429"/>
      <c r="AB2591" s="185"/>
      <c r="AC2591" s="431"/>
    </row>
    <row r="2592" spans="20:29">
      <c r="T2592" s="185"/>
      <c r="U2592" s="185"/>
      <c r="V2592" s="185"/>
      <c r="W2592" s="185"/>
      <c r="X2592" s="429"/>
      <c r="Y2592" s="429"/>
      <c r="Z2592" s="429"/>
      <c r="AA2592" s="429"/>
      <c r="AB2592" s="185"/>
      <c r="AC2592" s="431"/>
    </row>
    <row r="2593" spans="20:29">
      <c r="T2593" s="185"/>
      <c r="U2593" s="185"/>
      <c r="V2593" s="185"/>
      <c r="W2593" s="185"/>
      <c r="X2593" s="429"/>
      <c r="Y2593" s="429"/>
      <c r="Z2593" s="429"/>
      <c r="AA2593" s="429"/>
      <c r="AB2593" s="185"/>
      <c r="AC2593" s="431"/>
    </row>
    <row r="2594" spans="20:29">
      <c r="T2594" s="185"/>
      <c r="U2594" s="185"/>
      <c r="V2594" s="185"/>
      <c r="W2594" s="185"/>
      <c r="X2594" s="429"/>
      <c r="Y2594" s="429"/>
      <c r="Z2594" s="429"/>
      <c r="AA2594" s="429"/>
      <c r="AB2594" s="185"/>
      <c r="AC2594" s="431"/>
    </row>
    <row r="2595" spans="20:29">
      <c r="T2595" s="185"/>
      <c r="U2595" s="185"/>
      <c r="V2595" s="185"/>
      <c r="W2595" s="185"/>
      <c r="X2595" s="429"/>
      <c r="Y2595" s="429"/>
      <c r="Z2595" s="429"/>
      <c r="AA2595" s="429"/>
      <c r="AB2595" s="185"/>
      <c r="AC2595" s="431"/>
    </row>
    <row r="2596" spans="20:29">
      <c r="T2596" s="185"/>
      <c r="U2596" s="185"/>
      <c r="V2596" s="185"/>
      <c r="W2596" s="185"/>
      <c r="X2596" s="429"/>
      <c r="Y2596" s="429"/>
      <c r="Z2596" s="429"/>
      <c r="AA2596" s="429"/>
      <c r="AB2596" s="185"/>
      <c r="AC2596" s="431"/>
    </row>
    <row r="2597" spans="20:29">
      <c r="T2597" s="185"/>
      <c r="U2597" s="185"/>
      <c r="V2597" s="185"/>
      <c r="W2597" s="185"/>
      <c r="X2597" s="429"/>
      <c r="Y2597" s="429"/>
      <c r="Z2597" s="429"/>
      <c r="AA2597" s="429"/>
      <c r="AB2597" s="185"/>
      <c r="AC2597" s="431"/>
    </row>
    <row r="2598" spans="20:29">
      <c r="T2598" s="185"/>
      <c r="U2598" s="185"/>
      <c r="V2598" s="185"/>
      <c r="W2598" s="185"/>
      <c r="X2598" s="429"/>
      <c r="Y2598" s="429"/>
      <c r="Z2598" s="429"/>
      <c r="AA2598" s="429"/>
      <c r="AB2598" s="185"/>
      <c r="AC2598" s="431"/>
    </row>
    <row r="2599" spans="20:29">
      <c r="T2599" s="185"/>
      <c r="U2599" s="185"/>
      <c r="V2599" s="185"/>
      <c r="W2599" s="185"/>
      <c r="X2599" s="429"/>
      <c r="Y2599" s="429"/>
      <c r="Z2599" s="429"/>
      <c r="AA2599" s="429"/>
      <c r="AB2599" s="185"/>
      <c r="AC2599" s="431"/>
    </row>
    <row r="2600" spans="20:29">
      <c r="T2600" s="185"/>
      <c r="U2600" s="185"/>
      <c r="V2600" s="185"/>
      <c r="W2600" s="185"/>
      <c r="X2600" s="429"/>
      <c r="Y2600" s="429"/>
      <c r="Z2600" s="429"/>
      <c r="AA2600" s="429"/>
      <c r="AB2600" s="185"/>
      <c r="AC2600" s="431"/>
    </row>
    <row r="2601" spans="20:29">
      <c r="T2601" s="185"/>
      <c r="U2601" s="185"/>
      <c r="V2601" s="185"/>
      <c r="W2601" s="185"/>
      <c r="X2601" s="429"/>
      <c r="Y2601" s="429"/>
      <c r="Z2601" s="429"/>
      <c r="AA2601" s="429"/>
      <c r="AB2601" s="185"/>
      <c r="AC2601" s="431"/>
    </row>
    <row r="2602" spans="20:29">
      <c r="T2602" s="185"/>
      <c r="U2602" s="185"/>
      <c r="V2602" s="185"/>
      <c r="W2602" s="185"/>
      <c r="X2602" s="429"/>
      <c r="Y2602" s="429"/>
      <c r="Z2602" s="429"/>
      <c r="AA2602" s="429"/>
      <c r="AB2602" s="185"/>
      <c r="AC2602" s="431"/>
    </row>
    <row r="2603" spans="20:29">
      <c r="T2603" s="185"/>
      <c r="U2603" s="185"/>
      <c r="V2603" s="185"/>
      <c r="W2603" s="185"/>
      <c r="X2603" s="429"/>
      <c r="Y2603" s="429"/>
      <c r="Z2603" s="429"/>
      <c r="AA2603" s="429"/>
      <c r="AB2603" s="185"/>
      <c r="AC2603" s="431"/>
    </row>
    <row r="2604" spans="20:29">
      <c r="T2604" s="185"/>
      <c r="U2604" s="185"/>
      <c r="V2604" s="185"/>
      <c r="W2604" s="185"/>
      <c r="X2604" s="429"/>
      <c r="Y2604" s="429"/>
      <c r="Z2604" s="429"/>
      <c r="AA2604" s="429"/>
      <c r="AB2604" s="185"/>
      <c r="AC2604" s="431"/>
    </row>
    <row r="2605" spans="20:29">
      <c r="T2605" s="185"/>
      <c r="U2605" s="185"/>
      <c r="V2605" s="185"/>
      <c r="W2605" s="185"/>
      <c r="X2605" s="429"/>
      <c r="Y2605" s="429"/>
      <c r="Z2605" s="429"/>
      <c r="AA2605" s="429"/>
      <c r="AB2605" s="185"/>
      <c r="AC2605" s="431"/>
    </row>
    <row r="2606" spans="20:29">
      <c r="T2606" s="185"/>
      <c r="U2606" s="185"/>
      <c r="V2606" s="185"/>
      <c r="W2606" s="185"/>
      <c r="X2606" s="429"/>
      <c r="Y2606" s="429"/>
      <c r="Z2606" s="429"/>
      <c r="AA2606" s="429"/>
      <c r="AB2606" s="185"/>
      <c r="AC2606" s="431"/>
    </row>
    <row r="2607" spans="20:29">
      <c r="T2607" s="185"/>
      <c r="U2607" s="185"/>
      <c r="V2607" s="185"/>
      <c r="W2607" s="185"/>
      <c r="X2607" s="429"/>
      <c r="Y2607" s="429"/>
      <c r="Z2607" s="429"/>
      <c r="AA2607" s="429"/>
      <c r="AB2607" s="185"/>
      <c r="AC2607" s="431"/>
    </row>
    <row r="2608" spans="20:29">
      <c r="T2608" s="185"/>
      <c r="U2608" s="185"/>
      <c r="V2608" s="185"/>
      <c r="W2608" s="185"/>
      <c r="X2608" s="429"/>
      <c r="Y2608" s="429"/>
      <c r="Z2608" s="429"/>
      <c r="AA2608" s="429"/>
      <c r="AB2608" s="185"/>
      <c r="AC2608" s="431"/>
    </row>
    <row r="2609" spans="20:29">
      <c r="T2609" s="185"/>
      <c r="U2609" s="185"/>
      <c r="V2609" s="185"/>
      <c r="W2609" s="185"/>
      <c r="X2609" s="429"/>
      <c r="Y2609" s="429"/>
      <c r="Z2609" s="429"/>
      <c r="AA2609" s="429"/>
      <c r="AB2609" s="185"/>
      <c r="AC2609" s="431"/>
    </row>
    <row r="2610" spans="20:29">
      <c r="T2610" s="185"/>
      <c r="U2610" s="185"/>
      <c r="V2610" s="185"/>
      <c r="W2610" s="185"/>
      <c r="X2610" s="429"/>
      <c r="Y2610" s="429"/>
      <c r="Z2610" s="429"/>
      <c r="AA2610" s="429"/>
      <c r="AB2610" s="185"/>
      <c r="AC2610" s="431"/>
    </row>
    <row r="2611" spans="20:29">
      <c r="T2611" s="185"/>
      <c r="U2611" s="185"/>
      <c r="V2611" s="185"/>
      <c r="W2611" s="185"/>
      <c r="X2611" s="429"/>
      <c r="Y2611" s="429"/>
      <c r="Z2611" s="429"/>
      <c r="AA2611" s="429"/>
      <c r="AB2611" s="185"/>
      <c r="AC2611" s="431"/>
    </row>
    <row r="2612" spans="20:29">
      <c r="T2612" s="185"/>
      <c r="U2612" s="185"/>
      <c r="V2612" s="185"/>
      <c r="W2612" s="185"/>
      <c r="X2612" s="429"/>
      <c r="Y2612" s="429"/>
      <c r="Z2612" s="429"/>
      <c r="AA2612" s="429"/>
      <c r="AB2612" s="185"/>
      <c r="AC2612" s="431"/>
    </row>
    <row r="2613" spans="20:29">
      <c r="T2613" s="185"/>
      <c r="U2613" s="185"/>
      <c r="V2613" s="185"/>
      <c r="W2613" s="185"/>
      <c r="X2613" s="429"/>
      <c r="Y2613" s="429"/>
      <c r="Z2613" s="429"/>
      <c r="AA2613" s="429"/>
      <c r="AB2613" s="185"/>
      <c r="AC2613" s="431"/>
    </row>
    <row r="2614" spans="20:29">
      <c r="T2614" s="185"/>
      <c r="U2614" s="185"/>
      <c r="V2614" s="185"/>
      <c r="W2614" s="185"/>
      <c r="X2614" s="429"/>
      <c r="Y2614" s="429"/>
      <c r="Z2614" s="429"/>
      <c r="AA2614" s="429"/>
      <c r="AB2614" s="185"/>
      <c r="AC2614" s="431"/>
    </row>
    <row r="2615" spans="20:29">
      <c r="T2615" s="185"/>
      <c r="U2615" s="185"/>
      <c r="V2615" s="185"/>
      <c r="W2615" s="185"/>
      <c r="X2615" s="429"/>
      <c r="Y2615" s="429"/>
      <c r="Z2615" s="429"/>
      <c r="AA2615" s="429"/>
      <c r="AB2615" s="185"/>
      <c r="AC2615" s="431"/>
    </row>
    <row r="2616" spans="20:29">
      <c r="T2616" s="185"/>
      <c r="U2616" s="185"/>
      <c r="V2616" s="185"/>
      <c r="W2616" s="185"/>
      <c r="X2616" s="429"/>
      <c r="Y2616" s="429"/>
      <c r="Z2616" s="429"/>
      <c r="AA2616" s="429"/>
      <c r="AB2616" s="185"/>
      <c r="AC2616" s="431"/>
    </row>
    <row r="2617" spans="20:29">
      <c r="T2617" s="185"/>
      <c r="U2617" s="185"/>
      <c r="V2617" s="185"/>
      <c r="W2617" s="185"/>
      <c r="X2617" s="429"/>
      <c r="Y2617" s="429"/>
      <c r="Z2617" s="429"/>
      <c r="AA2617" s="429"/>
      <c r="AB2617" s="185"/>
      <c r="AC2617" s="431"/>
    </row>
    <row r="2618" spans="20:29">
      <c r="T2618" s="185"/>
      <c r="U2618" s="185"/>
      <c r="V2618" s="185"/>
      <c r="W2618" s="185"/>
      <c r="X2618" s="429"/>
      <c r="Y2618" s="429"/>
      <c r="Z2618" s="429"/>
      <c r="AA2618" s="429"/>
      <c r="AB2618" s="185"/>
      <c r="AC2618" s="431"/>
    </row>
    <row r="2619" spans="20:29">
      <c r="T2619" s="185"/>
      <c r="U2619" s="185"/>
      <c r="V2619" s="185"/>
      <c r="W2619" s="185"/>
      <c r="X2619" s="429"/>
      <c r="Y2619" s="429"/>
      <c r="Z2619" s="429"/>
      <c r="AA2619" s="429"/>
      <c r="AB2619" s="185"/>
      <c r="AC2619" s="431"/>
    </row>
    <row r="2620" spans="20:29">
      <c r="T2620" s="185"/>
      <c r="U2620" s="185"/>
      <c r="V2620" s="185"/>
      <c r="W2620" s="185"/>
      <c r="X2620" s="429"/>
      <c r="Y2620" s="429"/>
      <c r="Z2620" s="429"/>
      <c r="AA2620" s="429"/>
      <c r="AB2620" s="185"/>
      <c r="AC2620" s="431"/>
    </row>
    <row r="2621" spans="20:29">
      <c r="T2621" s="185"/>
      <c r="U2621" s="185"/>
      <c r="V2621" s="185"/>
      <c r="W2621" s="185"/>
      <c r="X2621" s="429"/>
      <c r="Y2621" s="429"/>
      <c r="Z2621" s="429"/>
      <c r="AA2621" s="429"/>
      <c r="AB2621" s="185"/>
      <c r="AC2621" s="431"/>
    </row>
    <row r="2622" spans="20:29">
      <c r="T2622" s="185"/>
      <c r="U2622" s="185"/>
      <c r="V2622" s="185"/>
      <c r="W2622" s="185"/>
      <c r="X2622" s="429"/>
      <c r="Y2622" s="429"/>
      <c r="Z2622" s="429"/>
      <c r="AA2622" s="429"/>
      <c r="AB2622" s="185"/>
      <c r="AC2622" s="431"/>
    </row>
    <row r="2623" spans="20:29">
      <c r="T2623" s="185"/>
      <c r="U2623" s="185"/>
      <c r="V2623" s="185"/>
      <c r="W2623" s="185"/>
      <c r="X2623" s="429"/>
      <c r="Y2623" s="429"/>
      <c r="Z2623" s="429"/>
      <c r="AA2623" s="429"/>
      <c r="AB2623" s="185"/>
      <c r="AC2623" s="431"/>
    </row>
    <row r="2624" spans="20:29">
      <c r="T2624" s="185"/>
      <c r="U2624" s="185"/>
      <c r="V2624" s="185"/>
      <c r="W2624" s="185"/>
      <c r="X2624" s="429"/>
      <c r="Y2624" s="429"/>
      <c r="Z2624" s="429"/>
      <c r="AA2624" s="429"/>
      <c r="AB2624" s="185"/>
      <c r="AC2624" s="431"/>
    </row>
    <row r="2625" spans="20:29">
      <c r="T2625" s="185"/>
      <c r="U2625" s="185"/>
      <c r="V2625" s="185"/>
      <c r="W2625" s="185"/>
      <c r="X2625" s="429"/>
      <c r="Y2625" s="429"/>
      <c r="Z2625" s="429"/>
      <c r="AA2625" s="429"/>
      <c r="AB2625" s="185"/>
      <c r="AC2625" s="431"/>
    </row>
    <row r="2626" spans="20:29">
      <c r="T2626" s="185"/>
      <c r="U2626" s="185"/>
      <c r="V2626" s="185"/>
      <c r="W2626" s="185"/>
      <c r="X2626" s="429"/>
      <c r="Y2626" s="429"/>
      <c r="Z2626" s="429"/>
      <c r="AA2626" s="429"/>
      <c r="AB2626" s="185"/>
      <c r="AC2626" s="431"/>
    </row>
    <row r="2627" spans="20:29">
      <c r="T2627" s="185"/>
      <c r="U2627" s="185"/>
      <c r="V2627" s="185"/>
      <c r="W2627" s="185"/>
      <c r="X2627" s="429"/>
      <c r="Y2627" s="429"/>
      <c r="Z2627" s="429"/>
      <c r="AA2627" s="429"/>
      <c r="AB2627" s="185"/>
      <c r="AC2627" s="431"/>
    </row>
    <row r="2628" spans="20:29">
      <c r="T2628" s="185"/>
      <c r="U2628" s="185"/>
      <c r="V2628" s="185"/>
      <c r="W2628" s="185"/>
      <c r="X2628" s="429"/>
      <c r="Y2628" s="429"/>
      <c r="Z2628" s="429"/>
      <c r="AA2628" s="429"/>
      <c r="AB2628" s="185"/>
      <c r="AC2628" s="431"/>
    </row>
    <row r="2629" spans="20:29">
      <c r="T2629" s="185"/>
      <c r="U2629" s="185"/>
      <c r="V2629" s="185"/>
      <c r="W2629" s="185"/>
      <c r="X2629" s="429"/>
      <c r="Y2629" s="429"/>
      <c r="Z2629" s="429"/>
      <c r="AA2629" s="429"/>
      <c r="AB2629" s="185"/>
      <c r="AC2629" s="431"/>
    </row>
    <row r="2630" spans="20:29">
      <c r="T2630" s="185"/>
      <c r="U2630" s="185"/>
      <c r="V2630" s="185"/>
      <c r="W2630" s="185"/>
      <c r="X2630" s="429"/>
      <c r="Y2630" s="429"/>
      <c r="Z2630" s="429"/>
      <c r="AA2630" s="429"/>
      <c r="AB2630" s="185"/>
      <c r="AC2630" s="431"/>
    </row>
    <row r="2631" spans="20:29">
      <c r="T2631" s="185"/>
      <c r="U2631" s="185"/>
      <c r="V2631" s="185"/>
      <c r="W2631" s="185"/>
      <c r="X2631" s="429"/>
      <c r="Y2631" s="429"/>
      <c r="Z2631" s="429"/>
      <c r="AA2631" s="429"/>
      <c r="AB2631" s="185"/>
      <c r="AC2631" s="431"/>
    </row>
    <row r="2632" spans="20:29">
      <c r="T2632" s="185"/>
      <c r="U2632" s="185"/>
      <c r="V2632" s="185"/>
      <c r="W2632" s="185"/>
      <c r="X2632" s="429"/>
      <c r="Y2632" s="429"/>
      <c r="Z2632" s="429"/>
      <c r="AA2632" s="429"/>
      <c r="AB2632" s="185"/>
      <c r="AC2632" s="431"/>
    </row>
    <row r="2633" spans="20:29">
      <c r="T2633" s="185"/>
      <c r="U2633" s="185"/>
      <c r="V2633" s="185"/>
      <c r="W2633" s="185"/>
      <c r="X2633" s="429"/>
      <c r="Y2633" s="429"/>
      <c r="Z2633" s="429"/>
      <c r="AA2633" s="429"/>
      <c r="AB2633" s="185"/>
      <c r="AC2633" s="431"/>
    </row>
    <row r="2634" spans="20:29">
      <c r="T2634" s="185"/>
      <c r="U2634" s="185"/>
      <c r="V2634" s="185"/>
      <c r="W2634" s="185"/>
      <c r="X2634" s="429"/>
      <c r="Y2634" s="429"/>
      <c r="Z2634" s="429"/>
      <c r="AA2634" s="429"/>
      <c r="AB2634" s="185"/>
      <c r="AC2634" s="431"/>
    </row>
    <row r="2635" spans="20:29">
      <c r="T2635" s="185"/>
      <c r="U2635" s="185"/>
      <c r="V2635" s="185"/>
      <c r="W2635" s="185"/>
      <c r="X2635" s="429"/>
      <c r="Y2635" s="429"/>
      <c r="Z2635" s="429"/>
      <c r="AA2635" s="429"/>
      <c r="AB2635" s="185"/>
      <c r="AC2635" s="431"/>
    </row>
    <row r="2636" spans="20:29">
      <c r="T2636" s="185"/>
      <c r="U2636" s="185"/>
      <c r="V2636" s="185"/>
      <c r="W2636" s="185"/>
      <c r="X2636" s="429"/>
      <c r="Y2636" s="429"/>
      <c r="Z2636" s="429"/>
      <c r="AA2636" s="429"/>
      <c r="AB2636" s="185"/>
      <c r="AC2636" s="431"/>
    </row>
    <row r="2637" spans="20:29">
      <c r="T2637" s="185"/>
      <c r="U2637" s="185"/>
      <c r="V2637" s="185"/>
      <c r="W2637" s="185"/>
      <c r="X2637" s="429"/>
      <c r="Y2637" s="429"/>
      <c r="Z2637" s="429"/>
      <c r="AA2637" s="429"/>
      <c r="AB2637" s="185"/>
      <c r="AC2637" s="431"/>
    </row>
    <row r="2638" spans="20:29">
      <c r="T2638" s="185"/>
      <c r="U2638" s="185"/>
      <c r="V2638" s="185"/>
      <c r="W2638" s="185"/>
      <c r="X2638" s="429"/>
      <c r="Y2638" s="429"/>
      <c r="Z2638" s="429"/>
      <c r="AA2638" s="429"/>
      <c r="AB2638" s="185"/>
      <c r="AC2638" s="431"/>
    </row>
    <row r="2639" spans="20:29">
      <c r="T2639" s="185"/>
      <c r="U2639" s="185"/>
      <c r="V2639" s="185"/>
      <c r="W2639" s="185"/>
      <c r="X2639" s="429"/>
      <c r="Y2639" s="429"/>
      <c r="Z2639" s="429"/>
      <c r="AA2639" s="429"/>
      <c r="AB2639" s="185"/>
      <c r="AC2639" s="431"/>
    </row>
    <row r="2640" spans="20:29">
      <c r="T2640" s="185"/>
      <c r="U2640" s="185"/>
      <c r="V2640" s="185"/>
      <c r="W2640" s="185"/>
      <c r="X2640" s="429"/>
      <c r="Y2640" s="429"/>
      <c r="Z2640" s="429"/>
      <c r="AA2640" s="429"/>
      <c r="AB2640" s="185"/>
      <c r="AC2640" s="431"/>
    </row>
    <row r="2641" spans="20:29">
      <c r="T2641" s="185"/>
      <c r="U2641" s="185"/>
      <c r="V2641" s="185"/>
      <c r="W2641" s="185"/>
      <c r="X2641" s="429"/>
      <c r="Y2641" s="429"/>
      <c r="Z2641" s="429"/>
      <c r="AA2641" s="429"/>
      <c r="AB2641" s="185"/>
      <c r="AC2641" s="431"/>
    </row>
    <row r="2642" spans="20:29">
      <c r="T2642" s="185"/>
      <c r="U2642" s="185"/>
      <c r="V2642" s="185"/>
      <c r="W2642" s="185"/>
      <c r="X2642" s="429"/>
      <c r="Y2642" s="429"/>
      <c r="Z2642" s="429"/>
      <c r="AA2642" s="429"/>
      <c r="AB2642" s="185"/>
      <c r="AC2642" s="431"/>
    </row>
    <row r="2643" spans="20:29">
      <c r="T2643" s="185"/>
      <c r="U2643" s="185"/>
      <c r="V2643" s="185"/>
      <c r="W2643" s="185"/>
      <c r="X2643" s="429"/>
      <c r="Y2643" s="429"/>
      <c r="Z2643" s="429"/>
      <c r="AA2643" s="429"/>
      <c r="AB2643" s="185"/>
      <c r="AC2643" s="431"/>
    </row>
    <row r="2644" spans="20:29">
      <c r="T2644" s="185"/>
      <c r="U2644" s="185"/>
      <c r="V2644" s="185"/>
      <c r="W2644" s="185"/>
      <c r="X2644" s="429"/>
      <c r="Y2644" s="429"/>
      <c r="Z2644" s="429"/>
      <c r="AA2644" s="429"/>
      <c r="AB2644" s="185"/>
      <c r="AC2644" s="431"/>
    </row>
    <row r="2645" spans="20:29">
      <c r="T2645" s="185"/>
      <c r="U2645" s="185"/>
      <c r="V2645" s="185"/>
      <c r="W2645" s="185"/>
      <c r="X2645" s="429"/>
      <c r="Y2645" s="429"/>
      <c r="Z2645" s="429"/>
      <c r="AA2645" s="429"/>
      <c r="AB2645" s="185"/>
      <c r="AC2645" s="431"/>
    </row>
    <row r="2646" spans="20:29">
      <c r="T2646" s="185"/>
      <c r="U2646" s="185"/>
      <c r="V2646" s="185"/>
      <c r="W2646" s="185"/>
      <c r="X2646" s="429"/>
      <c r="Y2646" s="429"/>
      <c r="Z2646" s="429"/>
      <c r="AA2646" s="429"/>
      <c r="AB2646" s="185"/>
      <c r="AC2646" s="431"/>
    </row>
    <row r="2647" spans="20:29">
      <c r="T2647" s="185"/>
      <c r="U2647" s="185"/>
      <c r="V2647" s="185"/>
      <c r="W2647" s="185"/>
      <c r="X2647" s="429"/>
      <c r="Y2647" s="429"/>
      <c r="Z2647" s="429"/>
      <c r="AA2647" s="429"/>
      <c r="AB2647" s="185"/>
      <c r="AC2647" s="431"/>
    </row>
    <row r="2648" spans="20:29">
      <c r="T2648" s="185"/>
      <c r="U2648" s="185"/>
      <c r="V2648" s="185"/>
      <c r="W2648" s="185"/>
      <c r="X2648" s="429"/>
      <c r="Y2648" s="429"/>
      <c r="Z2648" s="429"/>
      <c r="AA2648" s="429"/>
      <c r="AB2648" s="185"/>
      <c r="AC2648" s="431"/>
    </row>
    <row r="2649" spans="20:29">
      <c r="T2649" s="185"/>
      <c r="U2649" s="185"/>
      <c r="V2649" s="185"/>
      <c r="W2649" s="185"/>
      <c r="X2649" s="429"/>
      <c r="Y2649" s="429"/>
      <c r="Z2649" s="429"/>
      <c r="AA2649" s="429"/>
      <c r="AB2649" s="185"/>
      <c r="AC2649" s="431"/>
    </row>
    <row r="2650" spans="20:29">
      <c r="T2650" s="185"/>
      <c r="U2650" s="185"/>
      <c r="V2650" s="185"/>
      <c r="W2650" s="185"/>
      <c r="X2650" s="429"/>
      <c r="Y2650" s="429"/>
      <c r="Z2650" s="429"/>
      <c r="AA2650" s="429"/>
      <c r="AB2650" s="185"/>
      <c r="AC2650" s="431"/>
    </row>
    <row r="2651" spans="20:29">
      <c r="T2651" s="185"/>
      <c r="U2651" s="185"/>
      <c r="V2651" s="185"/>
      <c r="W2651" s="185"/>
      <c r="X2651" s="429"/>
      <c r="Y2651" s="429"/>
      <c r="Z2651" s="429"/>
      <c r="AA2651" s="429"/>
      <c r="AB2651" s="185"/>
      <c r="AC2651" s="431"/>
    </row>
    <row r="2652" spans="20:29">
      <c r="T2652" s="185"/>
      <c r="U2652" s="185"/>
      <c r="V2652" s="185"/>
      <c r="W2652" s="185"/>
      <c r="X2652" s="429"/>
      <c r="Y2652" s="429"/>
      <c r="Z2652" s="429"/>
      <c r="AA2652" s="429"/>
      <c r="AB2652" s="185"/>
      <c r="AC2652" s="431"/>
    </row>
    <row r="2653" spans="20:29">
      <c r="T2653" s="185"/>
      <c r="U2653" s="185"/>
      <c r="V2653" s="185"/>
      <c r="W2653" s="185"/>
      <c r="X2653" s="429"/>
      <c r="Y2653" s="429"/>
      <c r="Z2653" s="429"/>
      <c r="AA2653" s="429"/>
      <c r="AB2653" s="185"/>
      <c r="AC2653" s="431"/>
    </row>
    <row r="2654" spans="20:29">
      <c r="T2654" s="185"/>
      <c r="U2654" s="185"/>
      <c r="V2654" s="185"/>
      <c r="W2654" s="185"/>
      <c r="X2654" s="429"/>
      <c r="Y2654" s="429"/>
      <c r="Z2654" s="429"/>
      <c r="AA2654" s="429"/>
      <c r="AB2654" s="185"/>
      <c r="AC2654" s="431"/>
    </row>
    <row r="2655" spans="20:29">
      <c r="T2655" s="185"/>
      <c r="U2655" s="185"/>
      <c r="V2655" s="185"/>
      <c r="W2655" s="185"/>
      <c r="X2655" s="429"/>
      <c r="Y2655" s="429"/>
      <c r="Z2655" s="429"/>
      <c r="AA2655" s="429"/>
      <c r="AB2655" s="185"/>
      <c r="AC2655" s="431"/>
    </row>
    <row r="2656" spans="20:29">
      <c r="T2656" s="185"/>
      <c r="U2656" s="185"/>
      <c r="V2656" s="185"/>
      <c r="W2656" s="185"/>
      <c r="X2656" s="429"/>
      <c r="Y2656" s="429"/>
      <c r="Z2656" s="429"/>
      <c r="AA2656" s="429"/>
      <c r="AB2656" s="185"/>
      <c r="AC2656" s="431"/>
    </row>
    <row r="2657" spans="20:29">
      <c r="T2657" s="185"/>
      <c r="U2657" s="185"/>
      <c r="V2657" s="185"/>
      <c r="W2657" s="185"/>
      <c r="X2657" s="429"/>
      <c r="Y2657" s="429"/>
      <c r="Z2657" s="429"/>
      <c r="AA2657" s="429"/>
      <c r="AB2657" s="185"/>
      <c r="AC2657" s="431"/>
    </row>
    <row r="2658" spans="20:29">
      <c r="T2658" s="185"/>
      <c r="U2658" s="185"/>
      <c r="V2658" s="185"/>
      <c r="W2658" s="185"/>
      <c r="X2658" s="429"/>
      <c r="Y2658" s="429"/>
      <c r="Z2658" s="429"/>
      <c r="AA2658" s="429"/>
      <c r="AB2658" s="185"/>
      <c r="AC2658" s="431"/>
    </row>
    <row r="2659" spans="20:29">
      <c r="T2659" s="185"/>
      <c r="U2659" s="185"/>
      <c r="V2659" s="185"/>
      <c r="W2659" s="185"/>
      <c r="X2659" s="429"/>
      <c r="Y2659" s="429"/>
      <c r="Z2659" s="429"/>
      <c r="AA2659" s="429"/>
      <c r="AB2659" s="185"/>
      <c r="AC2659" s="431"/>
    </row>
    <row r="2660" spans="20:29">
      <c r="T2660" s="185"/>
      <c r="U2660" s="185"/>
      <c r="V2660" s="185"/>
      <c r="W2660" s="185"/>
      <c r="X2660" s="429"/>
      <c r="Y2660" s="429"/>
      <c r="Z2660" s="429"/>
      <c r="AA2660" s="429"/>
      <c r="AB2660" s="185"/>
      <c r="AC2660" s="431"/>
    </row>
    <row r="2661" spans="20:29">
      <c r="T2661" s="185"/>
      <c r="U2661" s="185"/>
      <c r="V2661" s="185"/>
      <c r="W2661" s="185"/>
      <c r="X2661" s="429"/>
      <c r="Y2661" s="429"/>
      <c r="Z2661" s="429"/>
      <c r="AA2661" s="429"/>
      <c r="AB2661" s="185"/>
      <c r="AC2661" s="431"/>
    </row>
    <row r="2662" spans="20:29">
      <c r="T2662" s="185"/>
      <c r="U2662" s="185"/>
      <c r="V2662" s="185"/>
      <c r="W2662" s="185"/>
      <c r="X2662" s="429"/>
      <c r="Y2662" s="429"/>
      <c r="Z2662" s="429"/>
      <c r="AA2662" s="429"/>
      <c r="AB2662" s="185"/>
      <c r="AC2662" s="431"/>
    </row>
    <row r="2663" spans="20:29">
      <c r="T2663" s="185"/>
      <c r="U2663" s="185"/>
      <c r="V2663" s="185"/>
      <c r="W2663" s="185"/>
      <c r="X2663" s="429"/>
      <c r="Y2663" s="429"/>
      <c r="Z2663" s="429"/>
      <c r="AA2663" s="429"/>
      <c r="AB2663" s="185"/>
      <c r="AC2663" s="431"/>
    </row>
    <row r="2664" spans="20:29">
      <c r="T2664" s="185"/>
      <c r="U2664" s="185"/>
      <c r="V2664" s="185"/>
      <c r="W2664" s="185"/>
      <c r="X2664" s="429"/>
      <c r="Y2664" s="429"/>
      <c r="Z2664" s="429"/>
      <c r="AA2664" s="429"/>
      <c r="AB2664" s="185"/>
      <c r="AC2664" s="431"/>
    </row>
    <row r="2665" spans="20:29">
      <c r="T2665" s="185"/>
      <c r="U2665" s="185"/>
      <c r="V2665" s="185"/>
      <c r="W2665" s="185"/>
      <c r="X2665" s="429"/>
      <c r="Y2665" s="429"/>
      <c r="Z2665" s="429"/>
      <c r="AA2665" s="429"/>
      <c r="AB2665" s="185"/>
      <c r="AC2665" s="431"/>
    </row>
    <row r="2666" spans="20:29">
      <c r="T2666" s="185"/>
      <c r="U2666" s="185"/>
      <c r="V2666" s="185"/>
      <c r="W2666" s="185"/>
      <c r="X2666" s="429"/>
      <c r="Y2666" s="429"/>
      <c r="Z2666" s="429"/>
      <c r="AA2666" s="429"/>
      <c r="AB2666" s="185"/>
      <c r="AC2666" s="431"/>
    </row>
    <row r="2667" spans="20:29">
      <c r="T2667" s="185"/>
      <c r="U2667" s="185"/>
      <c r="V2667" s="185"/>
      <c r="W2667" s="185"/>
      <c r="X2667" s="429"/>
      <c r="Y2667" s="429"/>
      <c r="Z2667" s="429"/>
      <c r="AA2667" s="429"/>
      <c r="AB2667" s="185"/>
      <c r="AC2667" s="431"/>
    </row>
    <row r="2668" spans="20:29">
      <c r="T2668" s="185"/>
      <c r="U2668" s="185"/>
      <c r="V2668" s="185"/>
      <c r="W2668" s="185"/>
      <c r="X2668" s="429"/>
      <c r="Y2668" s="429"/>
      <c r="Z2668" s="429"/>
      <c r="AA2668" s="429"/>
      <c r="AB2668" s="185"/>
      <c r="AC2668" s="431"/>
    </row>
    <row r="2669" spans="20:29">
      <c r="T2669" s="185"/>
      <c r="U2669" s="185"/>
      <c r="V2669" s="185"/>
      <c r="W2669" s="185"/>
      <c r="X2669" s="429"/>
      <c r="Y2669" s="429"/>
      <c r="Z2669" s="429"/>
      <c r="AA2669" s="429"/>
      <c r="AB2669" s="185"/>
      <c r="AC2669" s="431"/>
    </row>
    <row r="2670" spans="20:29">
      <c r="T2670" s="185"/>
      <c r="U2670" s="185"/>
      <c r="V2670" s="185"/>
      <c r="W2670" s="185"/>
      <c r="X2670" s="429"/>
      <c r="Y2670" s="429"/>
      <c r="Z2670" s="429"/>
      <c r="AA2670" s="429"/>
      <c r="AB2670" s="185"/>
      <c r="AC2670" s="431"/>
    </row>
    <row r="2671" spans="20:29">
      <c r="T2671" s="185"/>
      <c r="U2671" s="185"/>
      <c r="V2671" s="185"/>
      <c r="W2671" s="185"/>
      <c r="X2671" s="429"/>
      <c r="Y2671" s="429"/>
      <c r="Z2671" s="429"/>
      <c r="AA2671" s="429"/>
      <c r="AB2671" s="185"/>
      <c r="AC2671" s="431"/>
    </row>
    <row r="2672" spans="20:29">
      <c r="T2672" s="185"/>
      <c r="U2672" s="185"/>
      <c r="V2672" s="185"/>
      <c r="W2672" s="185"/>
      <c r="X2672" s="429"/>
      <c r="Y2672" s="429"/>
      <c r="Z2672" s="429"/>
      <c r="AA2672" s="429"/>
      <c r="AB2672" s="185"/>
      <c r="AC2672" s="431"/>
    </row>
    <row r="2673" spans="20:29">
      <c r="T2673" s="185"/>
      <c r="U2673" s="185"/>
      <c r="V2673" s="185"/>
      <c r="W2673" s="185"/>
      <c r="X2673" s="429"/>
      <c r="Y2673" s="429"/>
      <c r="Z2673" s="429"/>
      <c r="AA2673" s="429"/>
      <c r="AB2673" s="185"/>
      <c r="AC2673" s="431"/>
    </row>
    <row r="2674" spans="20:29">
      <c r="T2674" s="185"/>
      <c r="U2674" s="185"/>
      <c r="V2674" s="185"/>
      <c r="W2674" s="185"/>
      <c r="X2674" s="429"/>
      <c r="Y2674" s="429"/>
      <c r="Z2674" s="429"/>
      <c r="AA2674" s="429"/>
      <c r="AB2674" s="185"/>
      <c r="AC2674" s="431"/>
    </row>
    <row r="2675" spans="20:29">
      <c r="T2675" s="185"/>
      <c r="U2675" s="185"/>
      <c r="V2675" s="185"/>
      <c r="W2675" s="185"/>
      <c r="X2675" s="429"/>
      <c r="Y2675" s="429"/>
      <c r="Z2675" s="429"/>
      <c r="AA2675" s="429"/>
      <c r="AB2675" s="185"/>
      <c r="AC2675" s="431"/>
    </row>
    <row r="2676" spans="20:29">
      <c r="T2676" s="185"/>
      <c r="U2676" s="185"/>
      <c r="V2676" s="185"/>
      <c r="W2676" s="185"/>
      <c r="X2676" s="429"/>
      <c r="Y2676" s="429"/>
      <c r="Z2676" s="429"/>
      <c r="AA2676" s="429"/>
      <c r="AB2676" s="185"/>
      <c r="AC2676" s="431"/>
    </row>
    <row r="2677" spans="20:29">
      <c r="T2677" s="185"/>
      <c r="U2677" s="185"/>
      <c r="V2677" s="185"/>
      <c r="W2677" s="185"/>
      <c r="X2677" s="429"/>
      <c r="Y2677" s="429"/>
      <c r="Z2677" s="429"/>
      <c r="AA2677" s="429"/>
      <c r="AB2677" s="185"/>
      <c r="AC2677" s="431"/>
    </row>
    <row r="2678" spans="20:29">
      <c r="T2678" s="185"/>
      <c r="U2678" s="185"/>
      <c r="V2678" s="185"/>
      <c r="W2678" s="185"/>
      <c r="X2678" s="429"/>
      <c r="Y2678" s="429"/>
      <c r="Z2678" s="429"/>
      <c r="AA2678" s="429"/>
      <c r="AB2678" s="185"/>
      <c r="AC2678" s="431"/>
    </row>
    <row r="2679" spans="20:29">
      <c r="T2679" s="185"/>
      <c r="U2679" s="185"/>
      <c r="V2679" s="185"/>
      <c r="W2679" s="185"/>
      <c r="X2679" s="429"/>
      <c r="Y2679" s="429"/>
      <c r="Z2679" s="429"/>
      <c r="AA2679" s="429"/>
      <c r="AB2679" s="185"/>
      <c r="AC2679" s="431"/>
    </row>
    <row r="2680" spans="20:29">
      <c r="T2680" s="185"/>
      <c r="U2680" s="185"/>
      <c r="V2680" s="185"/>
      <c r="W2680" s="185"/>
      <c r="X2680" s="429"/>
      <c r="Y2680" s="429"/>
      <c r="Z2680" s="429"/>
      <c r="AA2680" s="429"/>
      <c r="AB2680" s="185"/>
      <c r="AC2680" s="431"/>
    </row>
    <row r="2681" spans="20:29">
      <c r="T2681" s="185"/>
      <c r="U2681" s="185"/>
      <c r="V2681" s="185"/>
      <c r="W2681" s="185"/>
      <c r="X2681" s="429"/>
      <c r="Y2681" s="429"/>
      <c r="Z2681" s="429"/>
      <c r="AA2681" s="429"/>
      <c r="AB2681" s="185"/>
      <c r="AC2681" s="431"/>
    </row>
    <row r="2682" spans="20:29">
      <c r="T2682" s="185"/>
      <c r="U2682" s="185"/>
      <c r="V2682" s="185"/>
      <c r="W2682" s="185"/>
      <c r="X2682" s="429"/>
      <c r="Y2682" s="429"/>
      <c r="Z2682" s="429"/>
      <c r="AA2682" s="429"/>
      <c r="AB2682" s="185"/>
      <c r="AC2682" s="431"/>
    </row>
    <row r="2683" spans="20:29">
      <c r="T2683" s="185"/>
      <c r="U2683" s="185"/>
      <c r="V2683" s="185"/>
      <c r="W2683" s="185"/>
      <c r="X2683" s="429"/>
      <c r="Y2683" s="429"/>
      <c r="Z2683" s="429"/>
      <c r="AA2683" s="429"/>
      <c r="AB2683" s="185"/>
      <c r="AC2683" s="431"/>
    </row>
    <row r="2684" spans="20:29">
      <c r="T2684" s="185"/>
      <c r="U2684" s="185"/>
      <c r="V2684" s="185"/>
      <c r="W2684" s="185"/>
      <c r="X2684" s="429"/>
      <c r="Y2684" s="429"/>
      <c r="Z2684" s="429"/>
      <c r="AA2684" s="429"/>
      <c r="AB2684" s="185"/>
      <c r="AC2684" s="431"/>
    </row>
    <row r="2685" spans="20:29">
      <c r="T2685" s="185"/>
      <c r="U2685" s="185"/>
      <c r="V2685" s="185"/>
      <c r="W2685" s="185"/>
      <c r="X2685" s="429"/>
      <c r="Y2685" s="429"/>
      <c r="Z2685" s="429"/>
      <c r="AA2685" s="429"/>
      <c r="AB2685" s="185"/>
      <c r="AC2685" s="431"/>
    </row>
    <row r="2686" spans="20:29">
      <c r="T2686" s="185"/>
      <c r="U2686" s="185"/>
      <c r="V2686" s="185"/>
      <c r="W2686" s="185"/>
      <c r="X2686" s="429"/>
      <c r="Y2686" s="429"/>
      <c r="Z2686" s="429"/>
      <c r="AA2686" s="429"/>
      <c r="AB2686" s="185"/>
      <c r="AC2686" s="431"/>
    </row>
    <row r="2687" spans="20:29">
      <c r="T2687" s="185"/>
      <c r="U2687" s="185"/>
      <c r="V2687" s="185"/>
      <c r="W2687" s="185"/>
      <c r="X2687" s="429"/>
      <c r="Y2687" s="429"/>
      <c r="Z2687" s="429"/>
      <c r="AA2687" s="429"/>
      <c r="AB2687" s="185"/>
      <c r="AC2687" s="431"/>
    </row>
    <row r="2688" spans="20:29">
      <c r="T2688" s="185"/>
      <c r="U2688" s="185"/>
      <c r="V2688" s="185"/>
      <c r="W2688" s="185"/>
      <c r="X2688" s="429"/>
      <c r="Y2688" s="429"/>
      <c r="Z2688" s="429"/>
      <c r="AA2688" s="429"/>
      <c r="AB2688" s="185"/>
      <c r="AC2688" s="431"/>
    </row>
    <row r="2689" spans="20:29">
      <c r="T2689" s="185"/>
      <c r="U2689" s="185"/>
      <c r="V2689" s="185"/>
      <c r="W2689" s="185"/>
      <c r="X2689" s="429"/>
      <c r="Y2689" s="429"/>
      <c r="Z2689" s="429"/>
      <c r="AA2689" s="429"/>
      <c r="AB2689" s="185"/>
      <c r="AC2689" s="431"/>
    </row>
    <row r="2690" spans="20:29">
      <c r="T2690" s="185"/>
      <c r="U2690" s="185"/>
      <c r="V2690" s="185"/>
      <c r="W2690" s="185"/>
      <c r="X2690" s="429"/>
      <c r="Y2690" s="429"/>
      <c r="Z2690" s="429"/>
      <c r="AA2690" s="429"/>
      <c r="AB2690" s="185"/>
      <c r="AC2690" s="431"/>
    </row>
    <row r="2691" spans="20:29">
      <c r="T2691" s="185"/>
      <c r="U2691" s="185"/>
      <c r="V2691" s="185"/>
      <c r="W2691" s="185"/>
      <c r="X2691" s="429"/>
      <c r="Y2691" s="429"/>
      <c r="Z2691" s="429"/>
      <c r="AA2691" s="429"/>
      <c r="AB2691" s="185"/>
      <c r="AC2691" s="431"/>
    </row>
    <row r="2692" spans="20:29">
      <c r="T2692" s="185"/>
      <c r="U2692" s="185"/>
      <c r="V2692" s="185"/>
      <c r="W2692" s="185"/>
      <c r="X2692" s="429"/>
      <c r="Y2692" s="429"/>
      <c r="Z2692" s="429"/>
      <c r="AA2692" s="429"/>
      <c r="AB2692" s="185"/>
      <c r="AC2692" s="431"/>
    </row>
    <row r="2693" spans="20:29">
      <c r="T2693" s="185"/>
      <c r="U2693" s="185"/>
      <c r="V2693" s="185"/>
      <c r="W2693" s="185"/>
      <c r="X2693" s="429"/>
      <c r="Y2693" s="429"/>
      <c r="Z2693" s="429"/>
      <c r="AA2693" s="429"/>
      <c r="AB2693" s="185"/>
      <c r="AC2693" s="431"/>
    </row>
    <row r="2694" spans="20:29">
      <c r="T2694" s="185"/>
      <c r="U2694" s="185"/>
      <c r="V2694" s="185"/>
      <c r="W2694" s="185"/>
      <c r="X2694" s="429"/>
      <c r="Y2694" s="429"/>
      <c r="Z2694" s="429"/>
      <c r="AA2694" s="429"/>
      <c r="AB2694" s="185"/>
      <c r="AC2694" s="431"/>
    </row>
    <row r="2695" spans="20:29">
      <c r="T2695" s="185"/>
      <c r="U2695" s="185"/>
      <c r="V2695" s="185"/>
      <c r="W2695" s="185"/>
      <c r="X2695" s="429"/>
      <c r="Y2695" s="429"/>
      <c r="Z2695" s="429"/>
      <c r="AA2695" s="429"/>
      <c r="AB2695" s="185"/>
      <c r="AC2695" s="431"/>
    </row>
    <row r="2696" spans="20:29">
      <c r="T2696" s="185"/>
      <c r="U2696" s="185"/>
      <c r="V2696" s="185"/>
      <c r="W2696" s="185"/>
      <c r="X2696" s="429"/>
      <c r="Y2696" s="429"/>
      <c r="Z2696" s="429"/>
      <c r="AA2696" s="429"/>
      <c r="AB2696" s="185"/>
      <c r="AC2696" s="431"/>
    </row>
    <row r="2697" spans="20:29">
      <c r="T2697" s="185"/>
      <c r="U2697" s="185"/>
      <c r="V2697" s="185"/>
      <c r="W2697" s="185"/>
      <c r="X2697" s="429"/>
      <c r="Y2697" s="429"/>
      <c r="Z2697" s="429"/>
      <c r="AA2697" s="429"/>
      <c r="AB2697" s="185"/>
      <c r="AC2697" s="431"/>
    </row>
    <row r="2698" spans="20:29">
      <c r="T2698" s="185"/>
      <c r="U2698" s="185"/>
      <c r="V2698" s="185"/>
      <c r="W2698" s="185"/>
      <c r="X2698" s="429"/>
      <c r="Y2698" s="429"/>
      <c r="Z2698" s="429"/>
      <c r="AA2698" s="429"/>
      <c r="AB2698" s="185"/>
      <c r="AC2698" s="431"/>
    </row>
    <row r="2699" spans="20:29">
      <c r="T2699" s="185"/>
      <c r="U2699" s="185"/>
      <c r="V2699" s="185"/>
      <c r="W2699" s="185"/>
      <c r="X2699" s="429"/>
      <c r="Y2699" s="429"/>
      <c r="Z2699" s="429"/>
      <c r="AA2699" s="429"/>
      <c r="AB2699" s="185"/>
      <c r="AC2699" s="431"/>
    </row>
    <row r="2700" spans="20:29">
      <c r="T2700" s="185"/>
      <c r="U2700" s="185"/>
      <c r="V2700" s="185"/>
      <c r="W2700" s="185"/>
      <c r="X2700" s="429"/>
      <c r="Y2700" s="429"/>
      <c r="Z2700" s="429"/>
      <c r="AA2700" s="429"/>
      <c r="AB2700" s="185"/>
      <c r="AC2700" s="431"/>
    </row>
    <row r="2701" spans="20:29">
      <c r="T2701" s="185"/>
      <c r="U2701" s="185"/>
      <c r="V2701" s="185"/>
      <c r="W2701" s="185"/>
      <c r="X2701" s="429"/>
      <c r="Y2701" s="429"/>
      <c r="Z2701" s="429"/>
      <c r="AA2701" s="429"/>
      <c r="AB2701" s="185"/>
      <c r="AC2701" s="431"/>
    </row>
    <row r="2702" spans="20:29">
      <c r="T2702" s="185"/>
      <c r="U2702" s="185"/>
      <c r="V2702" s="185"/>
      <c r="W2702" s="185"/>
      <c r="X2702" s="429"/>
      <c r="Y2702" s="429"/>
      <c r="Z2702" s="429"/>
      <c r="AA2702" s="429"/>
      <c r="AB2702" s="185"/>
      <c r="AC2702" s="431"/>
    </row>
    <row r="2703" spans="20:29">
      <c r="T2703" s="185"/>
      <c r="U2703" s="185"/>
      <c r="V2703" s="185"/>
      <c r="W2703" s="185"/>
      <c r="X2703" s="429"/>
      <c r="Y2703" s="429"/>
      <c r="Z2703" s="429"/>
      <c r="AA2703" s="429"/>
      <c r="AB2703" s="185"/>
      <c r="AC2703" s="431"/>
    </row>
    <row r="2704" spans="20:29">
      <c r="T2704" s="185"/>
      <c r="U2704" s="185"/>
      <c r="V2704" s="185"/>
      <c r="W2704" s="185"/>
      <c r="X2704" s="429"/>
      <c r="Y2704" s="429"/>
      <c r="Z2704" s="429"/>
      <c r="AA2704" s="429"/>
      <c r="AB2704" s="185"/>
      <c r="AC2704" s="431"/>
    </row>
    <row r="2705" spans="20:29">
      <c r="T2705" s="185"/>
      <c r="U2705" s="185"/>
      <c r="V2705" s="185"/>
      <c r="W2705" s="185"/>
      <c r="X2705" s="429"/>
      <c r="Y2705" s="429"/>
      <c r="Z2705" s="429"/>
      <c r="AA2705" s="429"/>
      <c r="AB2705" s="185"/>
      <c r="AC2705" s="431"/>
    </row>
    <row r="2706" spans="20:29">
      <c r="T2706" s="185"/>
      <c r="U2706" s="185"/>
      <c r="V2706" s="185"/>
      <c r="W2706" s="185"/>
      <c r="X2706" s="429"/>
      <c r="Y2706" s="429"/>
      <c r="Z2706" s="429"/>
      <c r="AA2706" s="429"/>
      <c r="AB2706" s="185"/>
      <c r="AC2706" s="431"/>
    </row>
    <row r="2707" spans="20:29">
      <c r="T2707" s="185"/>
      <c r="U2707" s="185"/>
      <c r="V2707" s="185"/>
      <c r="W2707" s="185"/>
      <c r="X2707" s="429"/>
      <c r="Y2707" s="429"/>
      <c r="Z2707" s="429"/>
      <c r="AA2707" s="429"/>
      <c r="AB2707" s="185"/>
      <c r="AC2707" s="431"/>
    </row>
    <row r="2708" spans="20:29">
      <c r="T2708" s="185"/>
      <c r="U2708" s="185"/>
      <c r="V2708" s="185"/>
      <c r="W2708" s="185"/>
      <c r="X2708" s="429"/>
      <c r="Y2708" s="429"/>
      <c r="Z2708" s="429"/>
      <c r="AA2708" s="429"/>
      <c r="AB2708" s="185"/>
      <c r="AC2708" s="431"/>
    </row>
    <row r="2709" spans="20:29">
      <c r="T2709" s="185"/>
      <c r="U2709" s="185"/>
      <c r="V2709" s="185"/>
      <c r="W2709" s="185"/>
      <c r="X2709" s="429"/>
      <c r="Y2709" s="429"/>
      <c r="Z2709" s="429"/>
      <c r="AA2709" s="429"/>
      <c r="AB2709" s="185"/>
      <c r="AC2709" s="431"/>
    </row>
    <row r="2710" spans="20:29">
      <c r="T2710" s="185"/>
      <c r="U2710" s="185"/>
      <c r="V2710" s="185"/>
      <c r="W2710" s="185"/>
      <c r="X2710" s="429"/>
      <c r="Y2710" s="429"/>
      <c r="Z2710" s="429"/>
      <c r="AA2710" s="429"/>
      <c r="AB2710" s="185"/>
      <c r="AC2710" s="431"/>
    </row>
    <row r="2711" spans="20:29">
      <c r="T2711" s="185"/>
      <c r="U2711" s="185"/>
      <c r="V2711" s="185"/>
      <c r="W2711" s="185"/>
      <c r="X2711" s="429"/>
      <c r="Y2711" s="429"/>
      <c r="Z2711" s="429"/>
      <c r="AA2711" s="429"/>
      <c r="AB2711" s="185"/>
      <c r="AC2711" s="431"/>
    </row>
    <row r="2712" spans="20:29">
      <c r="T2712" s="185"/>
      <c r="U2712" s="185"/>
      <c r="V2712" s="185"/>
      <c r="W2712" s="185"/>
      <c r="X2712" s="429"/>
      <c r="Y2712" s="429"/>
      <c r="Z2712" s="429"/>
      <c r="AA2712" s="429"/>
      <c r="AB2712" s="185"/>
      <c r="AC2712" s="431"/>
    </row>
    <row r="2713" spans="20:29">
      <c r="T2713" s="185"/>
      <c r="U2713" s="185"/>
      <c r="V2713" s="185"/>
      <c r="W2713" s="185"/>
      <c r="X2713" s="429"/>
      <c r="Y2713" s="429"/>
      <c r="Z2713" s="429"/>
      <c r="AA2713" s="429"/>
      <c r="AB2713" s="185"/>
      <c r="AC2713" s="431"/>
    </row>
    <row r="2714" spans="20:29">
      <c r="T2714" s="185"/>
      <c r="U2714" s="185"/>
      <c r="V2714" s="185"/>
      <c r="W2714" s="185"/>
      <c r="X2714" s="429"/>
      <c r="Y2714" s="429"/>
      <c r="Z2714" s="429"/>
      <c r="AA2714" s="429"/>
      <c r="AB2714" s="185"/>
      <c r="AC2714" s="431"/>
    </row>
    <row r="2715" spans="20:29">
      <c r="T2715" s="185"/>
      <c r="U2715" s="185"/>
      <c r="V2715" s="185"/>
      <c r="W2715" s="185"/>
      <c r="X2715" s="429"/>
      <c r="Y2715" s="429"/>
      <c r="Z2715" s="429"/>
      <c r="AA2715" s="429"/>
      <c r="AB2715" s="185"/>
      <c r="AC2715" s="431"/>
    </row>
    <row r="2716" spans="20:29">
      <c r="T2716" s="185"/>
      <c r="U2716" s="185"/>
      <c r="V2716" s="185"/>
      <c r="W2716" s="185"/>
      <c r="X2716" s="429"/>
      <c r="Y2716" s="429"/>
      <c r="Z2716" s="429"/>
      <c r="AA2716" s="429"/>
      <c r="AB2716" s="185"/>
      <c r="AC2716" s="431"/>
    </row>
    <row r="2717" spans="20:29">
      <c r="T2717" s="185"/>
      <c r="U2717" s="185"/>
      <c r="V2717" s="185"/>
      <c r="W2717" s="185"/>
      <c r="X2717" s="429"/>
      <c r="Y2717" s="429"/>
      <c r="Z2717" s="429"/>
      <c r="AA2717" s="429"/>
      <c r="AB2717" s="185"/>
      <c r="AC2717" s="431"/>
    </row>
    <row r="2718" spans="20:29">
      <c r="T2718" s="185"/>
      <c r="U2718" s="185"/>
      <c r="V2718" s="185"/>
      <c r="W2718" s="185"/>
      <c r="X2718" s="429"/>
      <c r="Y2718" s="429"/>
      <c r="Z2718" s="429"/>
      <c r="AA2718" s="429"/>
      <c r="AB2718" s="185"/>
      <c r="AC2718" s="431"/>
    </row>
    <row r="2719" spans="20:29">
      <c r="T2719" s="185"/>
      <c r="U2719" s="185"/>
      <c r="V2719" s="185"/>
      <c r="W2719" s="185"/>
      <c r="X2719" s="429"/>
      <c r="Y2719" s="429"/>
      <c r="Z2719" s="429"/>
      <c r="AA2719" s="429"/>
      <c r="AB2719" s="185"/>
      <c r="AC2719" s="431"/>
    </row>
    <row r="2720" spans="20:29">
      <c r="T2720" s="185"/>
      <c r="U2720" s="185"/>
      <c r="V2720" s="185"/>
      <c r="W2720" s="185"/>
      <c r="X2720" s="429"/>
      <c r="Y2720" s="429"/>
      <c r="Z2720" s="429"/>
      <c r="AA2720" s="429"/>
      <c r="AB2720" s="185"/>
      <c r="AC2720" s="431"/>
    </row>
    <row r="2721" spans="20:29">
      <c r="T2721" s="185"/>
      <c r="U2721" s="185"/>
      <c r="V2721" s="185"/>
      <c r="W2721" s="185"/>
      <c r="X2721" s="429"/>
      <c r="Y2721" s="429"/>
      <c r="Z2721" s="429"/>
      <c r="AA2721" s="429"/>
      <c r="AB2721" s="185"/>
      <c r="AC2721" s="431"/>
    </row>
    <row r="2722" spans="20:29">
      <c r="T2722" s="185"/>
      <c r="U2722" s="185"/>
      <c r="V2722" s="185"/>
      <c r="W2722" s="185"/>
      <c r="X2722" s="429"/>
      <c r="Y2722" s="429"/>
      <c r="Z2722" s="429"/>
      <c r="AA2722" s="429"/>
      <c r="AB2722" s="185"/>
      <c r="AC2722" s="431"/>
    </row>
    <row r="2723" spans="20:29">
      <c r="T2723" s="185"/>
      <c r="U2723" s="185"/>
      <c r="V2723" s="185"/>
      <c r="W2723" s="185"/>
      <c r="X2723" s="429"/>
      <c r="Y2723" s="429"/>
      <c r="Z2723" s="429"/>
      <c r="AA2723" s="429"/>
      <c r="AB2723" s="185"/>
      <c r="AC2723" s="431"/>
    </row>
    <row r="2724" spans="20:29">
      <c r="T2724" s="185"/>
      <c r="U2724" s="185"/>
      <c r="V2724" s="185"/>
      <c r="W2724" s="185"/>
      <c r="X2724" s="429"/>
      <c r="Y2724" s="429"/>
      <c r="Z2724" s="429"/>
      <c r="AA2724" s="429"/>
      <c r="AB2724" s="185"/>
      <c r="AC2724" s="431"/>
    </row>
    <row r="2725" spans="20:29">
      <c r="T2725" s="185"/>
      <c r="U2725" s="185"/>
      <c r="V2725" s="185"/>
      <c r="W2725" s="185"/>
      <c r="X2725" s="429"/>
      <c r="Y2725" s="429"/>
      <c r="Z2725" s="429"/>
      <c r="AA2725" s="429"/>
      <c r="AB2725" s="185"/>
      <c r="AC2725" s="431"/>
    </row>
    <row r="2726" spans="20:29">
      <c r="T2726" s="185"/>
      <c r="U2726" s="185"/>
      <c r="V2726" s="185"/>
      <c r="W2726" s="185"/>
      <c r="X2726" s="429"/>
      <c r="Y2726" s="429"/>
      <c r="Z2726" s="429"/>
      <c r="AA2726" s="429"/>
      <c r="AB2726" s="185"/>
      <c r="AC2726" s="431"/>
    </row>
    <row r="2727" spans="20:29">
      <c r="T2727" s="185"/>
      <c r="U2727" s="185"/>
      <c r="V2727" s="185"/>
      <c r="W2727" s="185"/>
      <c r="X2727" s="429"/>
      <c r="Y2727" s="429"/>
      <c r="Z2727" s="429"/>
      <c r="AA2727" s="429"/>
      <c r="AB2727" s="185"/>
      <c r="AC2727" s="431"/>
    </row>
    <row r="2728" spans="20:29">
      <c r="T2728" s="185"/>
      <c r="U2728" s="185"/>
      <c r="V2728" s="185"/>
      <c r="W2728" s="185"/>
      <c r="X2728" s="429"/>
      <c r="Y2728" s="429"/>
      <c r="Z2728" s="429"/>
      <c r="AA2728" s="429"/>
      <c r="AB2728" s="185"/>
      <c r="AC2728" s="431"/>
    </row>
    <row r="2729" spans="20:29">
      <c r="T2729" s="185"/>
      <c r="U2729" s="185"/>
      <c r="V2729" s="185"/>
      <c r="W2729" s="185"/>
      <c r="X2729" s="429"/>
      <c r="Y2729" s="429"/>
      <c r="Z2729" s="429"/>
      <c r="AA2729" s="429"/>
      <c r="AB2729" s="185"/>
      <c r="AC2729" s="431"/>
    </row>
    <row r="2730" spans="20:29">
      <c r="T2730" s="185"/>
      <c r="U2730" s="185"/>
      <c r="V2730" s="185"/>
      <c r="W2730" s="185"/>
      <c r="X2730" s="429"/>
      <c r="Y2730" s="429"/>
      <c r="Z2730" s="429"/>
      <c r="AA2730" s="429"/>
      <c r="AB2730" s="185"/>
      <c r="AC2730" s="431"/>
    </row>
    <row r="2731" spans="20:29">
      <c r="T2731" s="185"/>
      <c r="U2731" s="185"/>
      <c r="V2731" s="185"/>
      <c r="W2731" s="185"/>
      <c r="X2731" s="429"/>
      <c r="Y2731" s="429"/>
      <c r="Z2731" s="429"/>
      <c r="AA2731" s="429"/>
      <c r="AB2731" s="185"/>
      <c r="AC2731" s="431"/>
    </row>
    <row r="2732" spans="20:29">
      <c r="T2732" s="185"/>
      <c r="U2732" s="185"/>
      <c r="V2732" s="185"/>
      <c r="W2732" s="185"/>
      <c r="X2732" s="429"/>
      <c r="Y2732" s="429"/>
      <c r="Z2732" s="429"/>
      <c r="AA2732" s="429"/>
      <c r="AB2732" s="185"/>
      <c r="AC2732" s="431"/>
    </row>
    <row r="2733" spans="20:29">
      <c r="T2733" s="185"/>
      <c r="U2733" s="185"/>
      <c r="V2733" s="185"/>
      <c r="W2733" s="185"/>
      <c r="X2733" s="429"/>
      <c r="Y2733" s="429"/>
      <c r="Z2733" s="429"/>
      <c r="AA2733" s="429"/>
      <c r="AB2733" s="185"/>
      <c r="AC2733" s="431"/>
    </row>
    <row r="2734" spans="20:29">
      <c r="T2734" s="185"/>
      <c r="U2734" s="185"/>
      <c r="V2734" s="185"/>
      <c r="W2734" s="185"/>
      <c r="X2734" s="429"/>
      <c r="Y2734" s="429"/>
      <c r="Z2734" s="429"/>
      <c r="AA2734" s="429"/>
      <c r="AB2734" s="185"/>
      <c r="AC2734" s="431"/>
    </row>
    <row r="2735" spans="20:29">
      <c r="T2735" s="185"/>
      <c r="U2735" s="185"/>
      <c r="V2735" s="185"/>
      <c r="W2735" s="185"/>
      <c r="X2735" s="429"/>
      <c r="Y2735" s="429"/>
      <c r="Z2735" s="429"/>
      <c r="AA2735" s="429"/>
      <c r="AB2735" s="185"/>
      <c r="AC2735" s="431"/>
    </row>
    <row r="2736" spans="20:29">
      <c r="T2736" s="185"/>
      <c r="U2736" s="185"/>
      <c r="V2736" s="185"/>
      <c r="W2736" s="185"/>
      <c r="X2736" s="429"/>
      <c r="Y2736" s="429"/>
      <c r="Z2736" s="429"/>
      <c r="AA2736" s="429"/>
      <c r="AB2736" s="185"/>
      <c r="AC2736" s="431"/>
    </row>
    <row r="2737" spans="20:29">
      <c r="T2737" s="185"/>
      <c r="U2737" s="185"/>
      <c r="V2737" s="185"/>
      <c r="W2737" s="185"/>
      <c r="X2737" s="429"/>
      <c r="Y2737" s="429"/>
      <c r="Z2737" s="429"/>
      <c r="AA2737" s="429"/>
      <c r="AB2737" s="185"/>
      <c r="AC2737" s="431"/>
    </row>
    <row r="2738" spans="20:29">
      <c r="T2738" s="185"/>
      <c r="U2738" s="185"/>
      <c r="V2738" s="185"/>
      <c r="W2738" s="185"/>
      <c r="X2738" s="429"/>
      <c r="Y2738" s="429"/>
      <c r="Z2738" s="429"/>
      <c r="AA2738" s="429"/>
      <c r="AB2738" s="185"/>
      <c r="AC2738" s="431"/>
    </row>
    <row r="2739" spans="20:29">
      <c r="T2739" s="185"/>
      <c r="U2739" s="185"/>
      <c r="V2739" s="185"/>
      <c r="W2739" s="185"/>
      <c r="X2739" s="429"/>
      <c r="Y2739" s="429"/>
      <c r="Z2739" s="429"/>
      <c r="AA2739" s="429"/>
      <c r="AB2739" s="185"/>
      <c r="AC2739" s="431"/>
    </row>
    <row r="2740" spans="20:29">
      <c r="T2740" s="185"/>
      <c r="U2740" s="185"/>
      <c r="V2740" s="185"/>
      <c r="W2740" s="185"/>
      <c r="X2740" s="429"/>
      <c r="Y2740" s="429"/>
      <c r="Z2740" s="429"/>
      <c r="AA2740" s="429"/>
      <c r="AB2740" s="185"/>
      <c r="AC2740" s="431"/>
    </row>
    <row r="2741" spans="20:29">
      <c r="T2741" s="185"/>
      <c r="U2741" s="185"/>
      <c r="V2741" s="185"/>
      <c r="W2741" s="185"/>
      <c r="X2741" s="429"/>
      <c r="Y2741" s="429"/>
      <c r="Z2741" s="429"/>
      <c r="AA2741" s="429"/>
      <c r="AB2741" s="185"/>
      <c r="AC2741" s="431"/>
    </row>
    <row r="2742" spans="20:29">
      <c r="T2742" s="185"/>
      <c r="U2742" s="185"/>
      <c r="V2742" s="185"/>
      <c r="W2742" s="185"/>
      <c r="X2742" s="429"/>
      <c r="Y2742" s="429"/>
      <c r="Z2742" s="429"/>
      <c r="AA2742" s="429"/>
      <c r="AB2742" s="185"/>
      <c r="AC2742" s="431"/>
    </row>
    <row r="2743" spans="20:29">
      <c r="T2743" s="185"/>
      <c r="U2743" s="185"/>
      <c r="V2743" s="185"/>
      <c r="W2743" s="185"/>
      <c r="X2743" s="429"/>
      <c r="Y2743" s="429"/>
      <c r="Z2743" s="429"/>
      <c r="AA2743" s="429"/>
      <c r="AB2743" s="185"/>
      <c r="AC2743" s="431"/>
    </row>
    <row r="2744" spans="20:29">
      <c r="T2744" s="185"/>
      <c r="U2744" s="185"/>
      <c r="V2744" s="185"/>
      <c r="W2744" s="185"/>
      <c r="X2744" s="429"/>
      <c r="Y2744" s="429"/>
      <c r="Z2744" s="429"/>
      <c r="AA2744" s="429"/>
      <c r="AB2744" s="185"/>
      <c r="AC2744" s="431"/>
    </row>
    <row r="2745" spans="20:29">
      <c r="T2745" s="185"/>
      <c r="U2745" s="185"/>
      <c r="V2745" s="185"/>
      <c r="W2745" s="185"/>
      <c r="X2745" s="429"/>
      <c r="Y2745" s="429"/>
      <c r="Z2745" s="429"/>
      <c r="AA2745" s="429"/>
      <c r="AB2745" s="185"/>
      <c r="AC2745" s="431"/>
    </row>
    <row r="2746" spans="20:29">
      <c r="T2746" s="185"/>
      <c r="U2746" s="185"/>
      <c r="V2746" s="185"/>
      <c r="W2746" s="185"/>
      <c r="X2746" s="429"/>
      <c r="Y2746" s="429"/>
      <c r="Z2746" s="429"/>
      <c r="AA2746" s="429"/>
      <c r="AB2746" s="185"/>
      <c r="AC2746" s="431"/>
    </row>
    <row r="2747" spans="20:29">
      <c r="T2747" s="185"/>
      <c r="U2747" s="185"/>
      <c r="V2747" s="185"/>
      <c r="W2747" s="185"/>
      <c r="X2747" s="429"/>
      <c r="Y2747" s="429"/>
      <c r="Z2747" s="429"/>
      <c r="AA2747" s="429"/>
      <c r="AB2747" s="185"/>
      <c r="AC2747" s="431"/>
    </row>
    <row r="2748" spans="20:29">
      <c r="T2748" s="185"/>
      <c r="U2748" s="185"/>
      <c r="V2748" s="185"/>
      <c r="W2748" s="185"/>
      <c r="X2748" s="429"/>
      <c r="Y2748" s="429"/>
      <c r="Z2748" s="429"/>
      <c r="AA2748" s="429"/>
      <c r="AB2748" s="185"/>
      <c r="AC2748" s="431"/>
    </row>
    <row r="2749" spans="20:29">
      <c r="T2749" s="185"/>
      <c r="U2749" s="185"/>
      <c r="V2749" s="185"/>
      <c r="W2749" s="185"/>
      <c r="X2749" s="429"/>
      <c r="Y2749" s="429"/>
      <c r="Z2749" s="429"/>
      <c r="AA2749" s="429"/>
      <c r="AB2749" s="185"/>
      <c r="AC2749" s="431"/>
    </row>
    <row r="2750" spans="20:29">
      <c r="T2750" s="185"/>
      <c r="U2750" s="185"/>
      <c r="V2750" s="185"/>
      <c r="W2750" s="185"/>
      <c r="X2750" s="429"/>
      <c r="Y2750" s="429"/>
      <c r="Z2750" s="429"/>
      <c r="AA2750" s="429"/>
      <c r="AB2750" s="185"/>
      <c r="AC2750" s="431"/>
    </row>
    <row r="2751" spans="20:29">
      <c r="T2751" s="185"/>
      <c r="U2751" s="185"/>
      <c r="V2751" s="185"/>
      <c r="W2751" s="185"/>
      <c r="X2751" s="429"/>
      <c r="Y2751" s="429"/>
      <c r="Z2751" s="429"/>
      <c r="AA2751" s="429"/>
      <c r="AB2751" s="185"/>
      <c r="AC2751" s="431"/>
    </row>
    <row r="2752" spans="20:29">
      <c r="T2752" s="185"/>
      <c r="U2752" s="185"/>
      <c r="V2752" s="185"/>
      <c r="W2752" s="185"/>
      <c r="X2752" s="429"/>
      <c r="Y2752" s="429"/>
      <c r="Z2752" s="429"/>
      <c r="AA2752" s="429"/>
      <c r="AB2752" s="185"/>
      <c r="AC2752" s="431"/>
    </row>
    <row r="2753" spans="20:29">
      <c r="T2753" s="185"/>
      <c r="U2753" s="185"/>
      <c r="V2753" s="185"/>
      <c r="W2753" s="185"/>
      <c r="X2753" s="429"/>
      <c r="Y2753" s="429"/>
      <c r="Z2753" s="429"/>
      <c r="AA2753" s="429"/>
      <c r="AB2753" s="185"/>
      <c r="AC2753" s="431"/>
    </row>
    <row r="2754" spans="20:29">
      <c r="T2754" s="185"/>
      <c r="U2754" s="185"/>
      <c r="V2754" s="185"/>
      <c r="W2754" s="185"/>
      <c r="X2754" s="429"/>
      <c r="Y2754" s="429"/>
      <c r="Z2754" s="429"/>
      <c r="AA2754" s="429"/>
      <c r="AB2754" s="185"/>
      <c r="AC2754" s="431"/>
    </row>
    <row r="2755" spans="20:29">
      <c r="T2755" s="185"/>
      <c r="U2755" s="185"/>
      <c r="V2755" s="185"/>
      <c r="W2755" s="185"/>
      <c r="X2755" s="429"/>
      <c r="Y2755" s="429"/>
      <c r="Z2755" s="429"/>
      <c r="AA2755" s="429"/>
      <c r="AB2755" s="185"/>
      <c r="AC2755" s="431"/>
    </row>
    <row r="2756" spans="20:29">
      <c r="T2756" s="185"/>
      <c r="U2756" s="185"/>
      <c r="V2756" s="185"/>
      <c r="W2756" s="185"/>
      <c r="X2756" s="429"/>
      <c r="Y2756" s="429"/>
      <c r="Z2756" s="429"/>
      <c r="AA2756" s="429"/>
      <c r="AB2756" s="185"/>
      <c r="AC2756" s="431"/>
    </row>
    <row r="2757" spans="20:29">
      <c r="T2757" s="185"/>
      <c r="U2757" s="185"/>
      <c r="V2757" s="185"/>
      <c r="W2757" s="185"/>
      <c r="X2757" s="429"/>
      <c r="Y2757" s="429"/>
      <c r="Z2757" s="429"/>
      <c r="AA2757" s="429"/>
      <c r="AB2757" s="185"/>
      <c r="AC2757" s="431"/>
    </row>
    <row r="2758" spans="20:29">
      <c r="T2758" s="185"/>
      <c r="U2758" s="185"/>
      <c r="V2758" s="185"/>
      <c r="W2758" s="185"/>
      <c r="X2758" s="429"/>
      <c r="Y2758" s="429"/>
      <c r="Z2758" s="429"/>
      <c r="AA2758" s="429"/>
      <c r="AB2758" s="185"/>
      <c r="AC2758" s="431"/>
    </row>
    <row r="2759" spans="20:29">
      <c r="T2759" s="185"/>
      <c r="U2759" s="185"/>
      <c r="V2759" s="185"/>
      <c r="W2759" s="185"/>
      <c r="X2759" s="429"/>
      <c r="Y2759" s="429"/>
      <c r="Z2759" s="429"/>
      <c r="AA2759" s="429"/>
      <c r="AB2759" s="185"/>
      <c r="AC2759" s="431"/>
    </row>
    <row r="2760" spans="20:29">
      <c r="T2760" s="185"/>
      <c r="U2760" s="185"/>
      <c r="V2760" s="185"/>
      <c r="W2760" s="185"/>
      <c r="X2760" s="429"/>
      <c r="Y2760" s="429"/>
      <c r="Z2760" s="429"/>
      <c r="AA2760" s="429"/>
      <c r="AB2760" s="185"/>
      <c r="AC2760" s="431"/>
    </row>
    <row r="2761" spans="20:29">
      <c r="T2761" s="185"/>
      <c r="U2761" s="185"/>
      <c r="V2761" s="185"/>
      <c r="W2761" s="185"/>
      <c r="X2761" s="429"/>
      <c r="Y2761" s="429"/>
      <c r="Z2761" s="429"/>
      <c r="AA2761" s="429"/>
      <c r="AB2761" s="185"/>
      <c r="AC2761" s="431"/>
    </row>
    <row r="2762" spans="20:29">
      <c r="T2762" s="185"/>
      <c r="U2762" s="185"/>
      <c r="V2762" s="185"/>
      <c r="W2762" s="185"/>
      <c r="X2762" s="429"/>
      <c r="Y2762" s="429"/>
      <c r="Z2762" s="429"/>
      <c r="AA2762" s="429"/>
      <c r="AB2762" s="185"/>
      <c r="AC2762" s="431"/>
    </row>
    <row r="2763" spans="20:29">
      <c r="T2763" s="185"/>
      <c r="U2763" s="185"/>
      <c r="V2763" s="185"/>
      <c r="W2763" s="185"/>
      <c r="X2763" s="429"/>
      <c r="Y2763" s="429"/>
      <c r="Z2763" s="429"/>
      <c r="AA2763" s="429"/>
      <c r="AB2763" s="185"/>
      <c r="AC2763" s="431"/>
    </row>
    <row r="2764" spans="20:29">
      <c r="T2764" s="185"/>
      <c r="U2764" s="185"/>
      <c r="V2764" s="185"/>
      <c r="W2764" s="185"/>
      <c r="X2764" s="429"/>
      <c r="Y2764" s="429"/>
      <c r="Z2764" s="429"/>
      <c r="AA2764" s="429"/>
      <c r="AB2764" s="185"/>
      <c r="AC2764" s="431"/>
    </row>
    <row r="2765" spans="20:29">
      <c r="T2765" s="185"/>
      <c r="U2765" s="185"/>
      <c r="V2765" s="185"/>
      <c r="W2765" s="185"/>
      <c r="X2765" s="429"/>
      <c r="Y2765" s="429"/>
      <c r="Z2765" s="429"/>
      <c r="AA2765" s="429"/>
      <c r="AB2765" s="185"/>
      <c r="AC2765" s="431"/>
    </row>
    <row r="2766" spans="20:29">
      <c r="T2766" s="185"/>
      <c r="U2766" s="185"/>
      <c r="V2766" s="185"/>
      <c r="W2766" s="185"/>
      <c r="X2766" s="429"/>
      <c r="Y2766" s="429"/>
      <c r="Z2766" s="429"/>
      <c r="AA2766" s="429"/>
      <c r="AB2766" s="185"/>
      <c r="AC2766" s="431"/>
    </row>
    <row r="2767" spans="20:29">
      <c r="T2767" s="185"/>
      <c r="U2767" s="185"/>
      <c r="V2767" s="185"/>
      <c r="W2767" s="185"/>
      <c r="X2767" s="429"/>
      <c r="Y2767" s="429"/>
      <c r="Z2767" s="429"/>
      <c r="AA2767" s="429"/>
      <c r="AB2767" s="185"/>
      <c r="AC2767" s="431"/>
    </row>
    <row r="2768" spans="20:29">
      <c r="T2768" s="185"/>
      <c r="U2768" s="185"/>
      <c r="V2768" s="185"/>
      <c r="W2768" s="185"/>
      <c r="X2768" s="429"/>
      <c r="Y2768" s="429"/>
      <c r="Z2768" s="429"/>
      <c r="AA2768" s="429"/>
      <c r="AB2768" s="185"/>
      <c r="AC2768" s="431"/>
    </row>
    <row r="2769" spans="20:29">
      <c r="T2769" s="185"/>
      <c r="U2769" s="185"/>
      <c r="V2769" s="185"/>
      <c r="W2769" s="185"/>
      <c r="X2769" s="429"/>
      <c r="Y2769" s="429"/>
      <c r="Z2769" s="429"/>
      <c r="AA2769" s="429"/>
      <c r="AB2769" s="185"/>
      <c r="AC2769" s="431"/>
    </row>
    <row r="2770" spans="20:29">
      <c r="T2770" s="185"/>
      <c r="U2770" s="185"/>
      <c r="V2770" s="185"/>
      <c r="W2770" s="185"/>
      <c r="X2770" s="429"/>
      <c r="Y2770" s="429"/>
      <c r="Z2770" s="429"/>
      <c r="AA2770" s="429"/>
      <c r="AB2770" s="185"/>
      <c r="AC2770" s="431"/>
    </row>
    <row r="2771" spans="20:29">
      <c r="T2771" s="185"/>
      <c r="U2771" s="185"/>
      <c r="V2771" s="185"/>
      <c r="W2771" s="185"/>
      <c r="X2771" s="429"/>
      <c r="Y2771" s="429"/>
      <c r="Z2771" s="429"/>
      <c r="AA2771" s="429"/>
      <c r="AB2771" s="185"/>
      <c r="AC2771" s="431"/>
    </row>
    <row r="2772" spans="20:29">
      <c r="T2772" s="185"/>
      <c r="U2772" s="185"/>
      <c r="V2772" s="185"/>
      <c r="W2772" s="185"/>
      <c r="X2772" s="429"/>
      <c r="Y2772" s="429"/>
      <c r="Z2772" s="429"/>
      <c r="AA2772" s="429"/>
      <c r="AB2772" s="185"/>
      <c r="AC2772" s="431"/>
    </row>
    <row r="2773" spans="20:29">
      <c r="T2773" s="185"/>
      <c r="U2773" s="185"/>
      <c r="V2773" s="185"/>
      <c r="W2773" s="185"/>
      <c r="X2773" s="429"/>
      <c r="Y2773" s="429"/>
      <c r="Z2773" s="429"/>
      <c r="AA2773" s="429"/>
      <c r="AB2773" s="185"/>
      <c r="AC2773" s="431"/>
    </row>
    <row r="2774" spans="20:29">
      <c r="T2774" s="185"/>
      <c r="U2774" s="185"/>
      <c r="V2774" s="185"/>
      <c r="W2774" s="185"/>
      <c r="X2774" s="429"/>
      <c r="Y2774" s="429"/>
      <c r="Z2774" s="429"/>
      <c r="AA2774" s="429"/>
      <c r="AB2774" s="185"/>
      <c r="AC2774" s="431"/>
    </row>
    <row r="2775" spans="20:29">
      <c r="T2775" s="185"/>
      <c r="U2775" s="185"/>
      <c r="V2775" s="185"/>
      <c r="W2775" s="185"/>
      <c r="X2775" s="429"/>
      <c r="Y2775" s="429"/>
      <c r="Z2775" s="429"/>
      <c r="AA2775" s="429"/>
      <c r="AB2775" s="185"/>
      <c r="AC2775" s="431"/>
    </row>
    <row r="2776" spans="20:29">
      <c r="T2776" s="185"/>
      <c r="U2776" s="185"/>
      <c r="V2776" s="185"/>
      <c r="W2776" s="185"/>
      <c r="X2776" s="429"/>
      <c r="Y2776" s="429"/>
      <c r="Z2776" s="429"/>
      <c r="AA2776" s="429"/>
      <c r="AB2776" s="185"/>
      <c r="AC2776" s="431"/>
    </row>
    <row r="2777" spans="20:29">
      <c r="T2777" s="185"/>
      <c r="U2777" s="185"/>
      <c r="V2777" s="185"/>
      <c r="W2777" s="185"/>
      <c r="X2777" s="429"/>
      <c r="Y2777" s="429"/>
      <c r="Z2777" s="429"/>
      <c r="AA2777" s="429"/>
      <c r="AB2777" s="185"/>
      <c r="AC2777" s="431"/>
    </row>
    <row r="2778" spans="20:29">
      <c r="T2778" s="185"/>
      <c r="U2778" s="185"/>
      <c r="V2778" s="185"/>
      <c r="W2778" s="185"/>
      <c r="X2778" s="429"/>
      <c r="Y2778" s="429"/>
      <c r="Z2778" s="429"/>
      <c r="AA2778" s="429"/>
      <c r="AB2778" s="185"/>
      <c r="AC2778" s="431"/>
    </row>
    <row r="2779" spans="20:29">
      <c r="T2779" s="185"/>
      <c r="U2779" s="185"/>
      <c r="V2779" s="185"/>
      <c r="W2779" s="185"/>
      <c r="X2779" s="429"/>
      <c r="Y2779" s="429"/>
      <c r="Z2779" s="429"/>
      <c r="AA2779" s="429"/>
      <c r="AB2779" s="185"/>
      <c r="AC2779" s="431"/>
    </row>
    <row r="2780" spans="20:29">
      <c r="T2780" s="185"/>
      <c r="U2780" s="185"/>
      <c r="V2780" s="185"/>
      <c r="W2780" s="185"/>
      <c r="X2780" s="429"/>
      <c r="Y2780" s="429"/>
      <c r="Z2780" s="429"/>
      <c r="AA2780" s="429"/>
      <c r="AB2780" s="185"/>
      <c r="AC2780" s="431"/>
    </row>
    <row r="2781" spans="20:29">
      <c r="T2781" s="185"/>
      <c r="U2781" s="185"/>
      <c r="V2781" s="185"/>
      <c r="W2781" s="185"/>
      <c r="X2781" s="429"/>
      <c r="Y2781" s="429"/>
      <c r="Z2781" s="429"/>
      <c r="AA2781" s="429"/>
      <c r="AB2781" s="185"/>
      <c r="AC2781" s="431"/>
    </row>
    <row r="2782" spans="20:29">
      <c r="T2782" s="185"/>
      <c r="U2782" s="185"/>
      <c r="V2782" s="185"/>
      <c r="W2782" s="185"/>
      <c r="X2782" s="429"/>
      <c r="Y2782" s="429"/>
      <c r="Z2782" s="429"/>
      <c r="AA2782" s="429"/>
      <c r="AB2782" s="185"/>
      <c r="AC2782" s="431"/>
    </row>
    <row r="2783" spans="20:29">
      <c r="T2783" s="185"/>
      <c r="U2783" s="185"/>
      <c r="V2783" s="185"/>
      <c r="W2783" s="185"/>
      <c r="X2783" s="429"/>
      <c r="Y2783" s="429"/>
      <c r="Z2783" s="429"/>
      <c r="AA2783" s="429"/>
      <c r="AB2783" s="185"/>
      <c r="AC2783" s="431"/>
    </row>
    <row r="2784" spans="20:29">
      <c r="T2784" s="185"/>
      <c r="U2784" s="185"/>
      <c r="V2784" s="185"/>
      <c r="W2784" s="185"/>
      <c r="X2784" s="429"/>
      <c r="Y2784" s="429"/>
      <c r="Z2784" s="429"/>
      <c r="AA2784" s="429"/>
      <c r="AB2784" s="185"/>
      <c r="AC2784" s="431"/>
    </row>
    <row r="2785" spans="20:29">
      <c r="T2785" s="185"/>
      <c r="U2785" s="185"/>
      <c r="V2785" s="185"/>
      <c r="W2785" s="185"/>
      <c r="X2785" s="429"/>
      <c r="Y2785" s="429"/>
      <c r="Z2785" s="429"/>
      <c r="AA2785" s="429"/>
      <c r="AB2785" s="185"/>
      <c r="AC2785" s="431"/>
    </row>
    <row r="2786" spans="20:29">
      <c r="T2786" s="185"/>
      <c r="U2786" s="185"/>
      <c r="V2786" s="185"/>
      <c r="W2786" s="185"/>
      <c r="X2786" s="429"/>
      <c r="Y2786" s="429"/>
      <c r="Z2786" s="429"/>
      <c r="AA2786" s="429"/>
      <c r="AB2786" s="185"/>
      <c r="AC2786" s="431"/>
    </row>
    <row r="2787" spans="20:29">
      <c r="T2787" s="185"/>
      <c r="U2787" s="185"/>
      <c r="V2787" s="185"/>
      <c r="W2787" s="185"/>
      <c r="X2787" s="429"/>
      <c r="Y2787" s="429"/>
      <c r="Z2787" s="429"/>
      <c r="AA2787" s="429"/>
      <c r="AB2787" s="185"/>
      <c r="AC2787" s="431"/>
    </row>
    <row r="2788" spans="20:29">
      <c r="T2788" s="185"/>
      <c r="U2788" s="185"/>
      <c r="V2788" s="185"/>
      <c r="W2788" s="185"/>
      <c r="X2788" s="429"/>
      <c r="Y2788" s="429"/>
      <c r="Z2788" s="429"/>
      <c r="AA2788" s="429"/>
      <c r="AB2788" s="185"/>
      <c r="AC2788" s="431"/>
    </row>
    <row r="2789" spans="20:29">
      <c r="T2789" s="185"/>
      <c r="U2789" s="185"/>
      <c r="V2789" s="185"/>
      <c r="W2789" s="185"/>
      <c r="X2789" s="429"/>
      <c r="Y2789" s="429"/>
      <c r="Z2789" s="429"/>
      <c r="AA2789" s="429"/>
      <c r="AB2789" s="185"/>
      <c r="AC2789" s="431"/>
    </row>
    <row r="2790" spans="20:29">
      <c r="T2790" s="185"/>
      <c r="U2790" s="185"/>
      <c r="V2790" s="185"/>
      <c r="W2790" s="185"/>
      <c r="X2790" s="429"/>
      <c r="Y2790" s="429"/>
      <c r="Z2790" s="429"/>
      <c r="AA2790" s="429"/>
      <c r="AB2790" s="185"/>
      <c r="AC2790" s="431"/>
    </row>
    <row r="2791" spans="20:29">
      <c r="T2791" s="185"/>
      <c r="U2791" s="185"/>
      <c r="V2791" s="185"/>
      <c r="W2791" s="185"/>
      <c r="X2791" s="429"/>
      <c r="Y2791" s="429"/>
      <c r="Z2791" s="429"/>
      <c r="AA2791" s="429"/>
      <c r="AB2791" s="185"/>
      <c r="AC2791" s="431"/>
    </row>
    <row r="2792" spans="20:29">
      <c r="T2792" s="185"/>
      <c r="U2792" s="185"/>
      <c r="V2792" s="185"/>
      <c r="W2792" s="185"/>
      <c r="X2792" s="429"/>
      <c r="Y2792" s="429"/>
      <c r="Z2792" s="429"/>
      <c r="AA2792" s="429"/>
      <c r="AB2792" s="185"/>
      <c r="AC2792" s="431"/>
    </row>
    <row r="2793" spans="20:29">
      <c r="T2793" s="185"/>
      <c r="U2793" s="185"/>
      <c r="V2793" s="185"/>
      <c r="W2793" s="185"/>
      <c r="X2793" s="429"/>
      <c r="Y2793" s="429"/>
      <c r="Z2793" s="429"/>
      <c r="AA2793" s="429"/>
      <c r="AB2793" s="185"/>
      <c r="AC2793" s="431"/>
    </row>
    <row r="2794" spans="20:29">
      <c r="T2794" s="185"/>
      <c r="U2794" s="185"/>
      <c r="V2794" s="185"/>
      <c r="W2794" s="185"/>
      <c r="X2794" s="429"/>
      <c r="Y2794" s="429"/>
      <c r="Z2794" s="429"/>
      <c r="AA2794" s="429"/>
      <c r="AB2794" s="185"/>
      <c r="AC2794" s="431"/>
    </row>
    <row r="2795" spans="20:29">
      <c r="T2795" s="185"/>
      <c r="U2795" s="185"/>
      <c r="V2795" s="185"/>
      <c r="W2795" s="185"/>
      <c r="X2795" s="429"/>
      <c r="Y2795" s="429"/>
      <c r="Z2795" s="429"/>
      <c r="AA2795" s="429"/>
      <c r="AB2795" s="185"/>
      <c r="AC2795" s="431"/>
    </row>
    <row r="2796" spans="20:29">
      <c r="T2796" s="185"/>
      <c r="U2796" s="185"/>
      <c r="V2796" s="185"/>
      <c r="W2796" s="185"/>
      <c r="X2796" s="429"/>
      <c r="Y2796" s="429"/>
      <c r="Z2796" s="429"/>
      <c r="AA2796" s="429"/>
      <c r="AB2796" s="185"/>
      <c r="AC2796" s="431"/>
    </row>
    <row r="2797" spans="20:29">
      <c r="T2797" s="185"/>
      <c r="U2797" s="185"/>
      <c r="V2797" s="185"/>
      <c r="W2797" s="185"/>
      <c r="X2797" s="429"/>
      <c r="Y2797" s="429"/>
      <c r="Z2797" s="429"/>
      <c r="AA2797" s="429"/>
      <c r="AB2797" s="185"/>
      <c r="AC2797" s="431"/>
    </row>
    <row r="2798" spans="20:29">
      <c r="T2798" s="185"/>
      <c r="U2798" s="185"/>
      <c r="V2798" s="185"/>
      <c r="W2798" s="185"/>
      <c r="X2798" s="429"/>
      <c r="Y2798" s="429"/>
      <c r="Z2798" s="429"/>
      <c r="AA2798" s="429"/>
      <c r="AB2798" s="185"/>
      <c r="AC2798" s="431"/>
    </row>
    <row r="2799" spans="20:29">
      <c r="T2799" s="185"/>
      <c r="U2799" s="185"/>
      <c r="V2799" s="185"/>
      <c r="W2799" s="185"/>
      <c r="X2799" s="429"/>
      <c r="Y2799" s="429"/>
      <c r="Z2799" s="429"/>
      <c r="AA2799" s="429"/>
      <c r="AB2799" s="185"/>
      <c r="AC2799" s="431"/>
    </row>
    <row r="2800" spans="20:29">
      <c r="T2800" s="185"/>
      <c r="U2800" s="185"/>
      <c r="V2800" s="185"/>
      <c r="W2800" s="185"/>
      <c r="X2800" s="429"/>
      <c r="Y2800" s="429"/>
      <c r="Z2800" s="429"/>
      <c r="AA2800" s="429"/>
      <c r="AB2800" s="185"/>
      <c r="AC2800" s="431"/>
    </row>
    <row r="2801" spans="20:29">
      <c r="T2801" s="185"/>
      <c r="U2801" s="185"/>
      <c r="V2801" s="185"/>
      <c r="W2801" s="185"/>
      <c r="X2801" s="429"/>
      <c r="Y2801" s="429"/>
      <c r="Z2801" s="429"/>
      <c r="AA2801" s="429"/>
      <c r="AB2801" s="185"/>
      <c r="AC2801" s="431"/>
    </row>
    <row r="2802" spans="20:29">
      <c r="T2802" s="185"/>
      <c r="U2802" s="185"/>
      <c r="V2802" s="185"/>
      <c r="W2802" s="185"/>
      <c r="X2802" s="429"/>
      <c r="Y2802" s="429"/>
      <c r="Z2802" s="429"/>
      <c r="AA2802" s="429"/>
      <c r="AB2802" s="185"/>
      <c r="AC2802" s="431"/>
    </row>
    <row r="2803" spans="20:29">
      <c r="T2803" s="185"/>
      <c r="U2803" s="185"/>
      <c r="V2803" s="185"/>
      <c r="W2803" s="185"/>
      <c r="X2803" s="429"/>
      <c r="Y2803" s="429"/>
      <c r="Z2803" s="429"/>
      <c r="AA2803" s="429"/>
      <c r="AB2803" s="185"/>
      <c r="AC2803" s="431"/>
    </row>
    <row r="2804" spans="20:29">
      <c r="T2804" s="185"/>
      <c r="U2804" s="185"/>
      <c r="V2804" s="185"/>
      <c r="W2804" s="185"/>
      <c r="X2804" s="429"/>
      <c r="Y2804" s="429"/>
      <c r="Z2804" s="429"/>
      <c r="AA2804" s="429"/>
      <c r="AB2804" s="185"/>
      <c r="AC2804" s="431"/>
    </row>
    <row r="2805" spans="20:29">
      <c r="T2805" s="185"/>
      <c r="U2805" s="185"/>
      <c r="V2805" s="185"/>
      <c r="W2805" s="185"/>
      <c r="X2805" s="429"/>
      <c r="Y2805" s="429"/>
      <c r="Z2805" s="429"/>
      <c r="AA2805" s="429"/>
      <c r="AB2805" s="185"/>
      <c r="AC2805" s="431"/>
    </row>
    <row r="2806" spans="20:29">
      <c r="T2806" s="185"/>
      <c r="U2806" s="185"/>
      <c r="V2806" s="185"/>
      <c r="W2806" s="185"/>
      <c r="X2806" s="429"/>
      <c r="Y2806" s="429"/>
      <c r="Z2806" s="429"/>
      <c r="AA2806" s="429"/>
      <c r="AB2806" s="185"/>
      <c r="AC2806" s="431"/>
    </row>
    <row r="2807" spans="20:29">
      <c r="T2807" s="185"/>
      <c r="U2807" s="185"/>
      <c r="V2807" s="185"/>
      <c r="W2807" s="185"/>
      <c r="X2807" s="429"/>
      <c r="Y2807" s="429"/>
      <c r="Z2807" s="429"/>
      <c r="AA2807" s="429"/>
      <c r="AB2807" s="185"/>
      <c r="AC2807" s="431"/>
    </row>
    <row r="2808" spans="20:29">
      <c r="T2808" s="185"/>
      <c r="U2808" s="185"/>
      <c r="V2808" s="185"/>
      <c r="W2808" s="185"/>
      <c r="X2808" s="429"/>
      <c r="Y2808" s="429"/>
      <c r="Z2808" s="429"/>
      <c r="AA2808" s="429"/>
      <c r="AB2808" s="185"/>
      <c r="AC2808" s="431"/>
    </row>
    <row r="2809" spans="20:29">
      <c r="T2809" s="185"/>
      <c r="U2809" s="185"/>
      <c r="V2809" s="185"/>
      <c r="W2809" s="185"/>
      <c r="X2809" s="429"/>
      <c r="Y2809" s="429"/>
      <c r="Z2809" s="429"/>
      <c r="AA2809" s="429"/>
      <c r="AB2809" s="185"/>
      <c r="AC2809" s="431"/>
    </row>
    <row r="2810" spans="20:29">
      <c r="T2810" s="185"/>
      <c r="U2810" s="185"/>
      <c r="V2810" s="185"/>
      <c r="W2810" s="185"/>
      <c r="X2810" s="429"/>
      <c r="Y2810" s="429"/>
      <c r="Z2810" s="429"/>
      <c r="AA2810" s="429"/>
      <c r="AB2810" s="185"/>
      <c r="AC2810" s="431"/>
    </row>
    <row r="2811" spans="20:29">
      <c r="T2811" s="185"/>
      <c r="U2811" s="185"/>
      <c r="V2811" s="185"/>
      <c r="W2811" s="185"/>
      <c r="X2811" s="429"/>
      <c r="Y2811" s="429"/>
      <c r="Z2811" s="429"/>
      <c r="AA2811" s="429"/>
      <c r="AB2811" s="185"/>
      <c r="AC2811" s="431"/>
    </row>
    <row r="2812" spans="20:29">
      <c r="T2812" s="185"/>
      <c r="U2812" s="185"/>
      <c r="V2812" s="185"/>
      <c r="W2812" s="185"/>
      <c r="X2812" s="429"/>
      <c r="Y2812" s="429"/>
      <c r="Z2812" s="429"/>
      <c r="AA2812" s="429"/>
      <c r="AB2812" s="185"/>
      <c r="AC2812" s="431"/>
    </row>
    <row r="2813" spans="20:29">
      <c r="T2813" s="185"/>
      <c r="U2813" s="185"/>
      <c r="V2813" s="185"/>
      <c r="W2813" s="185"/>
      <c r="X2813" s="429"/>
      <c r="Y2813" s="429"/>
      <c r="Z2813" s="429"/>
      <c r="AA2813" s="429"/>
      <c r="AB2813" s="185"/>
      <c r="AC2813" s="431"/>
    </row>
    <row r="2814" spans="20:29">
      <c r="T2814" s="430"/>
      <c r="U2814" s="430"/>
      <c r="V2814" s="430"/>
      <c r="W2814" s="430"/>
      <c r="X2814" s="429"/>
      <c r="Y2814" s="429"/>
      <c r="Z2814" s="429"/>
      <c r="AA2814" s="429"/>
      <c r="AB2814" s="185"/>
      <c r="AC2814" s="431"/>
    </row>
    <row r="2815" spans="20:29">
      <c r="T2815" s="430"/>
      <c r="U2815" s="430"/>
      <c r="V2815" s="430"/>
      <c r="W2815" s="430"/>
      <c r="X2815" s="429"/>
      <c r="Y2815" s="429"/>
      <c r="Z2815" s="429"/>
      <c r="AA2815" s="429"/>
      <c r="AB2815" s="185"/>
      <c r="AC2815" s="431"/>
    </row>
    <row r="2816" spans="20:29">
      <c r="T2816" s="430"/>
      <c r="U2816" s="430"/>
      <c r="V2816" s="430"/>
      <c r="W2816" s="430"/>
      <c r="X2816" s="429"/>
      <c r="Y2816" s="429"/>
      <c r="Z2816" s="429"/>
      <c r="AA2816" s="429"/>
      <c r="AB2816" s="185"/>
      <c r="AC2816" s="431"/>
    </row>
    <row r="2817" spans="20:29">
      <c r="T2817" s="430"/>
      <c r="U2817" s="430"/>
      <c r="V2817" s="430"/>
      <c r="W2817" s="430"/>
      <c r="X2817" s="429"/>
      <c r="Y2817" s="429"/>
      <c r="Z2817" s="429"/>
      <c r="AA2817" s="429"/>
      <c r="AB2817" s="185"/>
      <c r="AC2817" s="431"/>
    </row>
    <row r="2818" spans="20:29">
      <c r="T2818" s="430"/>
      <c r="U2818" s="430"/>
      <c r="V2818" s="430"/>
      <c r="W2818" s="430"/>
      <c r="X2818" s="429"/>
      <c r="Y2818" s="429"/>
      <c r="Z2818" s="429"/>
      <c r="AA2818" s="429"/>
      <c r="AB2818" s="185"/>
      <c r="AC2818" s="431"/>
    </row>
    <row r="2819" spans="20:29">
      <c r="T2819" s="430"/>
      <c r="U2819" s="430"/>
      <c r="V2819" s="430"/>
      <c r="W2819" s="430"/>
      <c r="X2819" s="429"/>
      <c r="Y2819" s="429"/>
      <c r="Z2819" s="429"/>
      <c r="AA2819" s="429"/>
      <c r="AB2819" s="185"/>
      <c r="AC2819" s="431"/>
    </row>
    <row r="2820" spans="20:29">
      <c r="T2820" s="430"/>
      <c r="U2820" s="430"/>
      <c r="V2820" s="430"/>
      <c r="W2820" s="430"/>
      <c r="X2820" s="429"/>
      <c r="Y2820" s="429"/>
      <c r="Z2820" s="429"/>
      <c r="AA2820" s="429"/>
      <c r="AB2820" s="185"/>
      <c r="AC2820" s="431"/>
    </row>
    <row r="2821" spans="20:29">
      <c r="T2821" s="430"/>
      <c r="U2821" s="430"/>
      <c r="V2821" s="430"/>
      <c r="W2821" s="430"/>
      <c r="X2821" s="429"/>
      <c r="Y2821" s="429"/>
      <c r="Z2821" s="429"/>
      <c r="AA2821" s="429"/>
      <c r="AB2821" s="185"/>
      <c r="AC2821" s="431"/>
    </row>
    <row r="2822" spans="20:29">
      <c r="T2822" s="430"/>
      <c r="U2822" s="430"/>
      <c r="V2822" s="430"/>
      <c r="W2822" s="430"/>
      <c r="X2822" s="429"/>
      <c r="Y2822" s="429"/>
      <c r="Z2822" s="429"/>
      <c r="AA2822" s="429"/>
      <c r="AB2822" s="185"/>
      <c r="AC2822" s="431"/>
    </row>
    <row r="2823" spans="20:29">
      <c r="T2823" s="430"/>
      <c r="U2823" s="430"/>
      <c r="V2823" s="430"/>
      <c r="W2823" s="430"/>
      <c r="X2823" s="429"/>
      <c r="Y2823" s="429"/>
      <c r="Z2823" s="429"/>
      <c r="AA2823" s="429"/>
      <c r="AB2823" s="185"/>
      <c r="AC2823" s="431"/>
    </row>
    <row r="2824" spans="20:29">
      <c r="X2824" s="429"/>
      <c r="Y2824" s="429"/>
      <c r="Z2824" s="429"/>
      <c r="AA2824" s="429"/>
      <c r="AB2824" s="185"/>
      <c r="AC2824" s="431"/>
    </row>
    <row r="2825" spans="20:29">
      <c r="X2825" s="429"/>
      <c r="Y2825" s="429"/>
      <c r="Z2825" s="429"/>
      <c r="AA2825" s="429"/>
      <c r="AB2825" s="185"/>
      <c r="AC2825" s="431"/>
    </row>
    <row r="2826" spans="20:29">
      <c r="X2826" s="429"/>
      <c r="Y2826" s="429"/>
      <c r="Z2826" s="429"/>
      <c r="AA2826" s="429"/>
      <c r="AB2826" s="185"/>
      <c r="AC2826" s="431"/>
    </row>
    <row r="2827" spans="20:29">
      <c r="X2827" s="429"/>
      <c r="Y2827" s="429"/>
      <c r="Z2827" s="429"/>
      <c r="AA2827" s="429"/>
      <c r="AB2827" s="185"/>
      <c r="AC2827" s="431"/>
    </row>
    <row r="2828" spans="20:29">
      <c r="X2828" s="429"/>
      <c r="Y2828" s="429"/>
      <c r="Z2828" s="429"/>
      <c r="AA2828" s="429"/>
      <c r="AB2828" s="185"/>
      <c r="AC2828" s="431"/>
    </row>
    <row r="2829" spans="20:29">
      <c r="X2829" s="429"/>
      <c r="Y2829" s="429"/>
      <c r="Z2829" s="429"/>
      <c r="AA2829" s="429"/>
      <c r="AB2829" s="185"/>
      <c r="AC2829" s="431"/>
    </row>
    <row r="2830" spans="20:29">
      <c r="X2830" s="429"/>
      <c r="Y2830" s="429"/>
      <c r="Z2830" s="429"/>
      <c r="AA2830" s="429"/>
      <c r="AB2830" s="185"/>
      <c r="AC2830" s="431"/>
    </row>
    <row r="2831" spans="20:29">
      <c r="X2831" s="429"/>
      <c r="Y2831" s="429"/>
      <c r="Z2831" s="429"/>
      <c r="AA2831" s="429"/>
      <c r="AB2831" s="185"/>
      <c r="AC2831" s="431"/>
    </row>
    <row r="2832" spans="20:29">
      <c r="X2832" s="429"/>
      <c r="Y2832" s="429"/>
      <c r="Z2832" s="429"/>
      <c r="AA2832" s="429"/>
      <c r="AB2832" s="185"/>
      <c r="AC2832" s="431"/>
    </row>
    <row r="2833" spans="24:29">
      <c r="X2833" s="429"/>
      <c r="Y2833" s="429"/>
      <c r="Z2833" s="429"/>
      <c r="AA2833" s="429"/>
      <c r="AB2833" s="185"/>
      <c r="AC2833" s="431"/>
    </row>
    <row r="2834" spans="24:29">
      <c r="X2834" s="429"/>
      <c r="Y2834" s="429"/>
      <c r="Z2834" s="429"/>
      <c r="AA2834" s="429"/>
      <c r="AB2834" s="185"/>
      <c r="AC2834" s="431"/>
    </row>
    <row r="2835" spans="24:29">
      <c r="X2835" s="429"/>
      <c r="Y2835" s="429"/>
      <c r="Z2835" s="429"/>
      <c r="AA2835" s="429"/>
      <c r="AB2835" s="185"/>
      <c r="AC2835" s="431"/>
    </row>
    <row r="2836" spans="24:29">
      <c r="X2836" s="429"/>
      <c r="Y2836" s="429"/>
      <c r="Z2836" s="429"/>
      <c r="AA2836" s="429"/>
      <c r="AB2836" s="185"/>
      <c r="AC2836" s="431"/>
    </row>
    <row r="2837" spans="24:29">
      <c r="X2837" s="429"/>
      <c r="Y2837" s="429"/>
      <c r="Z2837" s="429"/>
      <c r="AA2837" s="429"/>
      <c r="AB2837" s="185"/>
      <c r="AC2837" s="431"/>
    </row>
    <row r="2838" spans="24:29">
      <c r="X2838" s="429"/>
      <c r="Y2838" s="429"/>
      <c r="Z2838" s="429"/>
      <c r="AA2838" s="429"/>
      <c r="AB2838" s="185"/>
      <c r="AC2838" s="431"/>
    </row>
    <row r="2839" spans="24:29">
      <c r="X2839" s="429"/>
      <c r="Y2839" s="429"/>
      <c r="Z2839" s="429"/>
      <c r="AA2839" s="429"/>
      <c r="AB2839" s="185"/>
      <c r="AC2839" s="431"/>
    </row>
    <row r="2840" spans="24:29">
      <c r="X2840" s="429"/>
      <c r="Y2840" s="429"/>
      <c r="Z2840" s="429"/>
      <c r="AA2840" s="429"/>
      <c r="AB2840" s="185"/>
      <c r="AC2840" s="431"/>
    </row>
    <row r="2841" spans="24:29">
      <c r="X2841" s="429"/>
      <c r="Y2841" s="429"/>
      <c r="Z2841" s="429"/>
      <c r="AA2841" s="429"/>
      <c r="AB2841" s="185"/>
      <c r="AC2841" s="431"/>
    </row>
    <row r="2842" spans="24:29">
      <c r="X2842" s="429"/>
      <c r="Y2842" s="429"/>
      <c r="Z2842" s="429"/>
      <c r="AA2842" s="429"/>
      <c r="AB2842" s="185"/>
      <c r="AC2842" s="431"/>
    </row>
    <row r="2843" spans="24:29">
      <c r="X2843" s="429"/>
      <c r="Y2843" s="429"/>
      <c r="Z2843" s="429"/>
      <c r="AA2843" s="429"/>
      <c r="AB2843" s="185"/>
      <c r="AC2843" s="431"/>
    </row>
    <row r="2844" spans="24:29">
      <c r="X2844" s="429"/>
      <c r="Y2844" s="429"/>
      <c r="Z2844" s="429"/>
      <c r="AA2844" s="429"/>
      <c r="AB2844" s="185"/>
      <c r="AC2844" s="431"/>
    </row>
    <row r="2845" spans="24:29">
      <c r="X2845" s="429"/>
      <c r="Y2845" s="429"/>
      <c r="Z2845" s="429"/>
      <c r="AA2845" s="429"/>
      <c r="AB2845" s="185"/>
      <c r="AC2845" s="431"/>
    </row>
    <row r="2846" spans="24:29">
      <c r="X2846" s="429"/>
      <c r="Y2846" s="429"/>
      <c r="Z2846" s="429"/>
      <c r="AA2846" s="429"/>
      <c r="AB2846" s="185"/>
      <c r="AC2846" s="431"/>
    </row>
    <row r="2847" spans="24:29">
      <c r="X2847" s="429"/>
      <c r="Y2847" s="429"/>
      <c r="Z2847" s="429"/>
      <c r="AA2847" s="429"/>
      <c r="AB2847" s="185"/>
      <c r="AC2847" s="431"/>
    </row>
    <row r="2848" spans="24:29">
      <c r="X2848" s="429"/>
      <c r="Y2848" s="429"/>
      <c r="Z2848" s="429"/>
      <c r="AA2848" s="429"/>
      <c r="AB2848" s="185"/>
      <c r="AC2848" s="431"/>
    </row>
    <row r="2849" spans="24:29">
      <c r="X2849" s="429"/>
      <c r="Y2849" s="429"/>
      <c r="Z2849" s="429"/>
      <c r="AA2849" s="429"/>
      <c r="AB2849" s="185"/>
      <c r="AC2849" s="431"/>
    </row>
    <row r="2850" spans="24:29">
      <c r="X2850" s="429"/>
      <c r="Y2850" s="429"/>
      <c r="Z2850" s="429"/>
      <c r="AA2850" s="429"/>
      <c r="AB2850" s="185"/>
      <c r="AC2850" s="431"/>
    </row>
    <row r="2851" spans="24:29">
      <c r="X2851" s="429"/>
      <c r="Y2851" s="429"/>
      <c r="Z2851" s="429"/>
      <c r="AA2851" s="429"/>
      <c r="AB2851" s="185"/>
      <c r="AC2851" s="431"/>
    </row>
    <row r="2852" spans="24:29">
      <c r="X2852" s="429"/>
      <c r="Y2852" s="429"/>
      <c r="Z2852" s="429"/>
      <c r="AA2852" s="429"/>
      <c r="AB2852" s="185"/>
      <c r="AC2852" s="431"/>
    </row>
    <row r="2853" spans="24:29">
      <c r="X2853" s="429"/>
      <c r="Y2853" s="429"/>
      <c r="Z2853" s="429"/>
      <c r="AA2853" s="429"/>
      <c r="AB2853" s="185"/>
      <c r="AC2853" s="431"/>
    </row>
    <row r="2854" spans="24:29">
      <c r="X2854" s="429"/>
      <c r="Y2854" s="429"/>
      <c r="Z2854" s="429"/>
      <c r="AA2854" s="429"/>
      <c r="AB2854" s="185"/>
      <c r="AC2854" s="431"/>
    </row>
    <row r="2855" spans="24:29">
      <c r="X2855" s="429"/>
      <c r="Y2855" s="429"/>
      <c r="Z2855" s="429"/>
      <c r="AA2855" s="429"/>
      <c r="AB2855" s="185"/>
      <c r="AC2855" s="431"/>
    </row>
    <row r="2856" spans="24:29">
      <c r="X2856" s="429"/>
      <c r="Y2856" s="429"/>
      <c r="Z2856" s="429"/>
      <c r="AA2856" s="429"/>
      <c r="AB2856" s="185"/>
      <c r="AC2856" s="431"/>
    </row>
    <row r="2857" spans="24:29">
      <c r="X2857" s="429"/>
      <c r="Y2857" s="429"/>
      <c r="Z2857" s="429"/>
      <c r="AA2857" s="429"/>
      <c r="AB2857" s="185"/>
      <c r="AC2857" s="431"/>
    </row>
    <row r="2858" spans="24:29">
      <c r="X2858" s="429"/>
      <c r="Y2858" s="429"/>
      <c r="Z2858" s="429"/>
      <c r="AA2858" s="429"/>
      <c r="AB2858" s="185"/>
      <c r="AC2858" s="431"/>
    </row>
    <row r="2859" spans="24:29">
      <c r="X2859" s="429"/>
      <c r="Y2859" s="429"/>
      <c r="Z2859" s="429"/>
      <c r="AA2859" s="429"/>
      <c r="AB2859" s="185"/>
      <c r="AC2859" s="431"/>
    </row>
    <row r="2860" spans="24:29">
      <c r="X2860" s="429"/>
      <c r="Y2860" s="429"/>
      <c r="Z2860" s="429"/>
      <c r="AA2860" s="429"/>
      <c r="AB2860" s="185"/>
      <c r="AC2860" s="431"/>
    </row>
    <row r="2861" spans="24:29">
      <c r="X2861" s="429"/>
      <c r="Y2861" s="429"/>
      <c r="Z2861" s="429"/>
      <c r="AA2861" s="429"/>
      <c r="AB2861" s="185"/>
      <c r="AC2861" s="431"/>
    </row>
    <row r="2862" spans="24:29">
      <c r="X2862" s="429"/>
      <c r="Y2862" s="429"/>
      <c r="Z2862" s="429"/>
      <c r="AA2862" s="429"/>
      <c r="AB2862" s="185"/>
      <c r="AC2862" s="431"/>
    </row>
    <row r="2863" spans="24:29">
      <c r="X2863" s="429"/>
      <c r="Y2863" s="429"/>
      <c r="Z2863" s="429"/>
      <c r="AA2863" s="429"/>
      <c r="AB2863" s="185"/>
      <c r="AC2863" s="431"/>
    </row>
    <row r="2864" spans="24:29">
      <c r="X2864" s="429"/>
      <c r="Y2864" s="429"/>
      <c r="Z2864" s="429"/>
      <c r="AA2864" s="429"/>
      <c r="AB2864" s="185"/>
      <c r="AC2864" s="431"/>
    </row>
    <row r="2865" spans="24:29">
      <c r="X2865" s="429"/>
      <c r="Y2865" s="429"/>
      <c r="Z2865" s="429"/>
      <c r="AA2865" s="429"/>
      <c r="AB2865" s="185"/>
      <c r="AC2865" s="431"/>
    </row>
    <row r="2866" spans="24:29">
      <c r="X2866" s="429"/>
      <c r="Y2866" s="429"/>
      <c r="Z2866" s="429"/>
      <c r="AA2866" s="429"/>
      <c r="AB2866" s="185"/>
      <c r="AC2866" s="431"/>
    </row>
    <row r="2867" spans="24:29">
      <c r="X2867" s="429"/>
      <c r="Y2867" s="429"/>
      <c r="Z2867" s="429"/>
      <c r="AA2867" s="429"/>
      <c r="AB2867" s="185"/>
      <c r="AC2867" s="431"/>
    </row>
    <row r="2868" spans="24:29">
      <c r="X2868" s="429"/>
      <c r="Y2868" s="429"/>
      <c r="Z2868" s="429"/>
      <c r="AA2868" s="429"/>
      <c r="AB2868" s="185"/>
      <c r="AC2868" s="431"/>
    </row>
    <row r="2869" spans="24:29">
      <c r="X2869" s="429"/>
      <c r="Y2869" s="429"/>
      <c r="Z2869" s="429"/>
      <c r="AA2869" s="429"/>
      <c r="AB2869" s="185"/>
      <c r="AC2869" s="431"/>
    </row>
    <row r="2870" spans="24:29">
      <c r="X2870" s="429"/>
      <c r="Y2870" s="429"/>
      <c r="Z2870" s="429"/>
      <c r="AA2870" s="429"/>
      <c r="AB2870" s="185"/>
      <c r="AC2870" s="431"/>
    </row>
    <row r="2871" spans="24:29">
      <c r="X2871" s="429"/>
      <c r="Y2871" s="429"/>
      <c r="Z2871" s="429"/>
      <c r="AA2871" s="429"/>
      <c r="AB2871" s="185"/>
      <c r="AC2871" s="431"/>
    </row>
    <row r="2872" spans="24:29">
      <c r="X2872" s="429"/>
      <c r="Y2872" s="429"/>
      <c r="Z2872" s="429"/>
      <c r="AA2872" s="429"/>
      <c r="AB2872" s="185"/>
      <c r="AC2872" s="431"/>
    </row>
    <row r="2873" spans="24:29">
      <c r="X2873" s="429"/>
      <c r="Y2873" s="429"/>
      <c r="Z2873" s="429"/>
      <c r="AA2873" s="429"/>
      <c r="AB2873" s="185"/>
      <c r="AC2873" s="431"/>
    </row>
    <row r="2874" spans="24:29">
      <c r="X2874" s="429"/>
      <c r="Y2874" s="429"/>
      <c r="Z2874" s="429"/>
      <c r="AA2874" s="429"/>
      <c r="AB2874" s="185"/>
      <c r="AC2874" s="431"/>
    </row>
    <row r="2875" spans="24:29">
      <c r="X2875" s="429"/>
      <c r="Y2875" s="429"/>
      <c r="Z2875" s="429"/>
      <c r="AA2875" s="429"/>
      <c r="AB2875" s="185"/>
      <c r="AC2875" s="431"/>
    </row>
    <row r="2876" spans="24:29">
      <c r="X2876" s="429"/>
      <c r="Y2876" s="429"/>
      <c r="Z2876" s="429"/>
      <c r="AA2876" s="429"/>
      <c r="AB2876" s="185"/>
      <c r="AC2876" s="431"/>
    </row>
    <row r="2877" spans="24:29">
      <c r="X2877" s="429"/>
      <c r="Y2877" s="429"/>
      <c r="Z2877" s="429"/>
      <c r="AA2877" s="429"/>
      <c r="AB2877" s="185"/>
      <c r="AC2877" s="431"/>
    </row>
    <row r="2878" spans="24:29">
      <c r="X2878" s="429"/>
      <c r="Y2878" s="429"/>
      <c r="Z2878" s="429"/>
      <c r="AA2878" s="429"/>
      <c r="AB2878" s="185"/>
      <c r="AC2878" s="431"/>
    </row>
    <row r="2879" spans="24:29">
      <c r="X2879" s="429"/>
      <c r="Y2879" s="429"/>
      <c r="Z2879" s="429"/>
      <c r="AA2879" s="429"/>
      <c r="AB2879" s="185"/>
      <c r="AC2879" s="431"/>
    </row>
    <row r="2880" spans="24:29">
      <c r="X2880" s="429"/>
      <c r="Y2880" s="429"/>
      <c r="Z2880" s="429"/>
      <c r="AA2880" s="429"/>
      <c r="AB2880" s="185"/>
      <c r="AC2880" s="431"/>
    </row>
    <row r="2881" spans="24:29">
      <c r="X2881" s="429"/>
      <c r="Y2881" s="429"/>
      <c r="Z2881" s="429"/>
      <c r="AA2881" s="429"/>
      <c r="AB2881" s="185"/>
      <c r="AC2881" s="431"/>
    </row>
    <row r="2882" spans="24:29">
      <c r="X2882" s="429"/>
      <c r="Y2882" s="429"/>
      <c r="Z2882" s="429"/>
      <c r="AA2882" s="429"/>
      <c r="AB2882" s="185"/>
      <c r="AC2882" s="431"/>
    </row>
    <row r="2883" spans="24:29">
      <c r="X2883" s="429"/>
      <c r="Y2883" s="429"/>
      <c r="Z2883" s="429"/>
      <c r="AA2883" s="429"/>
      <c r="AB2883" s="185"/>
      <c r="AC2883" s="431"/>
    </row>
    <row r="2884" spans="24:29">
      <c r="X2884" s="429"/>
      <c r="Y2884" s="429"/>
      <c r="Z2884" s="429"/>
      <c r="AA2884" s="429"/>
      <c r="AB2884" s="185"/>
      <c r="AC2884" s="431"/>
    </row>
    <row r="2885" spans="24:29">
      <c r="X2885" s="429"/>
      <c r="Y2885" s="429"/>
      <c r="Z2885" s="429"/>
      <c r="AA2885" s="429"/>
      <c r="AB2885" s="185"/>
      <c r="AC2885" s="431"/>
    </row>
    <row r="2886" spans="24:29">
      <c r="X2886" s="429"/>
      <c r="Y2886" s="429"/>
      <c r="Z2886" s="429"/>
      <c r="AA2886" s="429"/>
      <c r="AB2886" s="185"/>
      <c r="AC2886" s="431"/>
    </row>
    <row r="2887" spans="24:29">
      <c r="X2887" s="429"/>
      <c r="Y2887" s="429"/>
      <c r="Z2887" s="429"/>
      <c r="AA2887" s="429"/>
      <c r="AB2887" s="185"/>
      <c r="AC2887" s="431"/>
    </row>
    <row r="2888" spans="24:29">
      <c r="X2888" s="429"/>
      <c r="Y2888" s="429"/>
      <c r="Z2888" s="429"/>
      <c r="AA2888" s="429"/>
      <c r="AB2888" s="185"/>
      <c r="AC2888" s="431"/>
    </row>
    <row r="2889" spans="24:29">
      <c r="X2889" s="429"/>
      <c r="Y2889" s="429"/>
      <c r="Z2889" s="429"/>
      <c r="AA2889" s="429"/>
      <c r="AB2889" s="185"/>
      <c r="AC2889" s="431"/>
    </row>
    <row r="2890" spans="24:29">
      <c r="X2890" s="429"/>
      <c r="Y2890" s="429"/>
      <c r="Z2890" s="429"/>
      <c r="AA2890" s="429"/>
      <c r="AB2890" s="185"/>
      <c r="AC2890" s="431"/>
    </row>
    <row r="2891" spans="24:29">
      <c r="X2891" s="429"/>
      <c r="Y2891" s="429"/>
      <c r="Z2891" s="429"/>
      <c r="AA2891" s="429"/>
      <c r="AB2891" s="185"/>
      <c r="AC2891" s="431"/>
    </row>
    <row r="2892" spans="24:29">
      <c r="X2892" s="429"/>
      <c r="Y2892" s="429"/>
      <c r="Z2892" s="429"/>
      <c r="AA2892" s="429"/>
      <c r="AB2892" s="185"/>
      <c r="AC2892" s="431"/>
    </row>
    <row r="2893" spans="24:29">
      <c r="X2893" s="429"/>
      <c r="Y2893" s="429"/>
      <c r="Z2893" s="429"/>
      <c r="AA2893" s="429"/>
      <c r="AB2893" s="185"/>
      <c r="AC2893" s="431"/>
    </row>
    <row r="2894" spans="24:29">
      <c r="X2894" s="429"/>
      <c r="Y2894" s="429"/>
      <c r="Z2894" s="429"/>
      <c r="AA2894" s="429"/>
      <c r="AB2894" s="185"/>
      <c r="AC2894" s="431"/>
    </row>
    <row r="2895" spans="24:29">
      <c r="X2895" s="429"/>
      <c r="Y2895" s="429"/>
      <c r="Z2895" s="429"/>
      <c r="AA2895" s="429"/>
      <c r="AB2895" s="185"/>
      <c r="AC2895" s="431"/>
    </row>
    <row r="2896" spans="24:29">
      <c r="X2896" s="429"/>
      <c r="Y2896" s="429"/>
      <c r="Z2896" s="429"/>
      <c r="AA2896" s="429"/>
      <c r="AB2896" s="185"/>
      <c r="AC2896" s="431"/>
    </row>
    <row r="2897" spans="24:29">
      <c r="X2897" s="429"/>
      <c r="Y2897" s="429"/>
      <c r="Z2897" s="429"/>
      <c r="AA2897" s="429"/>
      <c r="AB2897" s="185"/>
      <c r="AC2897" s="431"/>
    </row>
    <row r="2898" spans="24:29">
      <c r="X2898" s="429"/>
      <c r="Y2898" s="429"/>
      <c r="Z2898" s="429"/>
      <c r="AA2898" s="429"/>
      <c r="AB2898" s="185"/>
      <c r="AC2898" s="431"/>
    </row>
    <row r="2899" spans="24:29">
      <c r="X2899" s="429"/>
      <c r="Y2899" s="429"/>
      <c r="Z2899" s="429"/>
      <c r="AA2899" s="429"/>
      <c r="AB2899" s="185"/>
      <c r="AC2899" s="431"/>
    </row>
    <row r="2900" spans="24:29">
      <c r="X2900" s="429"/>
      <c r="Y2900" s="429"/>
      <c r="Z2900" s="429"/>
      <c r="AA2900" s="429"/>
      <c r="AB2900" s="185"/>
      <c r="AC2900" s="431"/>
    </row>
    <row r="2901" spans="24:29">
      <c r="X2901" s="429"/>
      <c r="Y2901" s="429"/>
      <c r="Z2901" s="429"/>
      <c r="AA2901" s="429"/>
      <c r="AB2901" s="185"/>
      <c r="AC2901" s="431"/>
    </row>
    <row r="2902" spans="24:29">
      <c r="X2902" s="429"/>
      <c r="Y2902" s="429"/>
      <c r="Z2902" s="429"/>
      <c r="AA2902" s="429"/>
      <c r="AB2902" s="185"/>
      <c r="AC2902" s="431"/>
    </row>
    <row r="2903" spans="24:29">
      <c r="X2903" s="429"/>
      <c r="Y2903" s="429"/>
      <c r="Z2903" s="429"/>
      <c r="AA2903" s="429"/>
      <c r="AB2903" s="185"/>
      <c r="AC2903" s="431"/>
    </row>
    <row r="2904" spans="24:29">
      <c r="X2904" s="429"/>
      <c r="Y2904" s="429"/>
      <c r="Z2904" s="429"/>
      <c r="AA2904" s="429"/>
      <c r="AB2904" s="185"/>
      <c r="AC2904" s="431"/>
    </row>
    <row r="2905" spans="24:29">
      <c r="X2905" s="429"/>
      <c r="Y2905" s="429"/>
      <c r="Z2905" s="429"/>
      <c r="AA2905" s="429"/>
      <c r="AB2905" s="185"/>
      <c r="AC2905" s="431"/>
    </row>
    <row r="2906" spans="24:29">
      <c r="X2906" s="429"/>
      <c r="Y2906" s="429"/>
      <c r="Z2906" s="429"/>
      <c r="AA2906" s="429"/>
      <c r="AB2906" s="185"/>
      <c r="AC2906" s="431"/>
    </row>
    <row r="2907" spans="24:29">
      <c r="X2907" s="429"/>
      <c r="Y2907" s="429"/>
      <c r="Z2907" s="429"/>
      <c r="AA2907" s="429"/>
      <c r="AB2907" s="185"/>
      <c r="AC2907" s="431"/>
    </row>
    <row r="2908" spans="24:29">
      <c r="X2908" s="429"/>
      <c r="Y2908" s="429"/>
      <c r="Z2908" s="429"/>
      <c r="AA2908" s="429"/>
      <c r="AB2908" s="185"/>
      <c r="AC2908" s="431"/>
    </row>
    <row r="2909" spans="24:29">
      <c r="X2909" s="429"/>
      <c r="Y2909" s="429"/>
      <c r="Z2909" s="429"/>
      <c r="AA2909" s="429"/>
      <c r="AB2909" s="185"/>
      <c r="AC2909" s="431"/>
    </row>
    <row r="2910" spans="24:29">
      <c r="X2910" s="429"/>
      <c r="Y2910" s="429"/>
      <c r="Z2910" s="429"/>
      <c r="AA2910" s="429"/>
      <c r="AB2910" s="185"/>
      <c r="AC2910" s="431"/>
    </row>
    <row r="2911" spans="24:29">
      <c r="X2911" s="429"/>
      <c r="Y2911" s="429"/>
      <c r="Z2911" s="429"/>
      <c r="AA2911" s="429"/>
      <c r="AB2911" s="185"/>
      <c r="AC2911" s="431"/>
    </row>
    <row r="2912" spans="24:29">
      <c r="X2912" s="429"/>
      <c r="Y2912" s="429"/>
      <c r="Z2912" s="429"/>
      <c r="AA2912" s="429"/>
      <c r="AB2912" s="185"/>
      <c r="AC2912" s="431"/>
    </row>
    <row r="2913" spans="24:29">
      <c r="X2913" s="429"/>
      <c r="Y2913" s="429"/>
      <c r="Z2913" s="429"/>
      <c r="AA2913" s="429"/>
      <c r="AB2913" s="185"/>
      <c r="AC2913" s="431"/>
    </row>
    <row r="2914" spans="24:29">
      <c r="X2914" s="429"/>
      <c r="Y2914" s="429"/>
      <c r="Z2914" s="429"/>
      <c r="AA2914" s="429"/>
      <c r="AB2914" s="185"/>
      <c r="AC2914" s="431"/>
    </row>
    <row r="2915" spans="24:29">
      <c r="X2915" s="429"/>
      <c r="Y2915" s="429"/>
      <c r="Z2915" s="429"/>
      <c r="AA2915" s="429"/>
      <c r="AB2915" s="185"/>
      <c r="AC2915" s="431"/>
    </row>
    <row r="2916" spans="24:29">
      <c r="X2916" s="429"/>
      <c r="Y2916" s="429"/>
      <c r="Z2916" s="429"/>
      <c r="AA2916" s="429"/>
      <c r="AB2916" s="185"/>
      <c r="AC2916" s="431"/>
    </row>
    <row r="2917" spans="24:29">
      <c r="X2917" s="429"/>
      <c r="Y2917" s="429"/>
      <c r="Z2917" s="429"/>
      <c r="AA2917" s="429"/>
      <c r="AB2917" s="185"/>
      <c r="AC2917" s="431"/>
    </row>
    <row r="2918" spans="24:29">
      <c r="X2918" s="429"/>
      <c r="Y2918" s="429"/>
      <c r="Z2918" s="429"/>
      <c r="AA2918" s="429"/>
      <c r="AB2918" s="185"/>
      <c r="AC2918" s="431"/>
    </row>
    <row r="2919" spans="24:29">
      <c r="X2919" s="429"/>
      <c r="Y2919" s="429"/>
      <c r="Z2919" s="429"/>
      <c r="AA2919" s="429"/>
      <c r="AB2919" s="185"/>
      <c r="AC2919" s="431"/>
    </row>
    <row r="2920" spans="24:29">
      <c r="X2920" s="429"/>
      <c r="Y2920" s="429"/>
      <c r="Z2920" s="429"/>
      <c r="AA2920" s="429"/>
      <c r="AB2920" s="185"/>
      <c r="AC2920" s="431"/>
    </row>
    <row r="2921" spans="24:29">
      <c r="X2921" s="429"/>
      <c r="Y2921" s="429"/>
      <c r="Z2921" s="429"/>
      <c r="AA2921" s="429"/>
      <c r="AB2921" s="185"/>
      <c r="AC2921" s="431"/>
    </row>
    <row r="2922" spans="24:29">
      <c r="X2922" s="429"/>
      <c r="Y2922" s="429"/>
      <c r="Z2922" s="429"/>
      <c r="AA2922" s="429"/>
      <c r="AB2922" s="185"/>
      <c r="AC2922" s="431"/>
    </row>
    <row r="2923" spans="24:29">
      <c r="X2923" s="429"/>
      <c r="Y2923" s="429"/>
      <c r="Z2923" s="429"/>
      <c r="AA2923" s="429"/>
      <c r="AB2923" s="185"/>
      <c r="AC2923" s="431"/>
    </row>
    <row r="2924" spans="24:29">
      <c r="X2924" s="429"/>
      <c r="Y2924" s="429"/>
      <c r="Z2924" s="429"/>
      <c r="AA2924" s="429"/>
      <c r="AB2924" s="185"/>
      <c r="AC2924" s="431"/>
    </row>
    <row r="2925" spans="24:29">
      <c r="X2925" s="429"/>
      <c r="Y2925" s="429"/>
      <c r="Z2925" s="429"/>
      <c r="AA2925" s="429"/>
      <c r="AB2925" s="185"/>
      <c r="AC2925" s="431"/>
    </row>
    <row r="2926" spans="24:29">
      <c r="X2926" s="429"/>
      <c r="Y2926" s="429"/>
      <c r="Z2926" s="429"/>
      <c r="AA2926" s="429"/>
      <c r="AB2926" s="185"/>
      <c r="AC2926" s="431"/>
    </row>
    <row r="2927" spans="24:29">
      <c r="X2927" s="429"/>
      <c r="Y2927" s="429"/>
      <c r="Z2927" s="429"/>
      <c r="AA2927" s="429"/>
      <c r="AB2927" s="185"/>
      <c r="AC2927" s="431"/>
    </row>
    <row r="2928" spans="24:29">
      <c r="X2928" s="429"/>
      <c r="Y2928" s="429"/>
      <c r="Z2928" s="429"/>
      <c r="AA2928" s="429"/>
      <c r="AB2928" s="185"/>
      <c r="AC2928" s="431"/>
    </row>
    <row r="2929" spans="24:29">
      <c r="X2929" s="429"/>
      <c r="Y2929" s="429"/>
      <c r="Z2929" s="429"/>
      <c r="AA2929" s="429"/>
      <c r="AB2929" s="185"/>
      <c r="AC2929" s="431"/>
    </row>
    <row r="2930" spans="24:29">
      <c r="X2930" s="429"/>
      <c r="Y2930" s="429"/>
      <c r="Z2930" s="429"/>
      <c r="AA2930" s="429"/>
      <c r="AB2930" s="185"/>
      <c r="AC2930" s="431"/>
    </row>
    <row r="2931" spans="24:29">
      <c r="X2931" s="429"/>
      <c r="Y2931" s="429"/>
      <c r="Z2931" s="429"/>
      <c r="AA2931" s="429"/>
      <c r="AB2931" s="185"/>
      <c r="AC2931" s="431"/>
    </row>
    <row r="2932" spans="24:29">
      <c r="X2932" s="429"/>
      <c r="Y2932" s="429"/>
      <c r="Z2932" s="429"/>
      <c r="AA2932" s="429"/>
      <c r="AB2932" s="185"/>
      <c r="AC2932" s="431"/>
    </row>
    <row r="2933" spans="24:29">
      <c r="X2933" s="429"/>
      <c r="Y2933" s="429"/>
      <c r="Z2933" s="429"/>
      <c r="AA2933" s="429"/>
      <c r="AB2933" s="185"/>
      <c r="AC2933" s="431"/>
    </row>
    <row r="2934" spans="24:29">
      <c r="X2934" s="429"/>
      <c r="Y2934" s="429"/>
      <c r="Z2934" s="429"/>
      <c r="AA2934" s="429"/>
      <c r="AB2934" s="185"/>
      <c r="AC2934" s="431"/>
    </row>
    <row r="2935" spans="24:29">
      <c r="X2935" s="429"/>
      <c r="Y2935" s="429"/>
      <c r="Z2935" s="429"/>
      <c r="AA2935" s="429"/>
      <c r="AB2935" s="185"/>
      <c r="AC2935" s="431"/>
    </row>
    <row r="2936" spans="24:29">
      <c r="X2936" s="429"/>
      <c r="Y2936" s="429"/>
      <c r="Z2936" s="429"/>
      <c r="AA2936" s="429"/>
      <c r="AB2936" s="185"/>
      <c r="AC2936" s="431"/>
    </row>
    <row r="2937" spans="24:29">
      <c r="X2937" s="429"/>
      <c r="Y2937" s="429"/>
      <c r="Z2937" s="429"/>
      <c r="AA2937" s="429"/>
      <c r="AB2937" s="185"/>
      <c r="AC2937" s="431"/>
    </row>
    <row r="2938" spans="24:29">
      <c r="X2938" s="429"/>
      <c r="Y2938" s="429"/>
      <c r="Z2938" s="429"/>
      <c r="AA2938" s="429"/>
      <c r="AB2938" s="185"/>
      <c r="AC2938" s="431"/>
    </row>
    <row r="2939" spans="24:29">
      <c r="X2939" s="429"/>
      <c r="Y2939" s="429"/>
      <c r="Z2939" s="429"/>
      <c r="AA2939" s="429"/>
      <c r="AB2939" s="185"/>
      <c r="AC2939" s="431"/>
    </row>
    <row r="2940" spans="24:29">
      <c r="X2940" s="429"/>
      <c r="Y2940" s="429"/>
      <c r="Z2940" s="429"/>
      <c r="AA2940" s="429"/>
      <c r="AB2940" s="185"/>
      <c r="AC2940" s="431"/>
    </row>
    <row r="2941" spans="24:29">
      <c r="X2941" s="429"/>
      <c r="Y2941" s="429"/>
      <c r="Z2941" s="429"/>
      <c r="AA2941" s="429"/>
      <c r="AB2941" s="185"/>
      <c r="AC2941" s="431"/>
    </row>
    <row r="2942" spans="24:29">
      <c r="X2942" s="429"/>
      <c r="Y2942" s="429"/>
      <c r="Z2942" s="429"/>
      <c r="AA2942" s="429"/>
      <c r="AB2942" s="185"/>
      <c r="AC2942" s="431"/>
    </row>
    <row r="2943" spans="24:29">
      <c r="X2943" s="429"/>
      <c r="Y2943" s="429"/>
      <c r="Z2943" s="429"/>
      <c r="AA2943" s="429"/>
      <c r="AB2943" s="185"/>
      <c r="AC2943" s="431"/>
    </row>
    <row r="2944" spans="24:29">
      <c r="X2944" s="429"/>
      <c r="Y2944" s="429"/>
      <c r="Z2944" s="429"/>
      <c r="AA2944" s="429"/>
      <c r="AB2944" s="185"/>
      <c r="AC2944" s="431"/>
    </row>
    <row r="2945" spans="24:29">
      <c r="X2945" s="429"/>
      <c r="Y2945" s="429"/>
      <c r="Z2945" s="429"/>
      <c r="AA2945" s="429"/>
      <c r="AB2945" s="185"/>
      <c r="AC2945" s="431"/>
    </row>
    <row r="2946" spans="24:29">
      <c r="X2946" s="429"/>
      <c r="Y2946" s="429"/>
      <c r="Z2946" s="429"/>
      <c r="AA2946" s="429"/>
      <c r="AB2946" s="185"/>
      <c r="AC2946" s="431"/>
    </row>
    <row r="2947" spans="24:29">
      <c r="X2947" s="429"/>
      <c r="Y2947" s="429"/>
      <c r="Z2947" s="429"/>
      <c r="AA2947" s="429"/>
      <c r="AB2947" s="185"/>
      <c r="AC2947" s="431"/>
    </row>
    <row r="2948" spans="24:29">
      <c r="X2948" s="429"/>
      <c r="Y2948" s="429"/>
      <c r="Z2948" s="429"/>
      <c r="AA2948" s="429"/>
      <c r="AB2948" s="185"/>
      <c r="AC2948" s="431"/>
    </row>
    <row r="2949" spans="24:29">
      <c r="X2949" s="429"/>
      <c r="Y2949" s="429"/>
      <c r="Z2949" s="429"/>
      <c r="AA2949" s="429"/>
      <c r="AB2949" s="185"/>
      <c r="AC2949" s="431"/>
    </row>
    <row r="2950" spans="24:29">
      <c r="X2950" s="429"/>
      <c r="Y2950" s="429"/>
      <c r="Z2950" s="429"/>
      <c r="AA2950" s="429"/>
      <c r="AB2950" s="185"/>
      <c r="AC2950" s="431"/>
    </row>
    <row r="2951" spans="24:29">
      <c r="X2951" s="429"/>
      <c r="Y2951" s="429"/>
      <c r="Z2951" s="429"/>
      <c r="AA2951" s="429"/>
      <c r="AB2951" s="185"/>
      <c r="AC2951" s="431"/>
    </row>
    <row r="2952" spans="24:29">
      <c r="X2952" s="429"/>
      <c r="Y2952" s="429"/>
      <c r="Z2952" s="429"/>
      <c r="AA2952" s="429"/>
      <c r="AB2952" s="185"/>
      <c r="AC2952" s="431"/>
    </row>
    <row r="2953" spans="24:29">
      <c r="X2953" s="429"/>
      <c r="Y2953" s="429"/>
      <c r="Z2953" s="429"/>
      <c r="AA2953" s="429"/>
      <c r="AB2953" s="185"/>
      <c r="AC2953" s="431"/>
    </row>
    <row r="2954" spans="24:29">
      <c r="X2954" s="429"/>
      <c r="Y2954" s="429"/>
      <c r="Z2954" s="429"/>
      <c r="AA2954" s="429"/>
      <c r="AB2954" s="185"/>
      <c r="AC2954" s="431"/>
    </row>
    <row r="2955" spans="24:29">
      <c r="X2955" s="429"/>
      <c r="Y2955" s="429"/>
      <c r="Z2955" s="429"/>
      <c r="AA2955" s="429"/>
      <c r="AB2955" s="185"/>
      <c r="AC2955" s="431"/>
    </row>
    <row r="2956" spans="24:29">
      <c r="X2956" s="429"/>
      <c r="Y2956" s="429"/>
      <c r="Z2956" s="429"/>
      <c r="AA2956" s="429"/>
      <c r="AB2956" s="185"/>
      <c r="AC2956" s="431"/>
    </row>
    <row r="2957" spans="24:29">
      <c r="X2957" s="429"/>
      <c r="Y2957" s="429"/>
      <c r="Z2957" s="429"/>
      <c r="AA2957" s="429"/>
      <c r="AB2957" s="185"/>
      <c r="AC2957" s="431"/>
    </row>
    <row r="2958" spans="24:29">
      <c r="X2958" s="429"/>
      <c r="Y2958" s="429"/>
      <c r="Z2958" s="429"/>
      <c r="AA2958" s="429"/>
      <c r="AB2958" s="185"/>
      <c r="AC2958" s="431"/>
    </row>
    <row r="2959" spans="24:29">
      <c r="X2959" s="429"/>
      <c r="Y2959" s="429"/>
      <c r="Z2959" s="429"/>
      <c r="AA2959" s="429"/>
      <c r="AB2959" s="185"/>
      <c r="AC2959" s="431"/>
    </row>
    <row r="2960" spans="24:29">
      <c r="X2960" s="429"/>
      <c r="Y2960" s="429"/>
      <c r="Z2960" s="429"/>
      <c r="AA2960" s="429"/>
      <c r="AB2960" s="185"/>
      <c r="AC2960" s="431"/>
    </row>
    <row r="2961" spans="24:29">
      <c r="X2961" s="429"/>
      <c r="Y2961" s="429"/>
      <c r="Z2961" s="429"/>
      <c r="AA2961" s="429"/>
      <c r="AB2961" s="185"/>
      <c r="AC2961" s="431"/>
    </row>
    <row r="2962" spans="24:29">
      <c r="X2962" s="429"/>
      <c r="Y2962" s="429"/>
      <c r="Z2962" s="429"/>
      <c r="AA2962" s="429"/>
      <c r="AB2962" s="185"/>
      <c r="AC2962" s="431"/>
    </row>
    <row r="2963" spans="24:29">
      <c r="X2963" s="429"/>
      <c r="Y2963" s="429"/>
      <c r="Z2963" s="429"/>
      <c r="AA2963" s="429"/>
      <c r="AB2963" s="185"/>
      <c r="AC2963" s="431"/>
    </row>
    <row r="2964" spans="24:29">
      <c r="X2964" s="429"/>
      <c r="Y2964" s="429"/>
      <c r="Z2964" s="429"/>
      <c r="AA2964" s="429"/>
      <c r="AB2964" s="185"/>
      <c r="AC2964" s="431"/>
    </row>
    <row r="2965" spans="24:29">
      <c r="X2965" s="429"/>
      <c r="Y2965" s="429"/>
      <c r="Z2965" s="429"/>
      <c r="AA2965" s="429"/>
      <c r="AB2965" s="185"/>
      <c r="AC2965" s="431"/>
    </row>
    <row r="2966" spans="24:29">
      <c r="X2966" s="429"/>
      <c r="Y2966" s="429"/>
      <c r="Z2966" s="429"/>
      <c r="AA2966" s="429"/>
      <c r="AB2966" s="185"/>
      <c r="AC2966" s="431"/>
    </row>
    <row r="2967" spans="24:29">
      <c r="X2967" s="429"/>
      <c r="Y2967" s="429"/>
      <c r="Z2967" s="429"/>
      <c r="AA2967" s="429"/>
      <c r="AB2967" s="185"/>
      <c r="AC2967" s="431"/>
    </row>
    <row r="2968" spans="24:29">
      <c r="X2968" s="429"/>
      <c r="Y2968" s="429"/>
      <c r="Z2968" s="429"/>
      <c r="AA2968" s="429"/>
      <c r="AB2968" s="185"/>
      <c r="AC2968" s="431"/>
    </row>
    <row r="2969" spans="24:29">
      <c r="X2969" s="429"/>
      <c r="Y2969" s="429"/>
      <c r="Z2969" s="429"/>
      <c r="AA2969" s="429"/>
      <c r="AB2969" s="185"/>
      <c r="AC2969" s="431"/>
    </row>
    <row r="2970" spans="24:29">
      <c r="X2970" s="429"/>
      <c r="Y2970" s="429"/>
      <c r="Z2970" s="429"/>
      <c r="AA2970" s="429"/>
      <c r="AB2970" s="185"/>
      <c r="AC2970" s="431"/>
    </row>
    <row r="2971" spans="24:29">
      <c r="X2971" s="429"/>
      <c r="Y2971" s="429"/>
      <c r="Z2971" s="429"/>
      <c r="AA2971" s="429"/>
      <c r="AB2971" s="185"/>
      <c r="AC2971" s="431"/>
    </row>
    <row r="2972" spans="24:29">
      <c r="X2972" s="429"/>
      <c r="Y2972" s="429"/>
      <c r="Z2972" s="429"/>
      <c r="AA2972" s="429"/>
      <c r="AB2972" s="185"/>
      <c r="AC2972" s="431"/>
    </row>
    <row r="2973" spans="24:29">
      <c r="X2973" s="429"/>
      <c r="Y2973" s="429"/>
      <c r="Z2973" s="429"/>
      <c r="AA2973" s="429"/>
      <c r="AB2973" s="185"/>
      <c r="AC2973" s="431"/>
    </row>
    <row r="2974" spans="24:29">
      <c r="X2974" s="429"/>
      <c r="Y2974" s="429"/>
      <c r="Z2974" s="429"/>
      <c r="AA2974" s="429"/>
      <c r="AB2974" s="185"/>
      <c r="AC2974" s="431"/>
    </row>
    <row r="2975" spans="24:29">
      <c r="X2975" s="429"/>
      <c r="Y2975" s="429"/>
      <c r="Z2975" s="429"/>
      <c r="AA2975" s="429"/>
      <c r="AB2975" s="185"/>
      <c r="AC2975" s="431"/>
    </row>
    <row r="2976" spans="24:29">
      <c r="X2976" s="429"/>
      <c r="Y2976" s="429"/>
      <c r="Z2976" s="429"/>
      <c r="AA2976" s="429"/>
      <c r="AB2976" s="185"/>
      <c r="AC2976" s="431"/>
    </row>
    <row r="2977" spans="24:29">
      <c r="X2977" s="429"/>
      <c r="Y2977" s="429"/>
      <c r="Z2977" s="429"/>
      <c r="AA2977" s="429"/>
      <c r="AB2977" s="185"/>
      <c r="AC2977" s="431"/>
    </row>
    <row r="2978" spans="24:29">
      <c r="X2978" s="429"/>
      <c r="Y2978" s="429"/>
      <c r="Z2978" s="429"/>
      <c r="AA2978" s="429"/>
      <c r="AB2978" s="185"/>
      <c r="AC2978" s="431"/>
    </row>
    <row r="2979" spans="24:29">
      <c r="X2979" s="429"/>
      <c r="Y2979" s="429"/>
      <c r="Z2979" s="429"/>
      <c r="AA2979" s="429"/>
      <c r="AB2979" s="185"/>
      <c r="AC2979" s="431"/>
    </row>
    <row r="2980" spans="24:29">
      <c r="X2980" s="429"/>
      <c r="Y2980" s="429"/>
      <c r="Z2980" s="429"/>
      <c r="AA2980" s="429"/>
      <c r="AB2980" s="185"/>
      <c r="AC2980" s="431"/>
    </row>
    <row r="2981" spans="24:29">
      <c r="X2981" s="429"/>
      <c r="Y2981" s="429"/>
      <c r="Z2981" s="429"/>
      <c r="AA2981" s="429"/>
      <c r="AB2981" s="185"/>
      <c r="AC2981" s="431"/>
    </row>
    <row r="2982" spans="24:29">
      <c r="X2982" s="429"/>
      <c r="Y2982" s="429"/>
      <c r="Z2982" s="429"/>
      <c r="AA2982" s="429"/>
      <c r="AB2982" s="185"/>
      <c r="AC2982" s="431"/>
    </row>
    <row r="2983" spans="24:29">
      <c r="X2983" s="429"/>
      <c r="Y2983" s="429"/>
      <c r="Z2983" s="429"/>
      <c r="AA2983" s="429"/>
      <c r="AB2983" s="185"/>
      <c r="AC2983" s="431"/>
    </row>
    <row r="2984" spans="24:29">
      <c r="X2984" s="429"/>
      <c r="Y2984" s="429"/>
      <c r="Z2984" s="429"/>
      <c r="AA2984" s="429"/>
      <c r="AB2984" s="185"/>
      <c r="AC2984" s="431"/>
    </row>
    <row r="2985" spans="24:29">
      <c r="X2985" s="429"/>
      <c r="Y2985" s="429"/>
      <c r="Z2985" s="429"/>
      <c r="AA2985" s="429"/>
      <c r="AB2985" s="185"/>
      <c r="AC2985" s="431"/>
    </row>
    <row r="2986" spans="24:29">
      <c r="X2986" s="429"/>
      <c r="Y2986" s="429"/>
      <c r="Z2986" s="429"/>
      <c r="AA2986" s="429"/>
      <c r="AB2986" s="185"/>
      <c r="AC2986" s="431"/>
    </row>
    <row r="2987" spans="24:29">
      <c r="X2987" s="429"/>
      <c r="Y2987" s="429"/>
      <c r="Z2987" s="429"/>
      <c r="AA2987" s="429"/>
      <c r="AB2987" s="185"/>
      <c r="AC2987" s="431"/>
    </row>
    <row r="2988" spans="24:29">
      <c r="X2988" s="429"/>
      <c r="Y2988" s="429"/>
      <c r="Z2988" s="429"/>
      <c r="AA2988" s="429"/>
      <c r="AB2988" s="185"/>
      <c r="AC2988" s="431"/>
    </row>
    <row r="2989" spans="24:29">
      <c r="X2989" s="429"/>
      <c r="Y2989" s="429"/>
      <c r="Z2989" s="429"/>
      <c r="AA2989" s="429"/>
      <c r="AB2989" s="185"/>
      <c r="AC2989" s="431"/>
    </row>
    <row r="2990" spans="24:29">
      <c r="X2990" s="429"/>
      <c r="Y2990" s="429"/>
      <c r="Z2990" s="429"/>
      <c r="AA2990" s="429"/>
      <c r="AB2990" s="185"/>
      <c r="AC2990" s="431"/>
    </row>
    <row r="2991" spans="24:29">
      <c r="X2991" s="429"/>
      <c r="Y2991" s="429"/>
      <c r="Z2991" s="429"/>
      <c r="AA2991" s="429"/>
      <c r="AB2991" s="185"/>
      <c r="AC2991" s="431"/>
    </row>
    <row r="2992" spans="24:29">
      <c r="X2992" s="429"/>
      <c r="Y2992" s="429"/>
      <c r="Z2992" s="429"/>
      <c r="AA2992" s="429"/>
      <c r="AB2992" s="185"/>
      <c r="AC2992" s="431"/>
    </row>
    <row r="2993" spans="24:29">
      <c r="X2993" s="429"/>
      <c r="Y2993" s="429"/>
      <c r="Z2993" s="429"/>
      <c r="AA2993" s="429"/>
      <c r="AB2993" s="185"/>
      <c r="AC2993" s="431"/>
    </row>
    <row r="2994" spans="24:29">
      <c r="X2994" s="429"/>
      <c r="Y2994" s="429"/>
      <c r="Z2994" s="429"/>
      <c r="AA2994" s="429"/>
      <c r="AB2994" s="185"/>
      <c r="AC2994" s="431"/>
    </row>
    <row r="2995" spans="24:29">
      <c r="X2995" s="429"/>
      <c r="Y2995" s="429"/>
      <c r="Z2995" s="429"/>
      <c r="AA2995" s="429"/>
      <c r="AB2995" s="185"/>
      <c r="AC2995" s="431"/>
    </row>
    <row r="2996" spans="24:29">
      <c r="X2996" s="429"/>
      <c r="Y2996" s="429"/>
      <c r="Z2996" s="429"/>
      <c r="AA2996" s="429"/>
      <c r="AB2996" s="185"/>
      <c r="AC2996" s="431"/>
    </row>
    <row r="2997" spans="24:29">
      <c r="X2997" s="429"/>
      <c r="Y2997" s="429"/>
      <c r="Z2997" s="429"/>
      <c r="AA2997" s="429"/>
      <c r="AB2997" s="185"/>
      <c r="AC2997" s="431"/>
    </row>
    <row r="2998" spans="24:29">
      <c r="X2998" s="429"/>
      <c r="Y2998" s="429"/>
      <c r="Z2998" s="429"/>
      <c r="AA2998" s="429"/>
      <c r="AB2998" s="185"/>
      <c r="AC2998" s="431"/>
    </row>
    <row r="2999" spans="24:29">
      <c r="X2999" s="429"/>
      <c r="Y2999" s="429"/>
      <c r="Z2999" s="429"/>
      <c r="AA2999" s="429"/>
      <c r="AB2999" s="185"/>
      <c r="AC2999" s="431"/>
    </row>
    <row r="3000" spans="24:29">
      <c r="X3000" s="429"/>
      <c r="Y3000" s="429"/>
      <c r="Z3000" s="429"/>
      <c r="AA3000" s="429"/>
      <c r="AB3000" s="185"/>
      <c r="AC3000" s="431"/>
    </row>
    <row r="3001" spans="24:29">
      <c r="X3001" s="429"/>
      <c r="Y3001" s="429"/>
      <c r="Z3001" s="429"/>
      <c r="AA3001" s="429"/>
      <c r="AB3001" s="185"/>
      <c r="AC3001" s="431"/>
    </row>
    <row r="3002" spans="24:29">
      <c r="X3002" s="429"/>
      <c r="Y3002" s="429"/>
      <c r="Z3002" s="429"/>
      <c r="AA3002" s="429"/>
      <c r="AB3002" s="185"/>
      <c r="AC3002" s="431"/>
    </row>
    <row r="3003" spans="24:29">
      <c r="X3003" s="429"/>
      <c r="Y3003" s="429"/>
      <c r="Z3003" s="429"/>
      <c r="AA3003" s="429"/>
      <c r="AB3003" s="185"/>
      <c r="AC3003" s="431"/>
    </row>
    <row r="3004" spans="24:29">
      <c r="X3004" s="429"/>
      <c r="Y3004" s="429"/>
      <c r="Z3004" s="429"/>
      <c r="AA3004" s="429"/>
      <c r="AB3004" s="185"/>
      <c r="AC3004" s="431"/>
    </row>
    <row r="3005" spans="24:29">
      <c r="X3005" s="429"/>
      <c r="Y3005" s="429"/>
      <c r="Z3005" s="429"/>
      <c r="AA3005" s="429"/>
      <c r="AB3005" s="185"/>
      <c r="AC3005" s="431"/>
    </row>
    <row r="3006" spans="24:29">
      <c r="X3006" s="429"/>
      <c r="Y3006" s="429"/>
      <c r="Z3006" s="429"/>
      <c r="AA3006" s="429"/>
      <c r="AB3006" s="185"/>
      <c r="AC3006" s="431"/>
    </row>
    <row r="3007" spans="24:29">
      <c r="X3007" s="429"/>
      <c r="Y3007" s="429"/>
      <c r="Z3007" s="429"/>
      <c r="AA3007" s="429"/>
      <c r="AB3007" s="185"/>
      <c r="AC3007" s="431"/>
    </row>
    <row r="3008" spans="24:29">
      <c r="X3008" s="429"/>
      <c r="Y3008" s="429"/>
      <c r="Z3008" s="429"/>
      <c r="AA3008" s="429"/>
      <c r="AB3008" s="185"/>
      <c r="AC3008" s="431"/>
    </row>
    <row r="3009" spans="24:29">
      <c r="X3009" s="429"/>
      <c r="Y3009" s="429"/>
      <c r="Z3009" s="429"/>
      <c r="AA3009" s="429"/>
      <c r="AB3009" s="185"/>
      <c r="AC3009" s="431"/>
    </row>
    <row r="3010" spans="24:29">
      <c r="X3010" s="429"/>
      <c r="Y3010" s="429"/>
      <c r="Z3010" s="429"/>
      <c r="AA3010" s="429"/>
      <c r="AB3010" s="185"/>
      <c r="AC3010" s="431"/>
    </row>
    <row r="3011" spans="24:29">
      <c r="X3011" s="429"/>
      <c r="Y3011" s="429"/>
      <c r="Z3011" s="429"/>
      <c r="AA3011" s="429"/>
      <c r="AB3011" s="185"/>
      <c r="AC3011" s="431"/>
    </row>
    <row r="3012" spans="24:29">
      <c r="X3012" s="429"/>
      <c r="Y3012" s="429"/>
      <c r="Z3012" s="429"/>
      <c r="AA3012" s="429"/>
      <c r="AB3012" s="185"/>
      <c r="AC3012" s="431"/>
    </row>
    <row r="3013" spans="24:29">
      <c r="X3013" s="429"/>
      <c r="Y3013" s="429"/>
      <c r="Z3013" s="429"/>
      <c r="AA3013" s="429"/>
      <c r="AB3013" s="185"/>
      <c r="AC3013" s="431"/>
    </row>
    <row r="3014" spans="24:29">
      <c r="X3014" s="429"/>
      <c r="Y3014" s="429"/>
      <c r="Z3014" s="429"/>
      <c r="AA3014" s="429"/>
      <c r="AB3014" s="185"/>
      <c r="AC3014" s="431"/>
    </row>
    <row r="3015" spans="24:29">
      <c r="X3015" s="429"/>
      <c r="Y3015" s="429"/>
      <c r="Z3015" s="429"/>
      <c r="AA3015" s="429"/>
      <c r="AB3015" s="185"/>
      <c r="AC3015" s="431"/>
    </row>
    <row r="3016" spans="24:29">
      <c r="X3016" s="429"/>
      <c r="Y3016" s="429"/>
      <c r="Z3016" s="429"/>
      <c r="AA3016" s="429"/>
      <c r="AB3016" s="185"/>
      <c r="AC3016" s="431"/>
    </row>
    <row r="3017" spans="24:29">
      <c r="X3017" s="429"/>
      <c r="Y3017" s="429"/>
      <c r="Z3017" s="429"/>
      <c r="AA3017" s="429"/>
      <c r="AB3017" s="185"/>
      <c r="AC3017" s="431"/>
    </row>
    <row r="3018" spans="24:29">
      <c r="X3018" s="429"/>
      <c r="Y3018" s="429"/>
      <c r="Z3018" s="429"/>
      <c r="AA3018" s="429"/>
      <c r="AB3018" s="185"/>
      <c r="AC3018" s="431"/>
    </row>
    <row r="3019" spans="24:29">
      <c r="X3019" s="429"/>
      <c r="Y3019" s="429"/>
      <c r="Z3019" s="429"/>
      <c r="AA3019" s="429"/>
      <c r="AB3019" s="185"/>
      <c r="AC3019" s="431"/>
    </row>
    <row r="3020" spans="24:29">
      <c r="X3020" s="429"/>
      <c r="Y3020" s="429"/>
      <c r="Z3020" s="429"/>
      <c r="AA3020" s="429"/>
      <c r="AB3020" s="185"/>
      <c r="AC3020" s="431"/>
    </row>
    <row r="3021" spans="24:29">
      <c r="X3021" s="429"/>
      <c r="Y3021" s="429"/>
      <c r="Z3021" s="429"/>
      <c r="AA3021" s="429"/>
      <c r="AB3021" s="185"/>
      <c r="AC3021" s="431"/>
    </row>
    <row r="3022" spans="24:29">
      <c r="X3022" s="429"/>
      <c r="Y3022" s="429"/>
      <c r="Z3022" s="429"/>
      <c r="AA3022" s="429"/>
      <c r="AB3022" s="185"/>
      <c r="AC3022" s="431"/>
    </row>
    <row r="3023" spans="24:29">
      <c r="X3023" s="429"/>
      <c r="Y3023" s="429"/>
      <c r="Z3023" s="429"/>
      <c r="AA3023" s="429"/>
      <c r="AB3023" s="185"/>
      <c r="AC3023" s="431"/>
    </row>
    <row r="3024" spans="24:29">
      <c r="X3024" s="429"/>
      <c r="Y3024" s="429"/>
      <c r="Z3024" s="429"/>
      <c r="AA3024" s="429"/>
      <c r="AB3024" s="185"/>
      <c r="AC3024" s="431"/>
    </row>
    <row r="3025" spans="24:29">
      <c r="X3025" s="429"/>
      <c r="Y3025" s="429"/>
      <c r="Z3025" s="429"/>
      <c r="AA3025" s="429"/>
      <c r="AB3025" s="185"/>
      <c r="AC3025" s="431"/>
    </row>
    <row r="3026" spans="24:29">
      <c r="X3026" s="429"/>
      <c r="Y3026" s="429"/>
      <c r="Z3026" s="429"/>
      <c r="AA3026" s="429"/>
      <c r="AB3026" s="185"/>
      <c r="AC3026" s="431"/>
    </row>
    <row r="3027" spans="24:29">
      <c r="X3027" s="429"/>
      <c r="Y3027" s="429"/>
      <c r="Z3027" s="429"/>
      <c r="AA3027" s="429"/>
      <c r="AB3027" s="185"/>
      <c r="AC3027" s="431"/>
    </row>
    <row r="3028" spans="24:29">
      <c r="X3028" s="429"/>
      <c r="Y3028" s="429"/>
      <c r="Z3028" s="429"/>
      <c r="AA3028" s="429"/>
      <c r="AB3028" s="185"/>
      <c r="AC3028" s="431"/>
    </row>
    <row r="3029" spans="24:29">
      <c r="X3029" s="429"/>
      <c r="Y3029" s="429"/>
      <c r="Z3029" s="429"/>
      <c r="AA3029" s="429"/>
      <c r="AB3029" s="185"/>
      <c r="AC3029" s="431"/>
    </row>
    <row r="3030" spans="24:29">
      <c r="X3030" s="429"/>
      <c r="Y3030" s="429"/>
      <c r="Z3030" s="429"/>
      <c r="AA3030" s="429"/>
      <c r="AB3030" s="185"/>
      <c r="AC3030" s="431"/>
    </row>
    <row r="3031" spans="24:29">
      <c r="X3031" s="429"/>
      <c r="Y3031" s="429"/>
      <c r="Z3031" s="429"/>
      <c r="AA3031" s="429"/>
      <c r="AB3031" s="185"/>
      <c r="AC3031" s="431"/>
    </row>
    <row r="3032" spans="24:29">
      <c r="X3032" s="429"/>
      <c r="Y3032" s="429"/>
      <c r="Z3032" s="429"/>
      <c r="AA3032" s="429"/>
      <c r="AB3032" s="185"/>
      <c r="AC3032" s="431"/>
    </row>
    <row r="3033" spans="24:29">
      <c r="X3033" s="429"/>
      <c r="Y3033" s="429"/>
      <c r="Z3033" s="429"/>
      <c r="AA3033" s="429"/>
      <c r="AB3033" s="185"/>
      <c r="AC3033" s="431"/>
    </row>
    <row r="3034" spans="24:29">
      <c r="X3034" s="429"/>
      <c r="Y3034" s="429"/>
      <c r="Z3034" s="429"/>
      <c r="AA3034" s="429"/>
      <c r="AB3034" s="185"/>
      <c r="AC3034" s="431"/>
    </row>
    <row r="3035" spans="24:29">
      <c r="X3035" s="429"/>
      <c r="Y3035" s="429"/>
      <c r="Z3035" s="429"/>
      <c r="AA3035" s="429"/>
      <c r="AB3035" s="185"/>
      <c r="AC3035" s="431"/>
    </row>
    <row r="3036" spans="24:29">
      <c r="X3036" s="429"/>
      <c r="Y3036" s="429"/>
      <c r="Z3036" s="429"/>
      <c r="AA3036" s="429"/>
      <c r="AB3036" s="185"/>
      <c r="AC3036" s="431"/>
    </row>
    <row r="3037" spans="24:29">
      <c r="X3037" s="429"/>
      <c r="Y3037" s="429"/>
      <c r="Z3037" s="429"/>
      <c r="AA3037" s="429"/>
      <c r="AB3037" s="185"/>
      <c r="AC3037" s="431"/>
    </row>
    <row r="3038" spans="24:29">
      <c r="X3038" s="429"/>
      <c r="Y3038" s="429"/>
      <c r="Z3038" s="429"/>
      <c r="AA3038" s="429"/>
      <c r="AB3038" s="185"/>
      <c r="AC3038" s="431"/>
    </row>
    <row r="3039" spans="24:29">
      <c r="X3039" s="429"/>
      <c r="Y3039" s="429"/>
      <c r="Z3039" s="429"/>
      <c r="AA3039" s="429"/>
      <c r="AB3039" s="185"/>
      <c r="AC3039" s="431"/>
    </row>
    <row r="3040" spans="24:29">
      <c r="X3040" s="429"/>
      <c r="Y3040" s="429"/>
      <c r="Z3040" s="429"/>
      <c r="AA3040" s="429"/>
      <c r="AB3040" s="185"/>
      <c r="AC3040" s="431"/>
    </row>
    <row r="3041" spans="24:29">
      <c r="X3041" s="429"/>
      <c r="Y3041" s="429"/>
      <c r="Z3041" s="429"/>
      <c r="AA3041" s="429"/>
      <c r="AB3041" s="185"/>
      <c r="AC3041" s="431"/>
    </row>
    <row r="3042" spans="24:29">
      <c r="X3042" s="429"/>
      <c r="Y3042" s="429"/>
      <c r="Z3042" s="429"/>
      <c r="AA3042" s="429"/>
      <c r="AB3042" s="185"/>
      <c r="AC3042" s="431"/>
    </row>
    <row r="3043" spans="24:29">
      <c r="X3043" s="429"/>
      <c r="Y3043" s="429"/>
      <c r="Z3043" s="429"/>
      <c r="AA3043" s="429"/>
      <c r="AB3043" s="185"/>
      <c r="AC3043" s="431"/>
    </row>
    <row r="3044" spans="24:29">
      <c r="X3044" s="429"/>
      <c r="Y3044" s="429"/>
      <c r="Z3044" s="429"/>
      <c r="AA3044" s="429"/>
      <c r="AB3044" s="185"/>
      <c r="AC3044" s="431"/>
    </row>
    <row r="3045" spans="24:29">
      <c r="X3045" s="429"/>
      <c r="Y3045" s="429"/>
      <c r="Z3045" s="429"/>
      <c r="AA3045" s="429"/>
      <c r="AB3045" s="185"/>
      <c r="AC3045" s="431"/>
    </row>
    <row r="3046" spans="24:29">
      <c r="X3046" s="429"/>
      <c r="Y3046" s="429"/>
      <c r="Z3046" s="429"/>
      <c r="AA3046" s="429"/>
      <c r="AB3046" s="185"/>
      <c r="AC3046" s="431"/>
    </row>
    <row r="3047" spans="24:29">
      <c r="X3047" s="429"/>
      <c r="Y3047" s="429"/>
      <c r="Z3047" s="429"/>
      <c r="AA3047" s="429"/>
      <c r="AB3047" s="185"/>
      <c r="AC3047" s="431"/>
    </row>
    <row r="3048" spans="24:29">
      <c r="X3048" s="429"/>
      <c r="Y3048" s="429"/>
      <c r="Z3048" s="429"/>
      <c r="AA3048" s="429"/>
      <c r="AB3048" s="185"/>
      <c r="AC3048" s="431"/>
    </row>
    <row r="3049" spans="24:29">
      <c r="X3049" s="429"/>
      <c r="Y3049" s="429"/>
      <c r="Z3049" s="429"/>
      <c r="AA3049" s="429"/>
      <c r="AB3049" s="185"/>
      <c r="AC3049" s="431"/>
    </row>
    <row r="3050" spans="24:29">
      <c r="X3050" s="429"/>
      <c r="Y3050" s="429"/>
      <c r="Z3050" s="429"/>
      <c r="AA3050" s="429"/>
      <c r="AB3050" s="185"/>
      <c r="AC3050" s="431"/>
    </row>
    <row r="3051" spans="24:29">
      <c r="X3051" s="429"/>
      <c r="Y3051" s="429"/>
      <c r="Z3051" s="429"/>
      <c r="AA3051" s="429"/>
      <c r="AB3051" s="185"/>
      <c r="AC3051" s="431"/>
    </row>
    <row r="3052" spans="24:29">
      <c r="X3052" s="429"/>
      <c r="Y3052" s="429"/>
      <c r="Z3052" s="429"/>
      <c r="AA3052" s="429"/>
      <c r="AB3052" s="185"/>
      <c r="AC3052" s="431"/>
    </row>
    <row r="3053" spans="24:29">
      <c r="X3053" s="429"/>
      <c r="Y3053" s="429"/>
      <c r="Z3053" s="429"/>
      <c r="AA3053" s="429"/>
      <c r="AB3053" s="185"/>
      <c r="AC3053" s="431"/>
    </row>
    <row r="3054" spans="24:29">
      <c r="X3054" s="429"/>
      <c r="Y3054" s="429"/>
      <c r="Z3054" s="429"/>
      <c r="AA3054" s="429"/>
      <c r="AB3054" s="185"/>
      <c r="AC3054" s="431"/>
    </row>
    <row r="3055" spans="24:29">
      <c r="X3055" s="429"/>
      <c r="Y3055" s="429"/>
      <c r="Z3055" s="429"/>
      <c r="AA3055" s="429"/>
      <c r="AB3055" s="185"/>
      <c r="AC3055" s="431"/>
    </row>
    <row r="3056" spans="24:29">
      <c r="X3056" s="429"/>
      <c r="Y3056" s="429"/>
      <c r="Z3056" s="429"/>
      <c r="AA3056" s="429"/>
      <c r="AB3056" s="185"/>
      <c r="AC3056" s="431"/>
    </row>
    <row r="3057" spans="24:29">
      <c r="X3057" s="429"/>
      <c r="Y3057" s="429"/>
      <c r="Z3057" s="429"/>
      <c r="AA3057" s="429"/>
      <c r="AB3057" s="185"/>
      <c r="AC3057" s="431"/>
    </row>
    <row r="3058" spans="24:29">
      <c r="X3058" s="429"/>
      <c r="Y3058" s="429"/>
      <c r="Z3058" s="429"/>
      <c r="AA3058" s="429"/>
      <c r="AB3058" s="185"/>
      <c r="AC3058" s="431"/>
    </row>
    <row r="3059" spans="24:29">
      <c r="X3059" s="429"/>
      <c r="Y3059" s="429"/>
      <c r="Z3059" s="429"/>
      <c r="AA3059" s="429"/>
      <c r="AB3059" s="185"/>
      <c r="AC3059" s="431"/>
    </row>
    <row r="3060" spans="24:29">
      <c r="X3060" s="429"/>
      <c r="Y3060" s="429"/>
      <c r="Z3060" s="429"/>
      <c r="AA3060" s="429"/>
      <c r="AB3060" s="185"/>
      <c r="AC3060" s="431"/>
    </row>
    <row r="3061" spans="24:29">
      <c r="X3061" s="429"/>
      <c r="Y3061" s="429"/>
      <c r="Z3061" s="429"/>
      <c r="AA3061" s="429"/>
      <c r="AB3061" s="185"/>
      <c r="AC3061" s="431"/>
    </row>
    <row r="3062" spans="24:29">
      <c r="X3062" s="429"/>
      <c r="Y3062" s="429"/>
      <c r="Z3062" s="429"/>
      <c r="AA3062" s="429"/>
      <c r="AB3062" s="185"/>
      <c r="AC3062" s="431"/>
    </row>
    <row r="3063" spans="24:29">
      <c r="X3063" s="429"/>
      <c r="Y3063" s="429"/>
      <c r="Z3063" s="429"/>
      <c r="AA3063" s="429"/>
      <c r="AB3063" s="185"/>
      <c r="AC3063" s="431"/>
    </row>
    <row r="3064" spans="24:29">
      <c r="X3064" s="429"/>
      <c r="Y3064" s="429"/>
      <c r="Z3064" s="429"/>
      <c r="AA3064" s="429"/>
      <c r="AB3064" s="185"/>
      <c r="AC3064" s="431"/>
    </row>
    <row r="3065" spans="24:29">
      <c r="X3065" s="429"/>
      <c r="Y3065" s="429"/>
      <c r="Z3065" s="429"/>
      <c r="AA3065" s="429"/>
      <c r="AB3065" s="185"/>
      <c r="AC3065" s="431"/>
    </row>
    <row r="3066" spans="24:29">
      <c r="X3066" s="429"/>
      <c r="Y3066" s="429"/>
      <c r="Z3066" s="429"/>
      <c r="AA3066" s="429"/>
      <c r="AB3066" s="185"/>
      <c r="AC3066" s="431"/>
    </row>
    <row r="3067" spans="24:29">
      <c r="X3067" s="429"/>
      <c r="Y3067" s="429"/>
      <c r="Z3067" s="429"/>
      <c r="AA3067" s="429"/>
      <c r="AB3067" s="185"/>
      <c r="AC3067" s="431"/>
    </row>
    <row r="3068" spans="24:29">
      <c r="X3068" s="429"/>
      <c r="Y3068" s="429"/>
      <c r="Z3068" s="429"/>
      <c r="AA3068" s="429"/>
      <c r="AB3068" s="185"/>
      <c r="AC3068" s="431"/>
    </row>
    <row r="3069" spans="24:29">
      <c r="X3069" s="429"/>
      <c r="Y3069" s="429"/>
      <c r="Z3069" s="429"/>
      <c r="AA3069" s="429"/>
      <c r="AB3069" s="185"/>
      <c r="AC3069" s="431"/>
    </row>
    <row r="3070" spans="24:29">
      <c r="X3070" s="429"/>
      <c r="Y3070" s="429"/>
      <c r="Z3070" s="429"/>
      <c r="AA3070" s="429"/>
      <c r="AB3070" s="185"/>
      <c r="AC3070" s="431"/>
    </row>
    <row r="3071" spans="24:29">
      <c r="X3071" s="429"/>
      <c r="Y3071" s="429"/>
      <c r="Z3071" s="429"/>
      <c r="AA3071" s="429"/>
      <c r="AB3071" s="185"/>
      <c r="AC3071" s="431"/>
    </row>
    <row r="3072" spans="24:29">
      <c r="X3072" s="429"/>
      <c r="Y3072" s="429"/>
      <c r="Z3072" s="429"/>
      <c r="AA3072" s="429"/>
      <c r="AB3072" s="185"/>
      <c r="AC3072" s="431"/>
    </row>
    <row r="3073" spans="24:29">
      <c r="X3073" s="429"/>
      <c r="Y3073" s="429"/>
      <c r="Z3073" s="429"/>
      <c r="AA3073" s="429"/>
      <c r="AB3073" s="185"/>
      <c r="AC3073" s="431"/>
    </row>
    <row r="3074" spans="24:29">
      <c r="X3074" s="429"/>
      <c r="Y3074" s="429"/>
      <c r="Z3074" s="429"/>
      <c r="AA3074" s="429"/>
      <c r="AB3074" s="185"/>
      <c r="AC3074" s="431"/>
    </row>
    <row r="3075" spans="24:29">
      <c r="X3075" s="429"/>
      <c r="Y3075" s="429"/>
      <c r="Z3075" s="429"/>
      <c r="AA3075" s="429"/>
      <c r="AB3075" s="185"/>
      <c r="AC3075" s="431"/>
    </row>
    <row r="3076" spans="24:29">
      <c r="X3076" s="429"/>
      <c r="Y3076" s="429"/>
      <c r="Z3076" s="429"/>
      <c r="AA3076" s="429"/>
      <c r="AB3076" s="185"/>
      <c r="AC3076" s="431"/>
    </row>
    <row r="3077" spans="24:29">
      <c r="X3077" s="429"/>
      <c r="Y3077" s="429"/>
      <c r="Z3077" s="429"/>
      <c r="AA3077" s="429"/>
      <c r="AB3077" s="185"/>
      <c r="AC3077" s="431"/>
    </row>
    <row r="3078" spans="24:29">
      <c r="X3078" s="429"/>
      <c r="Y3078" s="429"/>
      <c r="Z3078" s="429"/>
      <c r="AA3078" s="429"/>
      <c r="AB3078" s="185"/>
      <c r="AC3078" s="431"/>
    </row>
    <row r="3079" spans="24:29">
      <c r="X3079" s="429"/>
      <c r="Y3079" s="429"/>
      <c r="Z3079" s="429"/>
      <c r="AA3079" s="429"/>
      <c r="AB3079" s="185"/>
      <c r="AC3079" s="431"/>
    </row>
    <row r="3080" spans="24:29">
      <c r="X3080" s="429"/>
      <c r="Y3080" s="429"/>
      <c r="Z3080" s="429"/>
      <c r="AA3080" s="429"/>
      <c r="AB3080" s="185"/>
      <c r="AC3080" s="431"/>
    </row>
    <row r="3081" spans="24:29">
      <c r="X3081" s="429"/>
      <c r="Y3081" s="429"/>
      <c r="Z3081" s="429"/>
      <c r="AA3081" s="429"/>
      <c r="AB3081" s="185"/>
      <c r="AC3081" s="431"/>
    </row>
    <row r="3082" spans="24:29">
      <c r="X3082" s="429"/>
      <c r="Y3082" s="429"/>
      <c r="Z3082" s="429"/>
      <c r="AA3082" s="429"/>
      <c r="AB3082" s="185"/>
      <c r="AC3082" s="431"/>
    </row>
    <row r="3083" spans="24:29">
      <c r="X3083" s="429"/>
      <c r="Y3083" s="429"/>
      <c r="Z3083" s="429"/>
      <c r="AA3083" s="429"/>
      <c r="AB3083" s="185"/>
      <c r="AC3083" s="431"/>
    </row>
    <row r="3084" spans="24:29">
      <c r="X3084" s="429"/>
      <c r="Y3084" s="429"/>
      <c r="Z3084" s="429"/>
      <c r="AA3084" s="429"/>
      <c r="AB3084" s="185"/>
      <c r="AC3084" s="431"/>
    </row>
    <row r="3085" spans="24:29">
      <c r="X3085" s="429"/>
      <c r="Y3085" s="429"/>
      <c r="Z3085" s="429"/>
      <c r="AA3085" s="429"/>
      <c r="AB3085" s="185"/>
      <c r="AC3085" s="431"/>
    </row>
    <row r="3086" spans="24:29">
      <c r="X3086" s="429"/>
      <c r="Y3086" s="429"/>
      <c r="Z3086" s="429"/>
      <c r="AA3086" s="429"/>
      <c r="AB3086" s="185"/>
      <c r="AC3086" s="431"/>
    </row>
    <row r="3087" spans="24:29">
      <c r="X3087" s="429"/>
      <c r="Y3087" s="429"/>
      <c r="Z3087" s="429"/>
      <c r="AA3087" s="429"/>
      <c r="AB3087" s="185"/>
      <c r="AC3087" s="431"/>
    </row>
    <row r="3088" spans="24:29">
      <c r="X3088" s="429"/>
      <c r="Y3088" s="429"/>
      <c r="Z3088" s="429"/>
      <c r="AA3088" s="429"/>
      <c r="AB3088" s="185"/>
      <c r="AC3088" s="431"/>
    </row>
    <row r="3089" spans="24:29">
      <c r="X3089" s="429"/>
      <c r="Y3089" s="429"/>
      <c r="Z3089" s="429"/>
      <c r="AA3089" s="429"/>
      <c r="AB3089" s="185"/>
      <c r="AC3089" s="431"/>
    </row>
    <row r="3090" spans="24:29">
      <c r="X3090" s="429"/>
      <c r="Y3090" s="429"/>
      <c r="Z3090" s="429"/>
      <c r="AA3090" s="429"/>
      <c r="AB3090" s="185"/>
      <c r="AC3090" s="431"/>
    </row>
    <row r="3091" spans="24:29">
      <c r="X3091" s="429"/>
      <c r="Y3091" s="429"/>
      <c r="Z3091" s="429"/>
      <c r="AA3091" s="429"/>
      <c r="AB3091" s="185"/>
      <c r="AC3091" s="431"/>
    </row>
    <row r="3092" spans="24:29">
      <c r="X3092" s="429"/>
      <c r="Y3092" s="429"/>
      <c r="Z3092" s="429"/>
      <c r="AA3092" s="429"/>
      <c r="AB3092" s="185"/>
      <c r="AC3092" s="431"/>
    </row>
    <row r="3093" spans="24:29">
      <c r="X3093" s="429"/>
      <c r="Y3093" s="429"/>
      <c r="Z3093" s="429"/>
      <c r="AA3093" s="429"/>
      <c r="AB3093" s="185"/>
      <c r="AC3093" s="431"/>
    </row>
    <row r="3094" spans="24:29">
      <c r="X3094" s="429"/>
      <c r="Y3094" s="429"/>
      <c r="Z3094" s="429"/>
      <c r="AA3094" s="429"/>
      <c r="AB3094" s="185"/>
      <c r="AC3094" s="431"/>
    </row>
    <row r="3095" spans="24:29">
      <c r="X3095" s="429"/>
      <c r="Y3095" s="429"/>
      <c r="Z3095" s="429"/>
      <c r="AA3095" s="429"/>
      <c r="AB3095" s="185"/>
      <c r="AC3095" s="431"/>
    </row>
    <row r="3096" spans="24:29">
      <c r="X3096" s="429"/>
      <c r="Y3096" s="429"/>
      <c r="Z3096" s="429"/>
      <c r="AA3096" s="429"/>
      <c r="AB3096" s="185"/>
      <c r="AC3096" s="431"/>
    </row>
    <row r="3097" spans="24:29">
      <c r="X3097" s="429"/>
      <c r="Y3097" s="429"/>
      <c r="Z3097" s="429"/>
      <c r="AA3097" s="429"/>
      <c r="AB3097" s="185"/>
      <c r="AC3097" s="431"/>
    </row>
    <row r="3098" spans="24:29">
      <c r="X3098" s="429"/>
      <c r="Y3098" s="429"/>
      <c r="Z3098" s="429"/>
      <c r="AA3098" s="429"/>
      <c r="AB3098" s="185"/>
      <c r="AC3098" s="431"/>
    </row>
    <row r="3099" spans="24:29">
      <c r="X3099" s="429"/>
      <c r="Y3099" s="429"/>
      <c r="Z3099" s="429"/>
      <c r="AA3099" s="429"/>
      <c r="AB3099" s="185"/>
      <c r="AC3099" s="431"/>
    </row>
    <row r="3100" spans="24:29">
      <c r="X3100" s="429"/>
      <c r="Y3100" s="429"/>
      <c r="Z3100" s="429"/>
      <c r="AA3100" s="429"/>
      <c r="AB3100" s="185"/>
      <c r="AC3100" s="431"/>
    </row>
    <row r="3101" spans="24:29">
      <c r="X3101" s="429"/>
      <c r="Y3101" s="429"/>
      <c r="Z3101" s="429"/>
      <c r="AA3101" s="429"/>
      <c r="AB3101" s="185"/>
      <c r="AC3101" s="431"/>
    </row>
    <row r="3102" spans="24:29">
      <c r="X3102" s="429"/>
      <c r="Y3102" s="429"/>
      <c r="Z3102" s="429"/>
      <c r="AA3102" s="429"/>
      <c r="AB3102" s="185"/>
      <c r="AC3102" s="431"/>
    </row>
    <row r="3103" spans="24:29">
      <c r="X3103" s="429"/>
      <c r="Y3103" s="429"/>
      <c r="Z3103" s="429"/>
      <c r="AA3103" s="429"/>
      <c r="AB3103" s="185"/>
      <c r="AC3103" s="431"/>
    </row>
    <row r="3104" spans="24:29">
      <c r="X3104" s="429"/>
      <c r="Y3104" s="429"/>
      <c r="Z3104" s="429"/>
      <c r="AA3104" s="429"/>
      <c r="AB3104" s="185"/>
      <c r="AC3104" s="431"/>
    </row>
    <row r="3105" spans="24:29">
      <c r="X3105" s="429"/>
      <c r="Y3105" s="429"/>
      <c r="Z3105" s="429"/>
      <c r="AA3105" s="429"/>
      <c r="AB3105" s="185"/>
      <c r="AC3105" s="431"/>
    </row>
    <row r="3106" spans="24:29">
      <c r="X3106" s="429"/>
      <c r="Y3106" s="429"/>
      <c r="Z3106" s="429"/>
      <c r="AA3106" s="429"/>
      <c r="AB3106" s="185"/>
      <c r="AC3106" s="431"/>
    </row>
    <row r="3107" spans="24:29">
      <c r="X3107" s="429"/>
      <c r="Y3107" s="429"/>
      <c r="Z3107" s="429"/>
      <c r="AA3107" s="429"/>
      <c r="AB3107" s="185"/>
      <c r="AC3107" s="431"/>
    </row>
    <row r="3108" spans="24:29">
      <c r="X3108" s="429"/>
      <c r="Y3108" s="429"/>
      <c r="Z3108" s="429"/>
      <c r="AA3108" s="429"/>
      <c r="AB3108" s="185"/>
      <c r="AC3108" s="431"/>
    </row>
    <row r="3109" spans="24:29">
      <c r="X3109" s="429"/>
      <c r="Y3109" s="429"/>
      <c r="Z3109" s="429"/>
      <c r="AA3109" s="429"/>
      <c r="AB3109" s="185"/>
      <c r="AC3109" s="431"/>
    </row>
    <row r="3110" spans="24:29">
      <c r="X3110" s="429"/>
      <c r="Y3110" s="429"/>
      <c r="Z3110" s="429"/>
      <c r="AA3110" s="429"/>
      <c r="AB3110" s="185"/>
      <c r="AC3110" s="431"/>
    </row>
    <row r="3111" spans="24:29">
      <c r="X3111" s="429"/>
      <c r="Y3111" s="429"/>
      <c r="Z3111" s="429"/>
      <c r="AA3111" s="429"/>
      <c r="AB3111" s="185"/>
      <c r="AC3111" s="431"/>
    </row>
    <row r="3112" spans="24:29">
      <c r="X3112" s="429"/>
      <c r="Y3112" s="429"/>
      <c r="Z3112" s="429"/>
      <c r="AA3112" s="429"/>
      <c r="AB3112" s="185"/>
      <c r="AC3112" s="431"/>
    </row>
    <row r="3113" spans="24:29">
      <c r="X3113" s="429"/>
      <c r="Y3113" s="429"/>
      <c r="Z3113" s="429"/>
      <c r="AA3113" s="429"/>
      <c r="AB3113" s="185"/>
      <c r="AC3113" s="431"/>
    </row>
    <row r="3114" spans="24:29">
      <c r="X3114" s="429"/>
      <c r="Y3114" s="429"/>
      <c r="Z3114" s="429"/>
      <c r="AA3114" s="429"/>
      <c r="AB3114" s="185"/>
      <c r="AC3114" s="431"/>
    </row>
    <row r="3115" spans="24:29">
      <c r="X3115" s="429"/>
      <c r="Y3115" s="429"/>
      <c r="Z3115" s="429"/>
      <c r="AA3115" s="429"/>
      <c r="AB3115" s="185"/>
      <c r="AC3115" s="431"/>
    </row>
    <row r="3116" spans="24:29">
      <c r="X3116" s="429"/>
      <c r="Y3116" s="429"/>
      <c r="Z3116" s="429"/>
      <c r="AA3116" s="429"/>
      <c r="AB3116" s="185"/>
      <c r="AC3116" s="431"/>
    </row>
    <row r="3117" spans="24:29">
      <c r="X3117" s="429"/>
      <c r="Y3117" s="429"/>
      <c r="Z3117" s="429"/>
      <c r="AA3117" s="429"/>
      <c r="AB3117" s="185"/>
      <c r="AC3117" s="431"/>
    </row>
    <row r="3118" spans="24:29">
      <c r="X3118" s="429"/>
      <c r="Y3118" s="429"/>
      <c r="Z3118" s="429"/>
      <c r="AA3118" s="429"/>
      <c r="AB3118" s="185"/>
      <c r="AC3118" s="431"/>
    </row>
    <row r="3119" spans="24:29">
      <c r="X3119" s="429"/>
      <c r="Y3119" s="429"/>
      <c r="Z3119" s="429"/>
      <c r="AA3119" s="429"/>
      <c r="AB3119" s="185"/>
      <c r="AC3119" s="431"/>
    </row>
    <row r="3120" spans="24:29">
      <c r="X3120" s="429"/>
      <c r="Y3120" s="429"/>
      <c r="Z3120" s="429"/>
      <c r="AA3120" s="429"/>
      <c r="AB3120" s="185"/>
      <c r="AC3120" s="431"/>
    </row>
    <row r="3121" spans="24:29">
      <c r="X3121" s="429"/>
      <c r="Y3121" s="429"/>
      <c r="Z3121" s="429"/>
      <c r="AA3121" s="429"/>
      <c r="AB3121" s="185"/>
      <c r="AC3121" s="431"/>
    </row>
    <row r="3122" spans="24:29">
      <c r="X3122" s="429"/>
      <c r="Y3122" s="429"/>
      <c r="Z3122" s="429"/>
      <c r="AA3122" s="429"/>
      <c r="AB3122" s="185"/>
      <c r="AC3122" s="431"/>
    </row>
    <row r="3123" spans="24:29">
      <c r="X3123" s="429"/>
      <c r="Y3123" s="429"/>
      <c r="Z3123" s="429"/>
      <c r="AA3123" s="429"/>
      <c r="AB3123" s="185"/>
      <c r="AC3123" s="431"/>
    </row>
    <row r="3124" spans="24:29">
      <c r="X3124" s="429"/>
      <c r="Y3124" s="429"/>
      <c r="Z3124" s="429"/>
      <c r="AA3124" s="429"/>
      <c r="AB3124" s="185"/>
      <c r="AC3124" s="431"/>
    </row>
    <row r="3125" spans="24:29">
      <c r="X3125" s="429"/>
      <c r="Y3125" s="429"/>
      <c r="Z3125" s="429"/>
      <c r="AA3125" s="429"/>
      <c r="AB3125" s="185"/>
      <c r="AC3125" s="431"/>
    </row>
    <row r="3126" spans="24:29">
      <c r="X3126" s="429"/>
      <c r="Y3126" s="429"/>
      <c r="Z3126" s="429"/>
      <c r="AA3126" s="429"/>
      <c r="AB3126" s="185"/>
      <c r="AC3126" s="431"/>
    </row>
    <row r="3127" spans="24:29">
      <c r="X3127" s="429"/>
      <c r="Y3127" s="429"/>
      <c r="Z3127" s="429"/>
      <c r="AA3127" s="429"/>
      <c r="AB3127" s="185"/>
      <c r="AC3127" s="431"/>
    </row>
    <row r="3128" spans="24:29">
      <c r="X3128" s="429"/>
      <c r="Y3128" s="429"/>
      <c r="Z3128" s="429"/>
      <c r="AA3128" s="429"/>
      <c r="AB3128" s="185"/>
      <c r="AC3128" s="431"/>
    </row>
    <row r="3129" spans="24:29">
      <c r="X3129" s="429"/>
      <c r="Y3129" s="429"/>
      <c r="Z3129" s="429"/>
      <c r="AA3129" s="429"/>
      <c r="AB3129" s="185"/>
      <c r="AC3129" s="431"/>
    </row>
    <row r="3130" spans="24:29">
      <c r="X3130" s="429"/>
      <c r="Y3130" s="429"/>
      <c r="Z3130" s="429"/>
      <c r="AA3130" s="429"/>
      <c r="AB3130" s="185"/>
      <c r="AC3130" s="431"/>
    </row>
    <row r="3131" spans="24:29">
      <c r="X3131" s="429"/>
      <c r="Y3131" s="429"/>
      <c r="Z3131" s="429"/>
      <c r="AA3131" s="429"/>
      <c r="AB3131" s="185"/>
      <c r="AC3131" s="431"/>
    </row>
    <row r="3132" spans="24:29">
      <c r="X3132" s="429"/>
      <c r="Y3132" s="429"/>
      <c r="Z3132" s="429"/>
      <c r="AA3132" s="429"/>
      <c r="AB3132" s="185"/>
      <c r="AC3132" s="431"/>
    </row>
    <row r="3133" spans="24:29">
      <c r="X3133" s="429"/>
      <c r="Y3133" s="429"/>
      <c r="Z3133" s="429"/>
      <c r="AA3133" s="429"/>
      <c r="AB3133" s="185"/>
      <c r="AC3133" s="431"/>
    </row>
    <row r="3134" spans="24:29">
      <c r="X3134" s="429"/>
      <c r="Y3134" s="429"/>
      <c r="Z3134" s="429"/>
      <c r="AA3134" s="429"/>
      <c r="AB3134" s="185"/>
      <c r="AC3134" s="431"/>
    </row>
    <row r="3135" spans="24:29">
      <c r="X3135" s="429"/>
      <c r="Y3135" s="429"/>
      <c r="Z3135" s="429"/>
      <c r="AA3135" s="429"/>
      <c r="AB3135" s="185"/>
      <c r="AC3135" s="431"/>
    </row>
    <row r="3136" spans="24:29">
      <c r="X3136" s="429"/>
      <c r="Y3136" s="429"/>
      <c r="Z3136" s="429"/>
      <c r="AA3136" s="429"/>
      <c r="AB3136" s="185"/>
      <c r="AC3136" s="431"/>
    </row>
    <row r="3137" spans="24:29">
      <c r="X3137" s="429"/>
      <c r="Y3137" s="429"/>
      <c r="Z3137" s="429"/>
      <c r="AA3137" s="429"/>
      <c r="AB3137" s="185"/>
      <c r="AC3137" s="431"/>
    </row>
    <row r="3138" spans="24:29">
      <c r="X3138" s="429"/>
      <c r="Y3138" s="429"/>
      <c r="Z3138" s="429"/>
      <c r="AA3138" s="429"/>
      <c r="AB3138" s="185"/>
      <c r="AC3138" s="431"/>
    </row>
    <row r="3139" spans="24:29">
      <c r="X3139" s="429"/>
      <c r="Y3139" s="429"/>
      <c r="Z3139" s="429"/>
      <c r="AA3139" s="429"/>
      <c r="AB3139" s="185"/>
      <c r="AC3139" s="431"/>
    </row>
    <row r="3140" spans="24:29">
      <c r="X3140" s="429"/>
      <c r="Y3140" s="429"/>
      <c r="Z3140" s="429"/>
      <c r="AA3140" s="429"/>
      <c r="AB3140" s="185"/>
      <c r="AC3140" s="431"/>
    </row>
    <row r="3141" spans="24:29">
      <c r="X3141" s="429"/>
      <c r="Y3141" s="429"/>
      <c r="Z3141" s="429"/>
      <c r="AA3141" s="429"/>
      <c r="AB3141" s="185"/>
      <c r="AC3141" s="431"/>
    </row>
    <row r="3142" spans="24:29">
      <c r="X3142" s="429"/>
      <c r="Y3142" s="429"/>
      <c r="Z3142" s="429"/>
      <c r="AA3142" s="429"/>
      <c r="AB3142" s="185"/>
      <c r="AC3142" s="431"/>
    </row>
    <row r="3143" spans="24:29">
      <c r="X3143" s="429"/>
      <c r="Y3143" s="429"/>
      <c r="Z3143" s="429"/>
      <c r="AA3143" s="429"/>
      <c r="AB3143" s="185"/>
      <c r="AC3143" s="431"/>
    </row>
    <row r="3144" spans="24:29">
      <c r="X3144" s="429"/>
      <c r="Y3144" s="429"/>
      <c r="Z3144" s="429"/>
      <c r="AA3144" s="429"/>
      <c r="AB3144" s="185"/>
      <c r="AC3144" s="431"/>
    </row>
    <row r="3145" spans="24:29">
      <c r="X3145" s="429"/>
      <c r="Y3145" s="429"/>
      <c r="Z3145" s="429"/>
      <c r="AA3145" s="429"/>
      <c r="AB3145" s="185"/>
      <c r="AC3145" s="431"/>
    </row>
    <row r="3146" spans="24:29">
      <c r="X3146" s="429"/>
      <c r="Y3146" s="429"/>
      <c r="Z3146" s="429"/>
      <c r="AA3146" s="429"/>
      <c r="AB3146" s="185"/>
      <c r="AC3146" s="431"/>
    </row>
    <row r="3147" spans="24:29">
      <c r="X3147" s="429"/>
      <c r="Y3147" s="429"/>
      <c r="Z3147" s="429"/>
      <c r="AA3147" s="429"/>
      <c r="AB3147" s="185"/>
      <c r="AC3147" s="431"/>
    </row>
    <row r="3148" spans="24:29">
      <c r="X3148" s="429"/>
      <c r="Y3148" s="429"/>
      <c r="Z3148" s="429"/>
      <c r="AA3148" s="429"/>
      <c r="AB3148" s="185"/>
      <c r="AC3148" s="431"/>
    </row>
    <row r="3149" spans="24:29">
      <c r="X3149" s="429"/>
      <c r="Y3149" s="429"/>
      <c r="Z3149" s="429"/>
      <c r="AA3149" s="429"/>
      <c r="AB3149" s="185"/>
      <c r="AC3149" s="431"/>
    </row>
    <row r="3150" spans="24:29">
      <c r="X3150" s="429"/>
      <c r="Y3150" s="429"/>
      <c r="Z3150" s="429"/>
      <c r="AA3150" s="429"/>
      <c r="AB3150" s="185"/>
      <c r="AC3150" s="431"/>
    </row>
    <row r="3151" spans="24:29">
      <c r="X3151" s="429"/>
      <c r="Y3151" s="429"/>
      <c r="Z3151" s="429"/>
      <c r="AA3151" s="429"/>
      <c r="AB3151" s="185"/>
      <c r="AC3151" s="431"/>
    </row>
    <row r="3152" spans="24:29">
      <c r="X3152" s="429"/>
      <c r="Y3152" s="429"/>
      <c r="Z3152" s="429"/>
      <c r="AA3152" s="429"/>
      <c r="AB3152" s="185"/>
      <c r="AC3152" s="431"/>
    </row>
    <row r="3153" spans="24:29">
      <c r="X3153" s="429"/>
      <c r="Y3153" s="429"/>
      <c r="Z3153" s="429"/>
      <c r="AA3153" s="429"/>
      <c r="AB3153" s="185"/>
      <c r="AC3153" s="431"/>
    </row>
    <row r="3154" spans="24:29">
      <c r="X3154" s="429"/>
      <c r="Y3154" s="429"/>
      <c r="Z3154" s="429"/>
      <c r="AA3154" s="429"/>
      <c r="AB3154" s="185"/>
      <c r="AC3154" s="431"/>
    </row>
    <row r="3155" spans="24:29">
      <c r="X3155" s="429"/>
      <c r="Y3155" s="429"/>
      <c r="Z3155" s="429"/>
      <c r="AA3155" s="429"/>
      <c r="AB3155" s="185"/>
      <c r="AC3155" s="431"/>
    </row>
    <row r="3156" spans="24:29">
      <c r="X3156" s="429"/>
      <c r="Y3156" s="429"/>
      <c r="Z3156" s="429"/>
      <c r="AA3156" s="429"/>
      <c r="AB3156" s="185"/>
      <c r="AC3156" s="431"/>
    </row>
    <row r="3157" spans="24:29">
      <c r="X3157" s="429"/>
      <c r="Y3157" s="429"/>
      <c r="Z3157" s="429"/>
      <c r="AA3157" s="429"/>
      <c r="AB3157" s="185"/>
      <c r="AC3157" s="431"/>
    </row>
    <row r="3158" spans="24:29">
      <c r="X3158" s="429"/>
      <c r="Y3158" s="429"/>
      <c r="Z3158" s="429"/>
      <c r="AA3158" s="429"/>
      <c r="AB3158" s="185"/>
      <c r="AC3158" s="431"/>
    </row>
    <row r="3159" spans="24:29">
      <c r="X3159" s="429"/>
      <c r="Y3159" s="429"/>
      <c r="Z3159" s="429"/>
      <c r="AA3159" s="429"/>
      <c r="AB3159" s="185"/>
      <c r="AC3159" s="431"/>
    </row>
    <row r="3160" spans="24:29">
      <c r="X3160" s="429"/>
      <c r="Y3160" s="429"/>
      <c r="Z3160" s="429"/>
      <c r="AA3160" s="429"/>
      <c r="AB3160" s="185"/>
      <c r="AC3160" s="431"/>
    </row>
    <row r="3161" spans="24:29">
      <c r="X3161" s="429"/>
      <c r="Y3161" s="429"/>
      <c r="Z3161" s="429"/>
      <c r="AA3161" s="429"/>
      <c r="AB3161" s="185"/>
      <c r="AC3161" s="431"/>
    </row>
    <row r="3162" spans="24:29">
      <c r="X3162" s="429"/>
      <c r="Y3162" s="429"/>
      <c r="Z3162" s="429"/>
      <c r="AA3162" s="429"/>
      <c r="AB3162" s="185"/>
      <c r="AC3162" s="431"/>
    </row>
    <row r="3163" spans="24:29">
      <c r="X3163" s="429"/>
      <c r="Y3163" s="429"/>
      <c r="Z3163" s="429"/>
      <c r="AA3163" s="429"/>
      <c r="AB3163" s="185"/>
      <c r="AC3163" s="431"/>
    </row>
    <row r="3164" spans="24:29">
      <c r="X3164" s="429"/>
      <c r="Y3164" s="429"/>
      <c r="Z3164" s="429"/>
      <c r="AA3164" s="429"/>
      <c r="AB3164" s="185"/>
      <c r="AC3164" s="431"/>
    </row>
    <row r="3165" spans="24:29">
      <c r="X3165" s="429"/>
      <c r="Y3165" s="429"/>
      <c r="Z3165" s="429"/>
      <c r="AA3165" s="429"/>
      <c r="AB3165" s="185"/>
      <c r="AC3165" s="431"/>
    </row>
    <row r="3166" spans="24:29">
      <c r="X3166" s="429"/>
      <c r="Y3166" s="429"/>
      <c r="Z3166" s="429"/>
      <c r="AA3166" s="429"/>
      <c r="AB3166" s="185"/>
      <c r="AC3166" s="431"/>
    </row>
    <row r="3167" spans="24:29">
      <c r="X3167" s="429"/>
      <c r="Y3167" s="429"/>
      <c r="Z3167" s="429"/>
      <c r="AA3167" s="429"/>
      <c r="AB3167" s="185"/>
      <c r="AC3167" s="431"/>
    </row>
    <row r="3168" spans="24:29">
      <c r="X3168" s="429"/>
      <c r="Y3168" s="429"/>
      <c r="Z3168" s="429"/>
      <c r="AA3168" s="429"/>
      <c r="AB3168" s="185"/>
      <c r="AC3168" s="431"/>
    </row>
    <row r="3169" spans="24:29">
      <c r="X3169" s="429"/>
      <c r="Y3169" s="429"/>
      <c r="Z3169" s="429"/>
      <c r="AA3169" s="429"/>
      <c r="AB3169" s="185"/>
      <c r="AC3169" s="431"/>
    </row>
    <row r="3170" spans="24:29">
      <c r="X3170" s="429"/>
      <c r="Y3170" s="429"/>
      <c r="Z3170" s="429"/>
      <c r="AA3170" s="429"/>
      <c r="AB3170" s="185"/>
      <c r="AC3170" s="431"/>
    </row>
    <row r="3171" spans="24:29">
      <c r="X3171" s="429"/>
      <c r="Y3171" s="429"/>
      <c r="Z3171" s="429"/>
      <c r="AA3171" s="429"/>
      <c r="AB3171" s="185"/>
      <c r="AC3171" s="431"/>
    </row>
    <row r="3172" spans="24:29">
      <c r="X3172" s="429"/>
      <c r="Y3172" s="429"/>
      <c r="Z3172" s="429"/>
      <c r="AA3172" s="429"/>
      <c r="AB3172" s="185"/>
      <c r="AC3172" s="431"/>
    </row>
    <row r="3173" spans="24:29">
      <c r="X3173" s="429"/>
      <c r="Y3173" s="429"/>
      <c r="Z3173" s="429"/>
      <c r="AA3173" s="429"/>
      <c r="AB3173" s="185"/>
      <c r="AC3173" s="431"/>
    </row>
    <row r="3174" spans="24:29">
      <c r="X3174" s="429"/>
      <c r="Y3174" s="429"/>
      <c r="Z3174" s="429"/>
      <c r="AA3174" s="429"/>
      <c r="AB3174" s="185"/>
      <c r="AC3174" s="431"/>
    </row>
    <row r="3175" spans="24:29">
      <c r="X3175" s="429"/>
      <c r="Y3175" s="429"/>
      <c r="Z3175" s="429"/>
      <c r="AA3175" s="429"/>
      <c r="AB3175" s="185"/>
      <c r="AC3175" s="431"/>
    </row>
    <row r="3176" spans="24:29">
      <c r="X3176" s="429"/>
      <c r="Y3176" s="429"/>
      <c r="Z3176" s="429"/>
      <c r="AA3176" s="429"/>
      <c r="AB3176" s="185"/>
      <c r="AC3176" s="431"/>
    </row>
    <row r="3177" spans="24:29">
      <c r="X3177" s="429"/>
      <c r="Y3177" s="429"/>
      <c r="Z3177" s="429"/>
      <c r="AA3177" s="429"/>
      <c r="AB3177" s="185"/>
      <c r="AC3177" s="431"/>
    </row>
    <row r="3178" spans="24:29">
      <c r="X3178" s="429"/>
      <c r="Y3178" s="429"/>
      <c r="Z3178" s="429"/>
      <c r="AA3178" s="429"/>
      <c r="AB3178" s="185"/>
      <c r="AC3178" s="431"/>
    </row>
    <row r="3179" spans="24:29">
      <c r="X3179" s="429"/>
      <c r="Y3179" s="429"/>
      <c r="Z3179" s="429"/>
      <c r="AA3179" s="429"/>
      <c r="AB3179" s="185"/>
      <c r="AC3179" s="431"/>
    </row>
    <row r="3180" spans="24:29">
      <c r="X3180" s="429"/>
      <c r="Y3180" s="429"/>
      <c r="Z3180" s="429"/>
      <c r="AA3180" s="429"/>
      <c r="AB3180" s="185"/>
      <c r="AC3180" s="431"/>
    </row>
    <row r="3181" spans="24:29">
      <c r="X3181" s="429"/>
      <c r="Y3181" s="429"/>
      <c r="Z3181" s="429"/>
      <c r="AA3181" s="429"/>
      <c r="AB3181" s="185"/>
      <c r="AC3181" s="431"/>
    </row>
    <row r="3182" spans="24:29">
      <c r="X3182" s="429"/>
      <c r="Y3182" s="429"/>
      <c r="Z3182" s="429"/>
      <c r="AA3182" s="429"/>
      <c r="AB3182" s="185"/>
      <c r="AC3182" s="431"/>
    </row>
    <row r="3183" spans="24:29">
      <c r="X3183" s="429"/>
      <c r="Y3183" s="429"/>
      <c r="Z3183" s="429"/>
      <c r="AA3183" s="429"/>
      <c r="AB3183" s="185"/>
      <c r="AC3183" s="431"/>
    </row>
    <row r="3184" spans="24:29">
      <c r="X3184" s="429"/>
      <c r="Y3184" s="429"/>
      <c r="Z3184" s="429"/>
      <c r="AA3184" s="429"/>
      <c r="AB3184" s="185"/>
      <c r="AC3184" s="431"/>
    </row>
    <row r="3185" spans="24:29">
      <c r="X3185" s="429"/>
      <c r="Y3185" s="429"/>
      <c r="Z3185" s="429"/>
      <c r="AA3185" s="429"/>
      <c r="AB3185" s="185"/>
      <c r="AC3185" s="431"/>
    </row>
    <row r="3186" spans="24:29">
      <c r="X3186" s="429"/>
      <c r="Y3186" s="429"/>
      <c r="Z3186" s="429"/>
      <c r="AA3186" s="429"/>
      <c r="AB3186" s="185"/>
      <c r="AC3186" s="431"/>
    </row>
    <row r="3187" spans="24:29">
      <c r="X3187" s="429"/>
      <c r="Y3187" s="429"/>
      <c r="Z3187" s="429"/>
      <c r="AA3187" s="429"/>
      <c r="AB3187" s="185"/>
      <c r="AC3187" s="431"/>
    </row>
    <row r="3188" spans="24:29">
      <c r="X3188" s="429"/>
      <c r="Y3188" s="429"/>
      <c r="Z3188" s="429"/>
      <c r="AA3188" s="429"/>
      <c r="AB3188" s="185"/>
      <c r="AC3188" s="431"/>
    </row>
    <row r="3189" spans="24:29">
      <c r="X3189" s="429"/>
      <c r="Y3189" s="429"/>
      <c r="Z3189" s="429"/>
      <c r="AA3189" s="429"/>
      <c r="AB3189" s="185"/>
      <c r="AC3189" s="431"/>
    </row>
    <row r="3190" spans="24:29">
      <c r="X3190" s="429"/>
      <c r="Y3190" s="429"/>
      <c r="Z3190" s="429"/>
      <c r="AA3190" s="429"/>
      <c r="AB3190" s="185"/>
      <c r="AC3190" s="431"/>
    </row>
    <row r="3191" spans="24:29">
      <c r="X3191" s="429"/>
      <c r="Y3191" s="429"/>
      <c r="Z3191" s="429"/>
      <c r="AA3191" s="429"/>
      <c r="AB3191" s="185"/>
      <c r="AC3191" s="431"/>
    </row>
    <row r="3192" spans="24:29">
      <c r="X3192" s="429"/>
      <c r="Y3192" s="429"/>
      <c r="Z3192" s="429"/>
      <c r="AA3192" s="429"/>
      <c r="AB3192" s="185"/>
      <c r="AC3192" s="431"/>
    </row>
    <row r="3193" spans="24:29">
      <c r="X3193" s="429"/>
      <c r="Y3193" s="429"/>
      <c r="Z3193" s="429"/>
      <c r="AA3193" s="429"/>
      <c r="AB3193" s="185"/>
      <c r="AC3193" s="431"/>
    </row>
    <row r="3194" spans="24:29">
      <c r="X3194" s="429"/>
      <c r="Y3194" s="429"/>
      <c r="Z3194" s="429"/>
      <c r="AA3194" s="429"/>
      <c r="AB3194" s="185"/>
      <c r="AC3194" s="431"/>
    </row>
    <row r="3195" spans="24:29">
      <c r="X3195" s="429"/>
      <c r="Y3195" s="429"/>
      <c r="Z3195" s="429"/>
      <c r="AA3195" s="429"/>
      <c r="AB3195" s="185"/>
      <c r="AC3195" s="431"/>
    </row>
    <row r="3196" spans="24:29">
      <c r="X3196" s="429"/>
      <c r="Y3196" s="429"/>
      <c r="Z3196" s="429"/>
      <c r="AA3196" s="429"/>
      <c r="AB3196" s="185"/>
      <c r="AC3196" s="431"/>
    </row>
    <row r="3197" spans="24:29">
      <c r="X3197" s="429"/>
      <c r="Y3197" s="429"/>
      <c r="Z3197" s="429"/>
      <c r="AA3197" s="429"/>
      <c r="AB3197" s="185"/>
      <c r="AC3197" s="431"/>
    </row>
    <row r="3198" spans="24:29">
      <c r="X3198" s="429"/>
      <c r="Y3198" s="429"/>
      <c r="Z3198" s="429"/>
      <c r="AA3198" s="429"/>
      <c r="AB3198" s="185"/>
      <c r="AC3198" s="431"/>
    </row>
    <row r="3199" spans="24:29">
      <c r="X3199" s="429"/>
      <c r="Y3199" s="429"/>
      <c r="Z3199" s="429"/>
      <c r="AA3199" s="429"/>
      <c r="AB3199" s="185"/>
      <c r="AC3199" s="431"/>
    </row>
    <row r="3200" spans="24:29">
      <c r="X3200" s="429"/>
      <c r="Y3200" s="429"/>
      <c r="Z3200" s="429"/>
      <c r="AA3200" s="429"/>
      <c r="AB3200" s="185"/>
      <c r="AC3200" s="431"/>
    </row>
    <row r="3201" spans="24:29">
      <c r="X3201" s="429"/>
      <c r="Y3201" s="429"/>
      <c r="Z3201" s="429"/>
      <c r="AA3201" s="429"/>
      <c r="AB3201" s="185"/>
      <c r="AC3201" s="431"/>
    </row>
    <row r="3202" spans="24:29">
      <c r="X3202" s="429"/>
      <c r="Y3202" s="429"/>
      <c r="Z3202" s="429"/>
      <c r="AA3202" s="429"/>
      <c r="AB3202" s="185"/>
      <c r="AC3202" s="431"/>
    </row>
    <row r="3203" spans="24:29">
      <c r="X3203" s="429"/>
      <c r="Y3203" s="429"/>
      <c r="Z3203" s="429"/>
      <c r="AA3203" s="429"/>
      <c r="AB3203" s="185"/>
      <c r="AC3203" s="431"/>
    </row>
    <row r="3204" spans="24:29">
      <c r="X3204" s="429"/>
      <c r="Y3204" s="429"/>
      <c r="Z3204" s="429"/>
      <c r="AA3204" s="429"/>
      <c r="AB3204" s="185"/>
      <c r="AC3204" s="431"/>
    </row>
    <row r="3205" spans="24:29">
      <c r="X3205" s="429"/>
      <c r="Y3205" s="429"/>
      <c r="Z3205" s="429"/>
      <c r="AA3205" s="429"/>
      <c r="AB3205" s="185"/>
      <c r="AC3205" s="431"/>
    </row>
    <row r="3206" spans="24:29">
      <c r="X3206" s="429"/>
      <c r="Y3206" s="429"/>
      <c r="Z3206" s="429"/>
      <c r="AA3206" s="429"/>
      <c r="AB3206" s="185"/>
      <c r="AC3206" s="431"/>
    </row>
    <row r="3207" spans="24:29">
      <c r="X3207" s="429"/>
      <c r="Y3207" s="429"/>
      <c r="Z3207" s="429"/>
      <c r="AA3207" s="429"/>
      <c r="AB3207" s="185"/>
      <c r="AC3207" s="431"/>
    </row>
    <row r="3208" spans="24:29">
      <c r="X3208" s="429"/>
      <c r="Y3208" s="429"/>
      <c r="Z3208" s="429"/>
      <c r="AA3208" s="429"/>
      <c r="AB3208" s="185"/>
      <c r="AC3208" s="431"/>
    </row>
    <row r="3209" spans="24:29">
      <c r="X3209" s="429"/>
      <c r="Y3209" s="429"/>
      <c r="Z3209" s="429"/>
      <c r="AA3209" s="429"/>
      <c r="AB3209" s="185"/>
      <c r="AC3209" s="431"/>
    </row>
    <row r="3210" spans="24:29">
      <c r="X3210" s="429"/>
      <c r="Y3210" s="429"/>
      <c r="Z3210" s="429"/>
      <c r="AA3210" s="429"/>
      <c r="AB3210" s="185"/>
      <c r="AC3210" s="431"/>
    </row>
    <row r="3211" spans="24:29">
      <c r="X3211" s="429"/>
      <c r="Y3211" s="429"/>
      <c r="Z3211" s="429"/>
      <c r="AA3211" s="429"/>
      <c r="AB3211" s="185"/>
      <c r="AC3211" s="431"/>
    </row>
    <row r="3212" spans="24:29">
      <c r="X3212" s="429"/>
      <c r="Y3212" s="429"/>
      <c r="Z3212" s="429"/>
      <c r="AA3212" s="429"/>
      <c r="AB3212" s="185"/>
      <c r="AC3212" s="431"/>
    </row>
    <row r="3213" spans="24:29">
      <c r="X3213" s="429"/>
      <c r="Y3213" s="429"/>
      <c r="Z3213" s="429"/>
      <c r="AA3213" s="429"/>
      <c r="AB3213" s="185"/>
      <c r="AC3213" s="431"/>
    </row>
    <row r="3214" spans="24:29">
      <c r="X3214" s="429"/>
      <c r="Y3214" s="429"/>
      <c r="Z3214" s="429"/>
      <c r="AA3214" s="429"/>
      <c r="AB3214" s="185"/>
      <c r="AC3214" s="431"/>
    </row>
    <row r="3215" spans="24:29">
      <c r="X3215" s="429"/>
      <c r="Y3215" s="429"/>
      <c r="Z3215" s="429"/>
      <c r="AA3215" s="429"/>
      <c r="AB3215" s="185"/>
      <c r="AC3215" s="431"/>
    </row>
    <row r="3216" spans="24:29">
      <c r="X3216" s="429"/>
      <c r="Y3216" s="429"/>
      <c r="Z3216" s="429"/>
      <c r="AA3216" s="429"/>
      <c r="AB3216" s="185"/>
      <c r="AC3216" s="431"/>
    </row>
    <row r="3217" spans="24:29">
      <c r="X3217" s="429"/>
      <c r="Y3217" s="429"/>
      <c r="Z3217" s="429"/>
      <c r="AA3217" s="429"/>
      <c r="AB3217" s="185"/>
      <c r="AC3217" s="431"/>
    </row>
    <row r="3218" spans="24:29">
      <c r="X3218" s="429"/>
      <c r="Y3218" s="429"/>
      <c r="Z3218" s="429"/>
      <c r="AA3218" s="429"/>
      <c r="AB3218" s="185"/>
      <c r="AC3218" s="431"/>
    </row>
    <row r="3219" spans="24:29">
      <c r="X3219" s="429"/>
      <c r="Y3219" s="429"/>
      <c r="Z3219" s="429"/>
      <c r="AA3219" s="429"/>
      <c r="AB3219" s="185"/>
      <c r="AC3219" s="431"/>
    </row>
    <row r="3220" spans="24:29">
      <c r="X3220" s="429"/>
      <c r="Y3220" s="429"/>
      <c r="Z3220" s="429"/>
      <c r="AA3220" s="429"/>
      <c r="AB3220" s="185"/>
      <c r="AC3220" s="431"/>
    </row>
    <row r="3221" spans="24:29">
      <c r="X3221" s="429"/>
      <c r="Y3221" s="429"/>
      <c r="Z3221" s="429"/>
      <c r="AA3221" s="429"/>
      <c r="AB3221" s="185"/>
      <c r="AC3221" s="431"/>
    </row>
    <row r="3222" spans="24:29">
      <c r="X3222" s="429"/>
      <c r="Y3222" s="429"/>
      <c r="Z3222" s="429"/>
      <c r="AA3222" s="429"/>
      <c r="AB3222" s="185"/>
      <c r="AC3222" s="431"/>
    </row>
    <row r="3223" spans="24:29">
      <c r="X3223" s="429"/>
      <c r="Y3223" s="429"/>
      <c r="Z3223" s="429"/>
      <c r="AA3223" s="429"/>
      <c r="AB3223" s="185"/>
      <c r="AC3223" s="431"/>
    </row>
    <row r="3224" spans="24:29">
      <c r="X3224" s="429"/>
      <c r="Y3224" s="429"/>
      <c r="Z3224" s="429"/>
      <c r="AA3224" s="429"/>
      <c r="AB3224" s="185"/>
      <c r="AC3224" s="431"/>
    </row>
    <row r="3225" spans="24:29">
      <c r="X3225" s="429"/>
      <c r="Y3225" s="429"/>
      <c r="Z3225" s="429"/>
      <c r="AA3225" s="429"/>
      <c r="AB3225" s="185"/>
      <c r="AC3225" s="431"/>
    </row>
    <row r="3226" spans="24:29">
      <c r="X3226" s="429"/>
      <c r="Y3226" s="429"/>
      <c r="Z3226" s="429"/>
      <c r="AA3226" s="429"/>
      <c r="AB3226" s="185"/>
      <c r="AC3226" s="431"/>
    </row>
    <row r="3227" spans="24:29">
      <c r="X3227" s="429"/>
      <c r="Y3227" s="429"/>
      <c r="Z3227" s="429"/>
      <c r="AA3227" s="429"/>
      <c r="AB3227" s="185"/>
      <c r="AC3227" s="431"/>
    </row>
    <row r="3228" spans="24:29">
      <c r="X3228" s="429"/>
      <c r="Y3228" s="429"/>
      <c r="Z3228" s="429"/>
      <c r="AA3228" s="429"/>
      <c r="AB3228" s="185"/>
      <c r="AC3228" s="431"/>
    </row>
    <row r="3229" spans="24:29">
      <c r="X3229" s="429"/>
      <c r="Y3229" s="429"/>
      <c r="Z3229" s="429"/>
      <c r="AA3229" s="429"/>
      <c r="AB3229" s="185"/>
      <c r="AC3229" s="431"/>
    </row>
    <row r="3230" spans="24:29">
      <c r="X3230" s="429"/>
      <c r="Y3230" s="429"/>
      <c r="Z3230" s="429"/>
      <c r="AA3230" s="429"/>
      <c r="AB3230" s="185"/>
      <c r="AC3230" s="431"/>
    </row>
    <row r="3231" spans="24:29">
      <c r="X3231" s="429"/>
      <c r="Y3231" s="429"/>
      <c r="Z3231" s="429"/>
      <c r="AA3231" s="429"/>
      <c r="AB3231" s="185"/>
      <c r="AC3231" s="431"/>
    </row>
    <row r="3232" spans="24:29">
      <c r="X3232" s="429"/>
      <c r="Y3232" s="429"/>
      <c r="Z3232" s="429"/>
      <c r="AA3232" s="429"/>
      <c r="AB3232" s="185"/>
      <c r="AC3232" s="431"/>
    </row>
    <row r="3233" spans="24:29">
      <c r="X3233" s="429"/>
      <c r="Y3233" s="429"/>
      <c r="Z3233" s="429"/>
      <c r="AA3233" s="429"/>
      <c r="AB3233" s="185"/>
      <c r="AC3233" s="431"/>
    </row>
    <row r="3234" spans="24:29">
      <c r="X3234" s="429"/>
      <c r="Y3234" s="429"/>
      <c r="Z3234" s="429"/>
      <c r="AA3234" s="429"/>
      <c r="AB3234" s="185"/>
      <c r="AC3234" s="431"/>
    </row>
    <row r="3235" spans="24:29">
      <c r="X3235" s="429"/>
      <c r="Y3235" s="429"/>
      <c r="Z3235" s="429"/>
      <c r="AA3235" s="429"/>
      <c r="AB3235" s="185"/>
      <c r="AC3235" s="431"/>
    </row>
    <row r="3236" spans="24:29">
      <c r="X3236" s="429"/>
      <c r="Y3236" s="429"/>
      <c r="Z3236" s="429"/>
      <c r="AA3236" s="429"/>
      <c r="AB3236" s="185"/>
      <c r="AC3236" s="431"/>
    </row>
    <row r="3237" spans="24:29">
      <c r="X3237" s="429"/>
      <c r="Y3237" s="429"/>
      <c r="Z3237" s="429"/>
      <c r="AA3237" s="429"/>
      <c r="AB3237" s="185"/>
      <c r="AC3237" s="431"/>
    </row>
    <row r="3238" spans="24:29">
      <c r="X3238" s="429"/>
      <c r="Y3238" s="429"/>
      <c r="Z3238" s="429"/>
      <c r="AA3238" s="429"/>
      <c r="AB3238" s="185"/>
      <c r="AC3238" s="431"/>
    </row>
    <row r="3239" spans="24:29">
      <c r="X3239" s="429"/>
      <c r="Y3239" s="429"/>
      <c r="Z3239" s="429"/>
      <c r="AA3239" s="429"/>
      <c r="AB3239" s="185"/>
      <c r="AC3239" s="431"/>
    </row>
    <row r="3240" spans="24:29">
      <c r="X3240" s="429"/>
      <c r="Y3240" s="429"/>
      <c r="Z3240" s="429"/>
      <c r="AA3240" s="429"/>
      <c r="AB3240" s="185"/>
      <c r="AC3240" s="431"/>
    </row>
    <row r="3241" spans="24:29">
      <c r="X3241" s="429"/>
      <c r="Y3241" s="429"/>
      <c r="Z3241" s="429"/>
      <c r="AA3241" s="429"/>
      <c r="AB3241" s="185"/>
      <c r="AC3241" s="431"/>
    </row>
    <row r="3242" spans="24:29">
      <c r="X3242" s="429"/>
      <c r="Y3242" s="429"/>
      <c r="Z3242" s="429"/>
      <c r="AA3242" s="429"/>
      <c r="AB3242" s="185"/>
      <c r="AC3242" s="431"/>
    </row>
    <row r="3243" spans="24:29">
      <c r="X3243" s="429"/>
      <c r="Y3243" s="429"/>
      <c r="Z3243" s="429"/>
      <c r="AA3243" s="429"/>
      <c r="AB3243" s="185"/>
      <c r="AC3243" s="431"/>
    </row>
    <row r="3244" spans="24:29">
      <c r="X3244" s="429"/>
      <c r="Y3244" s="429"/>
      <c r="Z3244" s="429"/>
      <c r="AA3244" s="429"/>
      <c r="AB3244" s="185"/>
      <c r="AC3244" s="431"/>
    </row>
    <row r="3245" spans="24:29">
      <c r="X3245" s="429"/>
      <c r="Y3245" s="429"/>
      <c r="Z3245" s="429"/>
      <c r="AA3245" s="429"/>
      <c r="AB3245" s="185"/>
      <c r="AC3245" s="431"/>
    </row>
    <row r="3246" spans="24:29">
      <c r="X3246" s="429"/>
      <c r="Y3246" s="429"/>
      <c r="Z3246" s="429"/>
      <c r="AA3246" s="429"/>
      <c r="AB3246" s="185"/>
      <c r="AC3246" s="431"/>
    </row>
    <row r="3247" spans="24:29">
      <c r="X3247" s="429"/>
      <c r="Y3247" s="429"/>
      <c r="Z3247" s="429"/>
      <c r="AA3247" s="429"/>
      <c r="AB3247" s="185"/>
      <c r="AC3247" s="431"/>
    </row>
    <row r="3248" spans="24:29">
      <c r="X3248" s="429"/>
      <c r="Y3248" s="429"/>
      <c r="Z3248" s="429"/>
      <c r="AA3248" s="429"/>
      <c r="AB3248" s="185"/>
      <c r="AC3248" s="431"/>
    </row>
    <row r="3249" spans="24:29">
      <c r="X3249" s="429"/>
      <c r="Y3249" s="429"/>
      <c r="Z3249" s="429"/>
      <c r="AA3249" s="429"/>
      <c r="AB3249" s="185"/>
      <c r="AC3249" s="431"/>
    </row>
    <row r="3250" spans="24:29">
      <c r="X3250" s="429"/>
      <c r="Y3250" s="429"/>
      <c r="Z3250" s="429"/>
      <c r="AA3250" s="429"/>
      <c r="AB3250" s="185"/>
      <c r="AC3250" s="431"/>
    </row>
    <row r="3251" spans="24:29">
      <c r="X3251" s="429"/>
      <c r="Y3251" s="429"/>
      <c r="Z3251" s="429"/>
      <c r="AA3251" s="429"/>
      <c r="AB3251" s="185"/>
      <c r="AC3251" s="431"/>
    </row>
    <row r="3252" spans="24:29">
      <c r="X3252" s="429"/>
      <c r="Y3252" s="429"/>
      <c r="Z3252" s="429"/>
      <c r="AA3252" s="429"/>
      <c r="AB3252" s="185"/>
      <c r="AC3252" s="431"/>
    </row>
    <row r="3253" spans="24:29">
      <c r="X3253" s="429"/>
      <c r="Y3253" s="429"/>
      <c r="Z3253" s="429"/>
      <c r="AA3253" s="429"/>
      <c r="AB3253" s="185"/>
      <c r="AC3253" s="431"/>
    </row>
    <row r="3254" spans="24:29">
      <c r="X3254" s="429"/>
      <c r="Y3254" s="429"/>
      <c r="Z3254" s="429"/>
      <c r="AA3254" s="429"/>
      <c r="AB3254" s="185"/>
      <c r="AC3254" s="431"/>
    </row>
    <row r="3255" spans="24:29">
      <c r="X3255" s="429"/>
      <c r="Y3255" s="429"/>
      <c r="Z3255" s="429"/>
      <c r="AA3255" s="429"/>
      <c r="AB3255" s="185"/>
      <c r="AC3255" s="431"/>
    </row>
    <row r="3256" spans="24:29">
      <c r="X3256" s="429"/>
      <c r="Y3256" s="429"/>
      <c r="Z3256" s="429"/>
      <c r="AA3256" s="429"/>
      <c r="AB3256" s="185"/>
      <c r="AC3256" s="431"/>
    </row>
    <row r="3257" spans="24:29">
      <c r="X3257" s="429"/>
      <c r="Y3257" s="429"/>
      <c r="Z3257" s="429"/>
      <c r="AA3257" s="429"/>
      <c r="AB3257" s="185"/>
      <c r="AC3257" s="431"/>
    </row>
    <row r="3258" spans="24:29">
      <c r="X3258" s="429"/>
      <c r="Y3258" s="429"/>
      <c r="Z3258" s="429"/>
      <c r="AA3258" s="429"/>
      <c r="AB3258" s="185"/>
      <c r="AC3258" s="431"/>
    </row>
    <row r="3259" spans="24:29">
      <c r="X3259" s="429"/>
      <c r="Y3259" s="429"/>
      <c r="Z3259" s="429"/>
      <c r="AA3259" s="429"/>
      <c r="AB3259" s="185"/>
      <c r="AC3259" s="431"/>
    </row>
    <row r="3260" spans="24:29">
      <c r="X3260" s="429"/>
      <c r="Y3260" s="429"/>
      <c r="Z3260" s="429"/>
      <c r="AA3260" s="429"/>
      <c r="AB3260" s="185"/>
      <c r="AC3260" s="431"/>
    </row>
    <row r="3261" spans="24:29">
      <c r="X3261" s="429"/>
      <c r="Y3261" s="429"/>
      <c r="Z3261" s="429"/>
      <c r="AA3261" s="429"/>
      <c r="AB3261" s="185"/>
      <c r="AC3261" s="431"/>
    </row>
    <row r="3262" spans="24:29">
      <c r="X3262" s="429"/>
      <c r="Y3262" s="429"/>
      <c r="Z3262" s="429"/>
      <c r="AA3262" s="429"/>
      <c r="AB3262" s="185"/>
      <c r="AC3262" s="431"/>
    </row>
    <row r="3263" spans="24:29">
      <c r="X3263" s="429"/>
      <c r="Y3263" s="429"/>
      <c r="Z3263" s="429"/>
      <c r="AA3263" s="429"/>
      <c r="AB3263" s="185"/>
      <c r="AC3263" s="431"/>
    </row>
    <row r="3264" spans="24:29">
      <c r="X3264" s="429"/>
      <c r="Y3264" s="429"/>
      <c r="Z3264" s="429"/>
      <c r="AA3264" s="429"/>
      <c r="AB3264" s="185"/>
      <c r="AC3264" s="431"/>
    </row>
    <row r="3265" spans="24:29">
      <c r="X3265" s="429"/>
      <c r="Y3265" s="429"/>
      <c r="Z3265" s="429"/>
      <c r="AA3265" s="429"/>
      <c r="AB3265" s="185"/>
      <c r="AC3265" s="431"/>
    </row>
    <row r="3266" spans="24:29">
      <c r="X3266" s="429"/>
      <c r="Y3266" s="429"/>
      <c r="Z3266" s="429"/>
      <c r="AA3266" s="429"/>
      <c r="AB3266" s="185"/>
      <c r="AC3266" s="431"/>
    </row>
    <row r="3267" spans="24:29">
      <c r="X3267" s="429"/>
      <c r="Y3267" s="429"/>
      <c r="Z3267" s="429"/>
      <c r="AA3267" s="429"/>
      <c r="AB3267" s="185"/>
      <c r="AC3267" s="431"/>
    </row>
    <row r="3268" spans="24:29">
      <c r="X3268" s="429"/>
      <c r="Y3268" s="429"/>
      <c r="Z3268" s="429"/>
      <c r="AA3268" s="429"/>
      <c r="AB3268" s="185"/>
      <c r="AC3268" s="431"/>
    </row>
    <row r="3269" spans="24:29">
      <c r="X3269" s="429"/>
      <c r="Y3269" s="429"/>
      <c r="Z3269" s="429"/>
      <c r="AA3269" s="429"/>
      <c r="AB3269" s="185"/>
      <c r="AC3269" s="431"/>
    </row>
    <row r="3270" spans="24:29">
      <c r="X3270" s="429"/>
      <c r="Y3270" s="429"/>
      <c r="Z3270" s="429"/>
      <c r="AA3270" s="429"/>
      <c r="AB3270" s="185"/>
      <c r="AC3270" s="431"/>
    </row>
    <row r="3271" spans="24:29">
      <c r="X3271" s="429"/>
      <c r="Y3271" s="429"/>
      <c r="Z3271" s="429"/>
      <c r="AA3271" s="429"/>
      <c r="AB3271" s="185"/>
      <c r="AC3271" s="431"/>
    </row>
    <row r="3272" spans="24:29">
      <c r="X3272" s="429"/>
      <c r="Y3272" s="429"/>
      <c r="Z3272" s="429"/>
      <c r="AA3272" s="429"/>
      <c r="AB3272" s="185"/>
      <c r="AC3272" s="431"/>
    </row>
    <row r="3273" spans="24:29">
      <c r="X3273" s="429"/>
      <c r="Y3273" s="429"/>
      <c r="Z3273" s="429"/>
      <c r="AA3273" s="429"/>
      <c r="AB3273" s="185"/>
      <c r="AC3273" s="431"/>
    </row>
    <row r="3274" spans="24:29">
      <c r="X3274" s="429"/>
      <c r="Y3274" s="429"/>
      <c r="Z3274" s="429"/>
      <c r="AA3274" s="429"/>
      <c r="AB3274" s="185"/>
      <c r="AC3274" s="431"/>
    </row>
    <row r="3275" spans="24:29">
      <c r="X3275" s="429"/>
      <c r="Y3275" s="429"/>
      <c r="Z3275" s="429"/>
      <c r="AA3275" s="429"/>
      <c r="AB3275" s="185"/>
      <c r="AC3275" s="431"/>
    </row>
    <row r="3276" spans="24:29">
      <c r="X3276" s="429"/>
      <c r="Y3276" s="429"/>
      <c r="Z3276" s="429"/>
      <c r="AA3276" s="429"/>
      <c r="AB3276" s="185"/>
      <c r="AC3276" s="431"/>
    </row>
    <row r="3277" spans="24:29">
      <c r="X3277" s="429"/>
      <c r="Y3277" s="429"/>
      <c r="Z3277" s="429"/>
      <c r="AA3277" s="429"/>
      <c r="AB3277" s="185"/>
      <c r="AC3277" s="431"/>
    </row>
    <row r="3278" spans="24:29">
      <c r="X3278" s="429"/>
      <c r="Y3278" s="429"/>
      <c r="Z3278" s="429"/>
      <c r="AA3278" s="429"/>
      <c r="AB3278" s="185"/>
      <c r="AC3278" s="431"/>
    </row>
    <row r="3279" spans="24:29">
      <c r="X3279" s="429"/>
      <c r="Y3279" s="429"/>
      <c r="Z3279" s="429"/>
      <c r="AA3279" s="429"/>
      <c r="AB3279" s="185"/>
      <c r="AC3279" s="431"/>
    </row>
    <row r="3280" spans="24:29">
      <c r="X3280" s="429"/>
      <c r="Y3280" s="429"/>
      <c r="Z3280" s="429"/>
      <c r="AA3280" s="429"/>
      <c r="AB3280" s="185"/>
      <c r="AC3280" s="431"/>
    </row>
    <row r="3281" spans="24:29">
      <c r="X3281" s="429"/>
      <c r="Y3281" s="429"/>
      <c r="Z3281" s="429"/>
      <c r="AA3281" s="429"/>
      <c r="AB3281" s="185"/>
      <c r="AC3281" s="431"/>
    </row>
    <row r="3282" spans="24:29">
      <c r="X3282" s="429"/>
      <c r="Y3282" s="429"/>
      <c r="Z3282" s="429"/>
      <c r="AA3282" s="429"/>
      <c r="AB3282" s="185"/>
      <c r="AC3282" s="431"/>
    </row>
    <row r="3283" spans="24:29">
      <c r="X3283" s="429"/>
      <c r="Y3283" s="429"/>
      <c r="Z3283" s="429"/>
      <c r="AA3283" s="429"/>
      <c r="AB3283" s="185"/>
      <c r="AC3283" s="431"/>
    </row>
    <row r="3284" spans="24:29">
      <c r="X3284" s="429"/>
      <c r="Y3284" s="429"/>
      <c r="Z3284" s="429"/>
      <c r="AA3284" s="429"/>
      <c r="AB3284" s="185"/>
      <c r="AC3284" s="431"/>
    </row>
    <row r="3285" spans="24:29">
      <c r="X3285" s="429"/>
      <c r="Y3285" s="429"/>
      <c r="Z3285" s="429"/>
      <c r="AA3285" s="429"/>
      <c r="AB3285" s="185"/>
      <c r="AC3285" s="431"/>
    </row>
    <row r="3286" spans="24:29">
      <c r="X3286" s="429"/>
      <c r="Y3286" s="429"/>
      <c r="Z3286" s="429"/>
      <c r="AA3286" s="429"/>
      <c r="AB3286" s="185"/>
      <c r="AC3286" s="431"/>
    </row>
    <row r="3287" spans="24:29">
      <c r="X3287" s="429"/>
      <c r="Y3287" s="429"/>
      <c r="Z3287" s="429"/>
      <c r="AA3287" s="429"/>
      <c r="AB3287" s="185"/>
      <c r="AC3287" s="431"/>
    </row>
    <row r="3288" spans="24:29">
      <c r="X3288" s="429"/>
      <c r="Y3288" s="429"/>
      <c r="Z3288" s="429"/>
      <c r="AA3288" s="429"/>
      <c r="AB3288" s="185"/>
      <c r="AC3288" s="431"/>
    </row>
    <row r="3289" spans="24:29">
      <c r="X3289" s="429"/>
      <c r="Y3289" s="429"/>
      <c r="Z3289" s="429"/>
      <c r="AA3289" s="429"/>
      <c r="AB3289" s="185"/>
      <c r="AC3289" s="431"/>
    </row>
    <row r="3290" spans="24:29">
      <c r="X3290" s="429"/>
      <c r="Y3290" s="429"/>
      <c r="Z3290" s="429"/>
      <c r="AA3290" s="429"/>
      <c r="AB3290" s="185"/>
      <c r="AC3290" s="431"/>
    </row>
    <row r="3291" spans="24:29">
      <c r="X3291" s="429"/>
      <c r="Y3291" s="429"/>
      <c r="Z3291" s="429"/>
      <c r="AA3291" s="429"/>
      <c r="AB3291" s="185"/>
      <c r="AC3291" s="431"/>
    </row>
    <row r="3292" spans="24:29">
      <c r="X3292" s="429"/>
      <c r="Y3292" s="429"/>
      <c r="Z3292" s="429"/>
      <c r="AA3292" s="429"/>
      <c r="AB3292" s="185"/>
      <c r="AC3292" s="431"/>
    </row>
    <row r="3293" spans="24:29">
      <c r="X3293" s="429"/>
      <c r="Y3293" s="429"/>
      <c r="Z3293" s="429"/>
      <c r="AA3293" s="429"/>
      <c r="AB3293" s="185"/>
      <c r="AC3293" s="431"/>
    </row>
    <row r="3294" spans="24:29">
      <c r="X3294" s="429"/>
      <c r="Y3294" s="429"/>
      <c r="Z3294" s="429"/>
      <c r="AA3294" s="429"/>
      <c r="AB3294" s="185"/>
      <c r="AC3294" s="431"/>
    </row>
    <row r="3295" spans="24:29">
      <c r="X3295" s="429"/>
      <c r="Y3295" s="429"/>
      <c r="Z3295" s="429"/>
      <c r="AA3295" s="429"/>
      <c r="AB3295" s="185"/>
      <c r="AC3295" s="431"/>
    </row>
    <row r="3296" spans="24:29">
      <c r="X3296" s="429"/>
      <c r="Y3296" s="429"/>
      <c r="Z3296" s="429"/>
      <c r="AA3296" s="429"/>
      <c r="AB3296" s="185"/>
      <c r="AC3296" s="431"/>
    </row>
    <row r="3297" spans="24:29">
      <c r="X3297" s="429"/>
      <c r="Y3297" s="429"/>
      <c r="Z3297" s="429"/>
      <c r="AA3297" s="429"/>
      <c r="AB3297" s="185"/>
      <c r="AC3297" s="431"/>
    </row>
    <row r="3298" spans="24:29">
      <c r="X3298" s="429"/>
      <c r="Y3298" s="429"/>
      <c r="Z3298" s="429"/>
      <c r="AA3298" s="429"/>
      <c r="AB3298" s="185"/>
      <c r="AC3298" s="431"/>
    </row>
    <row r="3299" spans="24:29">
      <c r="X3299" s="429"/>
      <c r="Y3299" s="429"/>
      <c r="Z3299" s="429"/>
      <c r="AA3299" s="429"/>
      <c r="AB3299" s="185"/>
      <c r="AC3299" s="431"/>
    </row>
    <row r="3300" spans="24:29">
      <c r="X3300" s="429"/>
      <c r="Y3300" s="429"/>
      <c r="Z3300" s="429"/>
      <c r="AA3300" s="429"/>
      <c r="AB3300" s="185"/>
      <c r="AC3300" s="431"/>
    </row>
    <row r="3301" spans="24:29">
      <c r="X3301" s="429"/>
      <c r="Y3301" s="429"/>
      <c r="Z3301" s="429"/>
      <c r="AA3301" s="429"/>
      <c r="AB3301" s="185"/>
      <c r="AC3301" s="431"/>
    </row>
    <row r="3302" spans="24:29">
      <c r="X3302" s="429"/>
      <c r="Y3302" s="429"/>
      <c r="Z3302" s="429"/>
      <c r="AA3302" s="429"/>
      <c r="AB3302" s="185"/>
      <c r="AC3302" s="431"/>
    </row>
    <row r="3303" spans="24:29">
      <c r="X3303" s="429"/>
      <c r="Y3303" s="429"/>
      <c r="Z3303" s="429"/>
      <c r="AA3303" s="429"/>
      <c r="AB3303" s="185"/>
      <c r="AC3303" s="431"/>
    </row>
    <row r="3304" spans="24:29">
      <c r="X3304" s="429"/>
      <c r="Y3304" s="429"/>
      <c r="Z3304" s="429"/>
      <c r="AA3304" s="429"/>
      <c r="AB3304" s="185"/>
      <c r="AC3304" s="431"/>
    </row>
    <row r="3305" spans="24:29">
      <c r="X3305" s="429"/>
      <c r="Y3305" s="429"/>
      <c r="Z3305" s="429"/>
      <c r="AA3305" s="429"/>
      <c r="AB3305" s="185"/>
      <c r="AC3305" s="431"/>
    </row>
    <row r="3306" spans="24:29">
      <c r="X3306" s="429"/>
      <c r="Y3306" s="429"/>
      <c r="Z3306" s="429"/>
      <c r="AA3306" s="429"/>
      <c r="AB3306" s="185"/>
      <c r="AC3306" s="431"/>
    </row>
    <row r="3307" spans="24:29">
      <c r="X3307" s="429"/>
      <c r="Y3307" s="429"/>
      <c r="Z3307" s="429"/>
      <c r="AA3307" s="429"/>
      <c r="AB3307" s="185"/>
      <c r="AC3307" s="431"/>
    </row>
    <row r="3308" spans="24:29">
      <c r="X3308" s="429"/>
      <c r="Y3308" s="429"/>
      <c r="Z3308" s="429"/>
      <c r="AA3308" s="429"/>
      <c r="AB3308" s="185"/>
      <c r="AC3308" s="431"/>
    </row>
    <row r="3309" spans="24:29">
      <c r="X3309" s="429"/>
      <c r="Y3309" s="429"/>
      <c r="Z3309" s="429"/>
      <c r="AA3309" s="429"/>
      <c r="AB3309" s="185"/>
      <c r="AC3309" s="431"/>
    </row>
    <row r="3310" spans="24:29">
      <c r="X3310" s="429"/>
      <c r="Y3310" s="429"/>
      <c r="Z3310" s="429"/>
      <c r="AA3310" s="429"/>
      <c r="AB3310" s="185"/>
      <c r="AC3310" s="431"/>
    </row>
    <row r="3311" spans="24:29">
      <c r="X3311" s="429"/>
      <c r="Y3311" s="429"/>
      <c r="Z3311" s="429"/>
      <c r="AA3311" s="429"/>
      <c r="AB3311" s="185"/>
      <c r="AC3311" s="431"/>
    </row>
    <row r="3312" spans="24:29">
      <c r="X3312" s="429"/>
      <c r="Y3312" s="429"/>
      <c r="Z3312" s="429"/>
      <c r="AA3312" s="429"/>
      <c r="AB3312" s="185"/>
      <c r="AC3312" s="431"/>
    </row>
    <row r="3313" spans="24:29">
      <c r="X3313" s="429"/>
      <c r="Y3313" s="429"/>
      <c r="Z3313" s="429"/>
      <c r="AA3313" s="429"/>
      <c r="AB3313" s="185"/>
      <c r="AC3313" s="431"/>
    </row>
    <row r="3314" spans="24:29">
      <c r="X3314" s="429"/>
      <c r="Y3314" s="429"/>
      <c r="Z3314" s="429"/>
      <c r="AA3314" s="429"/>
      <c r="AB3314" s="185"/>
      <c r="AC3314" s="431"/>
    </row>
    <row r="3315" spans="24:29">
      <c r="X3315" s="429"/>
      <c r="Y3315" s="429"/>
      <c r="Z3315" s="429"/>
      <c r="AA3315" s="429"/>
      <c r="AB3315" s="185"/>
      <c r="AC3315" s="431"/>
    </row>
    <row r="3316" spans="24:29">
      <c r="X3316" s="429"/>
      <c r="Y3316" s="429"/>
      <c r="Z3316" s="429"/>
      <c r="AA3316" s="429"/>
      <c r="AB3316" s="185"/>
      <c r="AC3316" s="431"/>
    </row>
    <row r="3317" spans="24:29">
      <c r="X3317" s="429"/>
      <c r="Y3317" s="429"/>
      <c r="Z3317" s="429"/>
      <c r="AA3317" s="429"/>
      <c r="AB3317" s="185"/>
      <c r="AC3317" s="431"/>
    </row>
    <row r="3318" spans="24:29">
      <c r="X3318" s="429"/>
      <c r="Y3318" s="429"/>
      <c r="Z3318" s="429"/>
      <c r="AA3318" s="429"/>
      <c r="AB3318" s="185"/>
      <c r="AC3318" s="431"/>
    </row>
    <row r="3319" spans="24:29">
      <c r="X3319" s="429"/>
      <c r="Y3319" s="429"/>
      <c r="Z3319" s="429"/>
      <c r="AA3319" s="429"/>
      <c r="AB3319" s="185"/>
      <c r="AC3319" s="431"/>
    </row>
    <row r="3320" spans="24:29">
      <c r="X3320" s="429"/>
      <c r="Y3320" s="429"/>
      <c r="Z3320" s="429"/>
      <c r="AA3320" s="429"/>
      <c r="AB3320" s="185"/>
      <c r="AC3320" s="431"/>
    </row>
    <row r="3321" spans="24:29">
      <c r="X3321" s="429"/>
      <c r="Y3321" s="429"/>
      <c r="Z3321" s="429"/>
      <c r="AA3321" s="429"/>
      <c r="AB3321" s="185"/>
      <c r="AC3321" s="431"/>
    </row>
    <row r="3322" spans="24:29">
      <c r="X3322" s="429"/>
      <c r="Y3322" s="429"/>
      <c r="Z3322" s="429"/>
      <c r="AA3322" s="429"/>
      <c r="AB3322" s="185"/>
      <c r="AC3322" s="431"/>
    </row>
    <row r="3323" spans="24:29">
      <c r="X3323" s="429"/>
      <c r="Y3323" s="429"/>
      <c r="Z3323" s="429"/>
      <c r="AA3323" s="429"/>
      <c r="AB3323" s="185"/>
      <c r="AC3323" s="431"/>
    </row>
    <row r="3324" spans="24:29">
      <c r="X3324" s="429"/>
      <c r="Y3324" s="429"/>
      <c r="Z3324" s="429"/>
      <c r="AA3324" s="429"/>
      <c r="AB3324" s="185"/>
      <c r="AC3324" s="431"/>
    </row>
    <row r="3325" spans="24:29">
      <c r="X3325" s="429"/>
      <c r="Y3325" s="429"/>
      <c r="Z3325" s="429"/>
      <c r="AA3325" s="429"/>
      <c r="AB3325" s="185"/>
      <c r="AC3325" s="431"/>
    </row>
    <row r="3326" spans="24:29">
      <c r="X3326" s="429"/>
      <c r="Y3326" s="429"/>
      <c r="Z3326" s="429"/>
      <c r="AA3326" s="429"/>
      <c r="AB3326" s="185"/>
      <c r="AC3326" s="431"/>
    </row>
    <row r="3327" spans="24:29">
      <c r="X3327" s="429"/>
      <c r="Y3327" s="429"/>
      <c r="Z3327" s="429"/>
      <c r="AA3327" s="429"/>
      <c r="AB3327" s="185"/>
      <c r="AC3327" s="431"/>
    </row>
    <row r="3328" spans="24:29">
      <c r="X3328" s="429"/>
      <c r="Y3328" s="429"/>
      <c r="Z3328" s="429"/>
      <c r="AA3328" s="429"/>
      <c r="AB3328" s="185"/>
      <c r="AC3328" s="431"/>
    </row>
    <row r="3329" spans="24:29">
      <c r="X3329" s="429"/>
      <c r="Y3329" s="429"/>
      <c r="Z3329" s="429"/>
      <c r="AA3329" s="429"/>
      <c r="AB3329" s="185"/>
      <c r="AC3329" s="431"/>
    </row>
    <row r="3330" spans="24:29">
      <c r="X3330" s="429"/>
      <c r="Y3330" s="429"/>
      <c r="Z3330" s="429"/>
      <c r="AA3330" s="429"/>
      <c r="AB3330" s="185"/>
      <c r="AC3330" s="431"/>
    </row>
    <row r="3331" spans="24:29">
      <c r="X3331" s="429"/>
      <c r="Y3331" s="429"/>
      <c r="Z3331" s="429"/>
      <c r="AA3331" s="429"/>
      <c r="AB3331" s="185"/>
      <c r="AC3331" s="431"/>
    </row>
    <row r="3332" spans="24:29">
      <c r="X3332" s="429"/>
      <c r="Y3332" s="429"/>
      <c r="Z3332" s="429"/>
      <c r="AA3332" s="429"/>
      <c r="AB3332" s="185"/>
      <c r="AC3332" s="431"/>
    </row>
    <row r="3333" spans="24:29">
      <c r="X3333" s="429"/>
      <c r="Y3333" s="429"/>
      <c r="Z3333" s="429"/>
      <c r="AA3333" s="429"/>
      <c r="AB3333" s="185"/>
      <c r="AC3333" s="431"/>
    </row>
    <row r="3334" spans="24:29">
      <c r="X3334" s="429"/>
      <c r="Y3334" s="429"/>
      <c r="Z3334" s="429"/>
      <c r="AA3334" s="429"/>
      <c r="AB3334" s="185"/>
      <c r="AC3334" s="431"/>
    </row>
    <row r="3335" spans="24:29">
      <c r="X3335" s="429"/>
      <c r="Y3335" s="429"/>
      <c r="Z3335" s="429"/>
      <c r="AA3335" s="429"/>
      <c r="AB3335" s="185"/>
      <c r="AC3335" s="431"/>
    </row>
    <row r="3336" spans="24:29">
      <c r="X3336" s="429"/>
      <c r="Y3336" s="429"/>
      <c r="Z3336" s="429"/>
      <c r="AA3336" s="429"/>
      <c r="AB3336" s="185"/>
      <c r="AC3336" s="431"/>
    </row>
    <row r="3337" spans="24:29">
      <c r="X3337" s="429"/>
      <c r="Y3337" s="429"/>
      <c r="Z3337" s="429"/>
      <c r="AA3337" s="429"/>
      <c r="AB3337" s="185"/>
      <c r="AC3337" s="431"/>
    </row>
    <row r="3338" spans="24:29">
      <c r="X3338" s="429"/>
      <c r="Y3338" s="429"/>
      <c r="Z3338" s="429"/>
      <c r="AA3338" s="429"/>
      <c r="AB3338" s="185"/>
      <c r="AC3338" s="431"/>
    </row>
    <row r="3339" spans="24:29">
      <c r="X3339" s="429"/>
      <c r="Y3339" s="429"/>
      <c r="Z3339" s="429"/>
      <c r="AA3339" s="429"/>
      <c r="AB3339" s="185"/>
      <c r="AC3339" s="431"/>
    </row>
    <row r="3340" spans="24:29">
      <c r="X3340" s="429"/>
      <c r="Y3340" s="429"/>
      <c r="Z3340" s="429"/>
      <c r="AA3340" s="429"/>
      <c r="AB3340" s="185"/>
      <c r="AC3340" s="431"/>
    </row>
    <row r="3341" spans="24:29">
      <c r="X3341" s="429"/>
      <c r="Y3341" s="429"/>
      <c r="Z3341" s="429"/>
      <c r="AA3341" s="429"/>
      <c r="AB3341" s="185"/>
      <c r="AC3341" s="431"/>
    </row>
    <row r="3342" spans="24:29">
      <c r="X3342" s="429"/>
      <c r="Y3342" s="429"/>
      <c r="Z3342" s="429"/>
      <c r="AA3342" s="429"/>
      <c r="AB3342" s="185"/>
      <c r="AC3342" s="431"/>
    </row>
    <row r="3343" spans="24:29">
      <c r="X3343" s="429"/>
      <c r="Y3343" s="429"/>
      <c r="Z3343" s="429"/>
      <c r="AA3343" s="429"/>
      <c r="AB3343" s="185"/>
      <c r="AC3343" s="431"/>
    </row>
    <row r="3344" spans="24:29">
      <c r="X3344" s="429"/>
      <c r="Y3344" s="429"/>
      <c r="Z3344" s="429"/>
      <c r="AA3344" s="429"/>
      <c r="AB3344" s="185"/>
      <c r="AC3344" s="431"/>
    </row>
    <row r="3345" spans="24:29">
      <c r="X3345" s="429"/>
      <c r="Y3345" s="429"/>
      <c r="Z3345" s="429"/>
      <c r="AA3345" s="429"/>
      <c r="AB3345" s="185"/>
      <c r="AC3345" s="431"/>
    </row>
    <row r="3346" spans="24:29">
      <c r="X3346" s="429"/>
      <c r="Y3346" s="429"/>
      <c r="Z3346" s="429"/>
      <c r="AA3346" s="429"/>
      <c r="AB3346" s="185"/>
      <c r="AC3346" s="431"/>
    </row>
    <row r="3347" spans="24:29">
      <c r="X3347" s="429"/>
      <c r="Y3347" s="429"/>
      <c r="Z3347" s="429"/>
      <c r="AA3347" s="429"/>
      <c r="AB3347" s="185"/>
      <c r="AC3347" s="431"/>
    </row>
    <row r="3348" spans="24:29">
      <c r="X3348" s="429"/>
      <c r="Y3348" s="429"/>
      <c r="Z3348" s="429"/>
      <c r="AA3348" s="429"/>
      <c r="AB3348" s="185"/>
      <c r="AC3348" s="431"/>
    </row>
    <row r="3349" spans="24:29">
      <c r="X3349" s="429"/>
      <c r="Y3349" s="429"/>
      <c r="Z3349" s="429"/>
      <c r="AA3349" s="429"/>
      <c r="AB3349" s="185"/>
      <c r="AC3349" s="431"/>
    </row>
    <row r="3350" spans="24:29">
      <c r="X3350" s="429"/>
      <c r="Y3350" s="429"/>
      <c r="Z3350" s="429"/>
      <c r="AA3350" s="429"/>
      <c r="AB3350" s="185"/>
      <c r="AC3350" s="431"/>
    </row>
    <row r="3351" spans="24:29">
      <c r="X3351" s="429"/>
      <c r="Y3351" s="429"/>
      <c r="Z3351" s="429"/>
      <c r="AA3351" s="429"/>
      <c r="AB3351" s="185"/>
      <c r="AC3351" s="431"/>
    </row>
    <row r="3352" spans="24:29">
      <c r="X3352" s="429"/>
      <c r="Y3352" s="429"/>
      <c r="Z3352" s="429"/>
      <c r="AA3352" s="429"/>
      <c r="AB3352" s="185"/>
      <c r="AC3352" s="431"/>
    </row>
    <row r="3353" spans="24:29">
      <c r="X3353" s="429"/>
      <c r="Y3353" s="429"/>
      <c r="Z3353" s="429"/>
      <c r="AA3353" s="429"/>
      <c r="AB3353" s="185"/>
      <c r="AC3353" s="431"/>
    </row>
    <row r="3354" spans="24:29">
      <c r="X3354" s="429"/>
      <c r="Y3354" s="429"/>
      <c r="Z3354" s="429"/>
      <c r="AA3354" s="429"/>
      <c r="AB3354" s="185"/>
      <c r="AC3354" s="431"/>
    </row>
    <row r="3355" spans="24:29">
      <c r="X3355" s="429"/>
      <c r="Y3355" s="429"/>
      <c r="Z3355" s="429"/>
      <c r="AA3355" s="429"/>
      <c r="AB3355" s="185"/>
      <c r="AC3355" s="431"/>
    </row>
    <row r="3356" spans="24:29">
      <c r="X3356" s="429"/>
      <c r="Y3356" s="429"/>
      <c r="Z3356" s="429"/>
      <c r="AA3356" s="429"/>
      <c r="AB3356" s="185"/>
      <c r="AC3356" s="431"/>
    </row>
    <row r="3357" spans="24:29">
      <c r="X3357" s="429"/>
      <c r="Y3357" s="429"/>
      <c r="Z3357" s="429"/>
      <c r="AA3357" s="429"/>
      <c r="AB3357" s="185"/>
      <c r="AC3357" s="431"/>
    </row>
    <row r="3358" spans="24:29">
      <c r="X3358" s="429"/>
      <c r="Y3358" s="429"/>
      <c r="Z3358" s="429"/>
      <c r="AA3358" s="429"/>
      <c r="AB3358" s="185"/>
      <c r="AC3358" s="431"/>
    </row>
    <row r="3359" spans="24:29">
      <c r="X3359" s="429"/>
      <c r="Y3359" s="429"/>
      <c r="Z3359" s="429"/>
      <c r="AA3359" s="429"/>
      <c r="AB3359" s="185"/>
      <c r="AC3359" s="431"/>
    </row>
    <row r="3360" spans="24:29">
      <c r="X3360" s="429"/>
      <c r="Y3360" s="429"/>
      <c r="Z3360" s="429"/>
      <c r="AA3360" s="429"/>
      <c r="AB3360" s="185"/>
      <c r="AC3360" s="431"/>
    </row>
    <row r="3361" spans="24:29">
      <c r="X3361" s="429"/>
      <c r="Y3361" s="429"/>
      <c r="Z3361" s="429"/>
      <c r="AA3361" s="429"/>
      <c r="AB3361" s="185"/>
      <c r="AC3361" s="431"/>
    </row>
    <row r="3362" spans="24:29">
      <c r="X3362" s="429"/>
      <c r="Y3362" s="429"/>
      <c r="Z3362" s="429"/>
      <c r="AA3362" s="429"/>
      <c r="AB3362" s="185"/>
      <c r="AC3362" s="431"/>
    </row>
    <row r="3363" spans="24:29">
      <c r="X3363" s="429"/>
      <c r="Y3363" s="429"/>
      <c r="Z3363" s="429"/>
      <c r="AA3363" s="429"/>
      <c r="AB3363" s="185"/>
      <c r="AC3363" s="431"/>
    </row>
    <row r="3364" spans="24:29">
      <c r="X3364" s="429"/>
      <c r="Y3364" s="429"/>
      <c r="Z3364" s="429"/>
      <c r="AA3364" s="429"/>
      <c r="AB3364" s="185"/>
      <c r="AC3364" s="431"/>
    </row>
    <row r="3365" spans="24:29">
      <c r="X3365" s="429"/>
      <c r="Y3365" s="429"/>
      <c r="Z3365" s="429"/>
      <c r="AA3365" s="429"/>
      <c r="AB3365" s="185"/>
      <c r="AC3365" s="431"/>
    </row>
    <row r="3366" spans="24:29">
      <c r="X3366" s="429"/>
      <c r="Y3366" s="429"/>
      <c r="Z3366" s="429"/>
      <c r="AA3366" s="429"/>
      <c r="AB3366" s="185"/>
      <c r="AC3366" s="431"/>
    </row>
    <row r="3367" spans="24:29">
      <c r="X3367" s="429"/>
      <c r="Y3367" s="429"/>
      <c r="Z3367" s="429"/>
      <c r="AA3367" s="429"/>
      <c r="AB3367" s="185"/>
      <c r="AC3367" s="431"/>
    </row>
    <row r="3368" spans="24:29">
      <c r="X3368" s="429"/>
      <c r="Y3368" s="429"/>
      <c r="Z3368" s="429"/>
      <c r="AA3368" s="429"/>
      <c r="AB3368" s="185"/>
      <c r="AC3368" s="431"/>
    </row>
    <row r="3369" spans="24:29">
      <c r="X3369" s="429"/>
      <c r="Y3369" s="429"/>
      <c r="Z3369" s="429"/>
      <c r="AA3369" s="429"/>
      <c r="AB3369" s="185"/>
      <c r="AC3369" s="431"/>
    </row>
    <row r="3370" spans="24:29">
      <c r="X3370" s="429"/>
      <c r="Y3370" s="429"/>
      <c r="Z3370" s="429"/>
      <c r="AA3370" s="429"/>
      <c r="AB3370" s="185"/>
      <c r="AC3370" s="431"/>
    </row>
    <row r="3371" spans="24:29">
      <c r="X3371" s="429"/>
      <c r="Y3371" s="429"/>
      <c r="Z3371" s="429"/>
      <c r="AA3371" s="429"/>
      <c r="AB3371" s="185"/>
      <c r="AC3371" s="431"/>
    </row>
    <row r="3372" spans="24:29">
      <c r="X3372" s="429"/>
      <c r="Y3372" s="429"/>
      <c r="Z3372" s="429"/>
      <c r="AA3372" s="429"/>
      <c r="AB3372" s="185"/>
      <c r="AC3372" s="431"/>
    </row>
    <row r="3373" spans="24:29">
      <c r="X3373" s="429"/>
      <c r="Y3373" s="429"/>
      <c r="Z3373" s="429"/>
      <c r="AA3373" s="429"/>
      <c r="AB3373" s="185"/>
      <c r="AC3373" s="431"/>
    </row>
    <row r="3374" spans="24:29">
      <c r="X3374" s="429"/>
      <c r="Y3374" s="429"/>
      <c r="Z3374" s="429"/>
      <c r="AA3374" s="429"/>
      <c r="AB3374" s="185"/>
      <c r="AC3374" s="431"/>
    </row>
    <row r="3375" spans="24:29">
      <c r="X3375" s="429"/>
      <c r="Y3375" s="429"/>
      <c r="Z3375" s="429"/>
      <c r="AA3375" s="429"/>
      <c r="AB3375" s="185"/>
      <c r="AC3375" s="431"/>
    </row>
    <row r="3376" spans="24:29">
      <c r="X3376" s="429"/>
      <c r="Y3376" s="429"/>
      <c r="Z3376" s="429"/>
      <c r="AA3376" s="429"/>
      <c r="AB3376" s="185"/>
      <c r="AC3376" s="431"/>
    </row>
    <row r="3377" spans="24:29">
      <c r="X3377" s="429"/>
      <c r="Y3377" s="429"/>
      <c r="Z3377" s="429"/>
      <c r="AA3377" s="429"/>
      <c r="AB3377" s="185"/>
      <c r="AC3377" s="431"/>
    </row>
    <row r="3378" spans="24:29">
      <c r="X3378" s="429"/>
      <c r="Y3378" s="429"/>
      <c r="Z3378" s="429"/>
      <c r="AA3378" s="429"/>
      <c r="AB3378" s="185"/>
      <c r="AC3378" s="431"/>
    </row>
    <row r="3379" spans="24:29">
      <c r="X3379" s="429"/>
      <c r="Y3379" s="429"/>
      <c r="Z3379" s="429"/>
      <c r="AA3379" s="429"/>
      <c r="AB3379" s="185"/>
      <c r="AC3379" s="431"/>
    </row>
    <row r="3380" spans="24:29">
      <c r="X3380" s="429"/>
      <c r="Y3380" s="429"/>
      <c r="Z3380" s="429"/>
      <c r="AA3380" s="429"/>
      <c r="AB3380" s="185"/>
      <c r="AC3380" s="431"/>
    </row>
    <row r="3381" spans="24:29">
      <c r="X3381" s="429"/>
      <c r="Y3381" s="429"/>
      <c r="Z3381" s="429"/>
      <c r="AA3381" s="429"/>
      <c r="AB3381" s="185"/>
      <c r="AC3381" s="431"/>
    </row>
    <row r="3382" spans="24:29">
      <c r="X3382" s="429"/>
      <c r="Y3382" s="429"/>
      <c r="Z3382" s="429"/>
      <c r="AA3382" s="429"/>
      <c r="AB3382" s="185"/>
      <c r="AC3382" s="431"/>
    </row>
    <row r="3383" spans="24:29">
      <c r="X3383" s="429"/>
      <c r="Y3383" s="429"/>
      <c r="Z3383" s="429"/>
      <c r="AA3383" s="429"/>
      <c r="AB3383" s="185"/>
      <c r="AC3383" s="431"/>
    </row>
    <row r="3384" spans="24:29">
      <c r="X3384" s="429"/>
      <c r="Y3384" s="429"/>
      <c r="Z3384" s="429"/>
      <c r="AA3384" s="429"/>
      <c r="AB3384" s="185"/>
      <c r="AC3384" s="431"/>
    </row>
    <row r="3385" spans="24:29">
      <c r="X3385" s="429"/>
      <c r="Y3385" s="429"/>
      <c r="Z3385" s="429"/>
      <c r="AA3385" s="429"/>
      <c r="AB3385" s="185"/>
      <c r="AC3385" s="431"/>
    </row>
    <row r="3386" spans="24:29">
      <c r="X3386" s="429"/>
      <c r="Y3386" s="429"/>
      <c r="Z3386" s="429"/>
      <c r="AA3386" s="429"/>
      <c r="AB3386" s="185"/>
      <c r="AC3386" s="431"/>
    </row>
    <row r="3387" spans="24:29">
      <c r="X3387" s="429"/>
      <c r="Y3387" s="429"/>
      <c r="Z3387" s="429"/>
      <c r="AA3387" s="429"/>
      <c r="AB3387" s="185"/>
      <c r="AC3387" s="431"/>
    </row>
    <row r="3388" spans="24:29">
      <c r="X3388" s="429"/>
      <c r="Y3388" s="429"/>
      <c r="Z3388" s="429"/>
      <c r="AA3388" s="429"/>
      <c r="AB3388" s="185"/>
      <c r="AC3388" s="431"/>
    </row>
    <row r="3389" spans="24:29">
      <c r="X3389" s="429"/>
      <c r="Y3389" s="429"/>
      <c r="Z3389" s="429"/>
      <c r="AA3389" s="429"/>
      <c r="AB3389" s="185"/>
      <c r="AC3389" s="431"/>
    </row>
    <row r="3390" spans="24:29">
      <c r="X3390" s="429"/>
      <c r="Y3390" s="429"/>
      <c r="Z3390" s="429"/>
      <c r="AA3390" s="429"/>
      <c r="AB3390" s="185"/>
      <c r="AC3390" s="431"/>
    </row>
    <row r="3391" spans="24:29">
      <c r="X3391" s="429"/>
      <c r="Y3391" s="429"/>
      <c r="Z3391" s="429"/>
      <c r="AA3391" s="429"/>
      <c r="AB3391" s="185"/>
      <c r="AC3391" s="431"/>
    </row>
    <row r="3392" spans="24:29">
      <c r="X3392" s="429"/>
      <c r="Y3392" s="429"/>
      <c r="Z3392" s="429"/>
      <c r="AA3392" s="429"/>
      <c r="AB3392" s="185"/>
      <c r="AC3392" s="431"/>
    </row>
    <row r="3393" spans="24:29">
      <c r="X3393" s="429"/>
      <c r="Y3393" s="429"/>
      <c r="Z3393" s="429"/>
      <c r="AA3393" s="429"/>
      <c r="AB3393" s="185"/>
      <c r="AC3393" s="431"/>
    </row>
    <row r="3394" spans="24:29">
      <c r="X3394" s="429"/>
      <c r="Y3394" s="429"/>
      <c r="Z3394" s="429"/>
      <c r="AA3394" s="429"/>
      <c r="AB3394" s="185"/>
      <c r="AC3394" s="431"/>
    </row>
    <row r="3395" spans="24:29">
      <c r="X3395" s="429"/>
      <c r="Y3395" s="429"/>
      <c r="Z3395" s="429"/>
      <c r="AA3395" s="429"/>
      <c r="AB3395" s="185"/>
      <c r="AC3395" s="431"/>
    </row>
    <row r="3396" spans="24:29">
      <c r="X3396" s="429"/>
      <c r="Y3396" s="429"/>
      <c r="Z3396" s="429"/>
      <c r="AA3396" s="429"/>
      <c r="AB3396" s="185"/>
      <c r="AC3396" s="431"/>
    </row>
    <row r="3397" spans="24:29">
      <c r="X3397" s="429"/>
      <c r="Y3397" s="429"/>
      <c r="Z3397" s="429"/>
      <c r="AA3397" s="429"/>
      <c r="AB3397" s="185"/>
      <c r="AC3397" s="431"/>
    </row>
    <row r="3398" spans="24:29">
      <c r="X3398" s="429"/>
      <c r="Y3398" s="429"/>
      <c r="Z3398" s="429"/>
      <c r="AA3398" s="429"/>
      <c r="AB3398" s="185"/>
      <c r="AC3398" s="431"/>
    </row>
    <row r="3399" spans="24:29">
      <c r="X3399" s="429"/>
      <c r="Y3399" s="429"/>
      <c r="Z3399" s="429"/>
      <c r="AA3399" s="429"/>
      <c r="AB3399" s="185"/>
      <c r="AC3399" s="431"/>
    </row>
    <row r="3400" spans="24:29">
      <c r="X3400" s="429"/>
      <c r="Y3400" s="429"/>
      <c r="Z3400" s="429"/>
      <c r="AA3400" s="429"/>
      <c r="AB3400" s="185"/>
      <c r="AC3400" s="431"/>
    </row>
    <row r="3401" spans="24:29">
      <c r="X3401" s="429"/>
      <c r="Y3401" s="429"/>
      <c r="Z3401" s="429"/>
      <c r="AA3401" s="429"/>
      <c r="AB3401" s="185"/>
      <c r="AC3401" s="431"/>
    </row>
    <row r="3402" spans="24:29">
      <c r="X3402" s="429"/>
      <c r="Y3402" s="429"/>
      <c r="Z3402" s="429"/>
      <c r="AA3402" s="429"/>
      <c r="AB3402" s="185"/>
      <c r="AC3402" s="431"/>
    </row>
    <row r="3403" spans="24:29">
      <c r="X3403" s="429"/>
      <c r="Y3403" s="429"/>
      <c r="Z3403" s="429"/>
      <c r="AA3403" s="429"/>
      <c r="AB3403" s="185"/>
      <c r="AC3403" s="431"/>
    </row>
    <row r="3404" spans="24:29">
      <c r="X3404" s="429"/>
      <c r="Y3404" s="429"/>
      <c r="Z3404" s="429"/>
      <c r="AA3404" s="429"/>
      <c r="AB3404" s="185"/>
      <c r="AC3404" s="431"/>
    </row>
    <row r="3405" spans="24:29">
      <c r="X3405" s="429"/>
      <c r="Y3405" s="429"/>
      <c r="Z3405" s="429"/>
      <c r="AA3405" s="429"/>
      <c r="AB3405" s="185"/>
      <c r="AC3405" s="431"/>
    </row>
    <row r="3406" spans="24:29">
      <c r="X3406" s="429"/>
      <c r="Y3406" s="429"/>
      <c r="Z3406" s="429"/>
      <c r="AA3406" s="429"/>
      <c r="AB3406" s="185"/>
      <c r="AC3406" s="431"/>
    </row>
    <row r="3407" spans="24:29">
      <c r="X3407" s="429"/>
      <c r="Y3407" s="429"/>
      <c r="Z3407" s="429"/>
      <c r="AA3407" s="429"/>
      <c r="AB3407" s="185"/>
      <c r="AC3407" s="431"/>
    </row>
    <row r="3408" spans="24:29">
      <c r="X3408" s="429"/>
      <c r="Y3408" s="429"/>
      <c r="Z3408" s="429"/>
      <c r="AA3408" s="429"/>
      <c r="AB3408" s="185"/>
      <c r="AC3408" s="431"/>
    </row>
    <row r="3409" spans="24:29">
      <c r="X3409" s="429"/>
      <c r="Y3409" s="429"/>
      <c r="Z3409" s="429"/>
      <c r="AA3409" s="429"/>
      <c r="AB3409" s="185"/>
      <c r="AC3409" s="431"/>
    </row>
    <row r="3410" spans="24:29">
      <c r="X3410" s="429"/>
      <c r="Y3410" s="429"/>
      <c r="Z3410" s="429"/>
      <c r="AA3410" s="429"/>
      <c r="AB3410" s="185"/>
      <c r="AC3410" s="431"/>
    </row>
    <row r="3411" spans="24:29">
      <c r="X3411" s="429"/>
      <c r="Y3411" s="429"/>
      <c r="Z3411" s="429"/>
      <c r="AA3411" s="429"/>
      <c r="AB3411" s="185"/>
      <c r="AC3411" s="431"/>
    </row>
    <row r="3412" spans="24:29">
      <c r="X3412" s="429"/>
      <c r="Y3412" s="429"/>
      <c r="Z3412" s="429"/>
      <c r="AA3412" s="429"/>
      <c r="AB3412" s="185"/>
      <c r="AC3412" s="431"/>
    </row>
    <row r="3413" spans="24:29">
      <c r="X3413" s="429"/>
      <c r="Y3413" s="429"/>
      <c r="Z3413" s="429"/>
      <c r="AA3413" s="429"/>
      <c r="AB3413" s="185"/>
      <c r="AC3413" s="431"/>
    </row>
    <row r="3414" spans="24:29">
      <c r="X3414" s="429"/>
      <c r="Y3414" s="429"/>
      <c r="Z3414" s="429"/>
      <c r="AA3414" s="429"/>
      <c r="AB3414" s="185"/>
      <c r="AC3414" s="431"/>
    </row>
    <row r="3415" spans="24:29">
      <c r="X3415" s="429"/>
      <c r="Y3415" s="429"/>
      <c r="Z3415" s="429"/>
      <c r="AA3415" s="429"/>
      <c r="AB3415" s="185"/>
      <c r="AC3415" s="431"/>
    </row>
    <row r="3416" spans="24:29">
      <c r="X3416" s="429"/>
      <c r="Y3416" s="429"/>
      <c r="Z3416" s="429"/>
      <c r="AA3416" s="429"/>
      <c r="AB3416" s="185"/>
      <c r="AC3416" s="431"/>
    </row>
    <row r="3417" spans="24:29">
      <c r="X3417" s="429"/>
      <c r="Y3417" s="429"/>
      <c r="Z3417" s="429"/>
      <c r="AA3417" s="429"/>
      <c r="AB3417" s="185"/>
      <c r="AC3417" s="431"/>
    </row>
    <row r="3418" spans="24:29">
      <c r="X3418" s="429"/>
      <c r="Y3418" s="429"/>
      <c r="Z3418" s="429"/>
      <c r="AA3418" s="429"/>
      <c r="AB3418" s="185"/>
      <c r="AC3418" s="431"/>
    </row>
    <row r="3419" spans="24:29">
      <c r="X3419" s="429"/>
      <c r="Y3419" s="429"/>
      <c r="Z3419" s="429"/>
      <c r="AA3419" s="429"/>
      <c r="AB3419" s="185"/>
      <c r="AC3419" s="431"/>
    </row>
    <row r="3420" spans="24:29">
      <c r="X3420" s="429"/>
      <c r="Y3420" s="429"/>
      <c r="Z3420" s="429"/>
      <c r="AA3420" s="429"/>
      <c r="AB3420" s="185"/>
      <c r="AC3420" s="431"/>
    </row>
    <row r="3421" spans="24:29">
      <c r="X3421" s="429"/>
      <c r="Y3421" s="429"/>
      <c r="Z3421" s="429"/>
      <c r="AA3421" s="429"/>
      <c r="AB3421" s="185"/>
      <c r="AC3421" s="431"/>
    </row>
    <row r="3422" spans="24:29">
      <c r="X3422" s="429"/>
      <c r="Y3422" s="429"/>
      <c r="Z3422" s="429"/>
      <c r="AA3422" s="429"/>
      <c r="AB3422" s="185"/>
      <c r="AC3422" s="431"/>
    </row>
    <row r="3423" spans="24:29">
      <c r="X3423" s="429"/>
      <c r="Y3423" s="429"/>
      <c r="Z3423" s="429"/>
      <c r="AA3423" s="429"/>
      <c r="AB3423" s="185"/>
      <c r="AC3423" s="431"/>
    </row>
    <row r="3424" spans="24:29">
      <c r="X3424" s="429"/>
      <c r="Y3424" s="429"/>
      <c r="Z3424" s="429"/>
      <c r="AA3424" s="429"/>
      <c r="AB3424" s="185"/>
      <c r="AC3424" s="431"/>
    </row>
    <row r="3425" spans="24:29">
      <c r="X3425" s="429"/>
      <c r="Y3425" s="429"/>
      <c r="Z3425" s="429"/>
      <c r="AA3425" s="429"/>
      <c r="AB3425" s="185"/>
      <c r="AC3425" s="431"/>
    </row>
    <row r="3426" spans="24:29">
      <c r="X3426" s="429"/>
      <c r="Y3426" s="429"/>
      <c r="Z3426" s="429"/>
      <c r="AA3426" s="429"/>
      <c r="AB3426" s="185"/>
      <c r="AC3426" s="431"/>
    </row>
    <row r="3427" spans="24:29">
      <c r="X3427" s="429"/>
      <c r="Y3427" s="429"/>
      <c r="Z3427" s="429"/>
      <c r="AA3427" s="429"/>
      <c r="AB3427" s="185"/>
      <c r="AC3427" s="431"/>
    </row>
    <row r="3428" spans="24:29">
      <c r="X3428" s="429"/>
      <c r="Y3428" s="429"/>
      <c r="Z3428" s="429"/>
      <c r="AA3428" s="429"/>
      <c r="AB3428" s="185"/>
      <c r="AC3428" s="431"/>
    </row>
    <row r="3429" spans="24:29">
      <c r="X3429" s="429"/>
      <c r="Y3429" s="429"/>
      <c r="Z3429" s="429"/>
      <c r="AA3429" s="429"/>
      <c r="AB3429" s="185"/>
      <c r="AC3429" s="431"/>
    </row>
    <row r="3430" spans="24:29">
      <c r="X3430" s="429"/>
      <c r="Y3430" s="429"/>
      <c r="Z3430" s="429"/>
      <c r="AA3430" s="429"/>
      <c r="AB3430" s="185"/>
      <c r="AC3430" s="431"/>
    </row>
    <row r="3431" spans="24:29">
      <c r="X3431" s="429"/>
      <c r="Y3431" s="429"/>
      <c r="Z3431" s="429"/>
      <c r="AA3431" s="429"/>
      <c r="AB3431" s="185"/>
      <c r="AC3431" s="431"/>
    </row>
    <row r="3432" spans="24:29">
      <c r="X3432" s="429"/>
      <c r="Y3432" s="429"/>
      <c r="Z3432" s="429"/>
      <c r="AA3432" s="429"/>
      <c r="AB3432" s="185"/>
      <c r="AC3432" s="431"/>
    </row>
    <row r="3433" spans="24:29">
      <c r="X3433" s="429"/>
      <c r="Y3433" s="429"/>
      <c r="Z3433" s="429"/>
      <c r="AA3433" s="429"/>
      <c r="AB3433" s="185"/>
      <c r="AC3433" s="431"/>
    </row>
    <row r="3434" spans="24:29">
      <c r="X3434" s="429"/>
      <c r="Y3434" s="429"/>
      <c r="Z3434" s="429"/>
      <c r="AA3434" s="429"/>
      <c r="AB3434" s="185"/>
      <c r="AC3434" s="431"/>
    </row>
    <row r="3435" spans="24:29">
      <c r="X3435" s="429"/>
      <c r="Y3435" s="429"/>
      <c r="Z3435" s="429"/>
      <c r="AA3435" s="429"/>
      <c r="AB3435" s="185"/>
      <c r="AC3435" s="431"/>
    </row>
    <row r="3436" spans="24:29">
      <c r="X3436" s="429"/>
      <c r="Y3436" s="429"/>
      <c r="Z3436" s="429"/>
      <c r="AA3436" s="429"/>
      <c r="AB3436" s="185"/>
      <c r="AC3436" s="431"/>
    </row>
    <row r="3437" spans="24:29">
      <c r="X3437" s="429"/>
      <c r="Y3437" s="429"/>
      <c r="Z3437" s="429"/>
      <c r="AA3437" s="429"/>
      <c r="AB3437" s="185"/>
      <c r="AC3437" s="431"/>
    </row>
    <row r="3438" spans="24:29">
      <c r="X3438" s="429"/>
      <c r="Y3438" s="429"/>
      <c r="Z3438" s="429"/>
      <c r="AA3438" s="429"/>
      <c r="AB3438" s="185"/>
      <c r="AC3438" s="431"/>
    </row>
    <row r="3439" spans="24:29">
      <c r="X3439" s="429"/>
      <c r="Y3439" s="429"/>
      <c r="Z3439" s="429"/>
      <c r="AA3439" s="429"/>
      <c r="AB3439" s="185"/>
      <c r="AC3439" s="431"/>
    </row>
    <row r="3440" spans="24:29">
      <c r="X3440" s="429"/>
      <c r="Y3440" s="429"/>
      <c r="Z3440" s="429"/>
      <c r="AA3440" s="429"/>
      <c r="AB3440" s="185"/>
      <c r="AC3440" s="431"/>
    </row>
    <row r="3441" spans="24:29">
      <c r="X3441" s="429"/>
      <c r="Y3441" s="429"/>
      <c r="Z3441" s="429"/>
      <c r="AA3441" s="429"/>
      <c r="AB3441" s="185"/>
      <c r="AC3441" s="431"/>
    </row>
    <row r="3442" spans="24:29">
      <c r="X3442" s="429"/>
      <c r="Y3442" s="429"/>
      <c r="Z3442" s="429"/>
      <c r="AA3442" s="429"/>
      <c r="AB3442" s="185"/>
      <c r="AC3442" s="431"/>
    </row>
    <row r="3443" spans="24:29">
      <c r="X3443" s="429"/>
      <c r="Y3443" s="429"/>
      <c r="Z3443" s="429"/>
      <c r="AA3443" s="429"/>
      <c r="AB3443" s="185"/>
      <c r="AC3443" s="431"/>
    </row>
    <row r="3444" spans="24:29">
      <c r="X3444" s="429"/>
      <c r="Y3444" s="429"/>
      <c r="Z3444" s="429"/>
      <c r="AA3444" s="429"/>
      <c r="AB3444" s="185"/>
      <c r="AC3444" s="431"/>
    </row>
    <row r="3445" spans="24:29">
      <c r="X3445" s="429"/>
      <c r="Y3445" s="429"/>
      <c r="Z3445" s="429"/>
      <c r="AA3445" s="429"/>
      <c r="AB3445" s="185"/>
      <c r="AC3445" s="431"/>
    </row>
    <row r="3446" spans="24:29">
      <c r="X3446" s="429"/>
      <c r="Y3446" s="429"/>
      <c r="Z3446" s="429"/>
      <c r="AA3446" s="429"/>
      <c r="AB3446" s="185"/>
      <c r="AC3446" s="431"/>
    </row>
    <row r="3447" spans="24:29">
      <c r="X3447" s="429"/>
      <c r="Y3447" s="429"/>
      <c r="Z3447" s="429"/>
      <c r="AA3447" s="429"/>
      <c r="AB3447" s="185"/>
      <c r="AC3447" s="431"/>
    </row>
    <row r="3448" spans="24:29">
      <c r="X3448" s="429"/>
      <c r="Y3448" s="429"/>
      <c r="Z3448" s="429"/>
      <c r="AA3448" s="429"/>
      <c r="AB3448" s="185"/>
      <c r="AC3448" s="431"/>
    </row>
    <row r="3449" spans="24:29">
      <c r="X3449" s="429"/>
      <c r="Y3449" s="429"/>
      <c r="Z3449" s="429"/>
      <c r="AA3449" s="429"/>
      <c r="AB3449" s="185"/>
      <c r="AC3449" s="431"/>
    </row>
    <row r="3450" spans="24:29">
      <c r="X3450" s="429"/>
      <c r="Y3450" s="429"/>
      <c r="Z3450" s="429"/>
      <c r="AA3450" s="429"/>
      <c r="AB3450" s="185"/>
      <c r="AC3450" s="431"/>
    </row>
    <row r="3451" spans="24:29">
      <c r="X3451" s="429"/>
      <c r="Y3451" s="429"/>
      <c r="Z3451" s="429"/>
      <c r="AA3451" s="429"/>
      <c r="AB3451" s="185"/>
      <c r="AC3451" s="431"/>
    </row>
    <row r="3452" spans="24:29">
      <c r="X3452" s="429"/>
      <c r="Y3452" s="429"/>
      <c r="Z3452" s="429"/>
      <c r="AA3452" s="429"/>
      <c r="AB3452" s="185"/>
      <c r="AC3452" s="431"/>
    </row>
    <row r="3453" spans="24:29">
      <c r="X3453" s="429"/>
      <c r="Y3453" s="429"/>
      <c r="Z3453" s="429"/>
      <c r="AA3453" s="429"/>
      <c r="AB3453" s="185"/>
      <c r="AC3453" s="431"/>
    </row>
    <row r="3454" spans="24:29">
      <c r="X3454" s="429"/>
      <c r="Y3454" s="429"/>
      <c r="Z3454" s="429"/>
      <c r="AA3454" s="429"/>
      <c r="AB3454" s="185"/>
      <c r="AC3454" s="431"/>
    </row>
    <row r="3455" spans="24:29">
      <c r="X3455" s="429"/>
      <c r="Y3455" s="429"/>
      <c r="Z3455" s="429"/>
      <c r="AA3455" s="429"/>
      <c r="AB3455" s="185"/>
      <c r="AC3455" s="431"/>
    </row>
    <row r="3456" spans="24:29">
      <c r="X3456" s="429"/>
      <c r="Y3456" s="429"/>
      <c r="Z3456" s="429"/>
      <c r="AA3456" s="429"/>
      <c r="AB3456" s="185"/>
      <c r="AC3456" s="431"/>
    </row>
    <row r="3457" spans="24:29">
      <c r="X3457" s="429"/>
      <c r="Y3457" s="429"/>
      <c r="Z3457" s="429"/>
      <c r="AA3457" s="429"/>
      <c r="AB3457" s="185"/>
      <c r="AC3457" s="431"/>
    </row>
    <row r="3458" spans="24:29">
      <c r="X3458" s="429"/>
      <c r="Y3458" s="429"/>
      <c r="Z3458" s="429"/>
      <c r="AA3458" s="429"/>
      <c r="AB3458" s="185"/>
      <c r="AC3458" s="431"/>
    </row>
    <row r="3459" spans="24:29">
      <c r="X3459" s="429"/>
      <c r="Y3459" s="429"/>
      <c r="Z3459" s="429"/>
      <c r="AA3459" s="429"/>
      <c r="AB3459" s="185"/>
      <c r="AC3459" s="431"/>
    </row>
    <row r="3460" spans="24:29">
      <c r="X3460" s="429"/>
      <c r="Y3460" s="429"/>
      <c r="Z3460" s="429"/>
      <c r="AA3460" s="429"/>
      <c r="AB3460" s="185"/>
      <c r="AC3460" s="431"/>
    </row>
    <row r="3461" spans="24:29">
      <c r="X3461" s="429"/>
      <c r="Y3461" s="429"/>
      <c r="Z3461" s="429"/>
      <c r="AA3461" s="429"/>
      <c r="AB3461" s="185"/>
      <c r="AC3461" s="431"/>
    </row>
    <row r="3462" spans="24:29">
      <c r="X3462" s="429"/>
      <c r="Y3462" s="429"/>
      <c r="Z3462" s="429"/>
      <c r="AA3462" s="429"/>
      <c r="AB3462" s="185"/>
      <c r="AC3462" s="431"/>
    </row>
    <row r="3463" spans="24:29">
      <c r="X3463" s="429"/>
      <c r="Y3463" s="429"/>
      <c r="Z3463" s="429"/>
      <c r="AA3463" s="429"/>
      <c r="AB3463" s="185"/>
      <c r="AC3463" s="431"/>
    </row>
    <row r="3464" spans="24:29">
      <c r="X3464" s="429"/>
      <c r="Y3464" s="429"/>
      <c r="Z3464" s="429"/>
      <c r="AA3464" s="429"/>
      <c r="AB3464" s="185"/>
      <c r="AC3464" s="431"/>
    </row>
    <row r="3465" spans="24:29">
      <c r="X3465" s="429"/>
      <c r="Y3465" s="429"/>
      <c r="Z3465" s="429"/>
      <c r="AA3465" s="429"/>
      <c r="AB3465" s="185"/>
      <c r="AC3465" s="431"/>
    </row>
    <row r="3466" spans="24:29">
      <c r="X3466" s="429"/>
      <c r="Y3466" s="429"/>
      <c r="Z3466" s="429"/>
      <c r="AA3466" s="429"/>
      <c r="AB3466" s="185"/>
      <c r="AC3466" s="431"/>
    </row>
    <row r="3467" spans="24:29">
      <c r="X3467" s="429"/>
      <c r="Y3467" s="429"/>
      <c r="Z3467" s="429"/>
      <c r="AA3467" s="429"/>
      <c r="AB3467" s="185"/>
      <c r="AC3467" s="431"/>
    </row>
    <row r="3468" spans="24:29">
      <c r="X3468" s="429"/>
      <c r="Y3468" s="429"/>
      <c r="Z3468" s="429"/>
      <c r="AA3468" s="429"/>
      <c r="AB3468" s="185"/>
      <c r="AC3468" s="431"/>
    </row>
    <row r="3469" spans="24:29">
      <c r="X3469" s="429"/>
      <c r="Y3469" s="429"/>
      <c r="Z3469" s="429"/>
      <c r="AA3469" s="429"/>
      <c r="AB3469" s="185"/>
      <c r="AC3469" s="431"/>
    </row>
    <row r="3470" spans="24:29">
      <c r="X3470" s="429"/>
      <c r="Y3470" s="429"/>
      <c r="Z3470" s="429"/>
      <c r="AA3470" s="429"/>
      <c r="AB3470" s="185"/>
      <c r="AC3470" s="431"/>
    </row>
    <row r="3471" spans="24:29">
      <c r="X3471" s="429"/>
      <c r="Y3471" s="429"/>
      <c r="Z3471" s="429"/>
      <c r="AA3471" s="429"/>
      <c r="AB3471" s="185"/>
      <c r="AC3471" s="431"/>
    </row>
    <row r="3472" spans="24:29">
      <c r="X3472" s="429"/>
      <c r="Y3472" s="429"/>
      <c r="Z3472" s="429"/>
      <c r="AA3472" s="429"/>
      <c r="AB3472" s="185"/>
      <c r="AC3472" s="431"/>
    </row>
    <row r="3473" spans="24:29">
      <c r="X3473" s="429"/>
      <c r="Y3473" s="429"/>
      <c r="Z3473" s="429"/>
      <c r="AA3473" s="429"/>
      <c r="AB3473" s="185"/>
      <c r="AC3473" s="431"/>
    </row>
    <row r="3474" spans="24:29">
      <c r="X3474" s="429"/>
      <c r="Y3474" s="429"/>
      <c r="Z3474" s="429"/>
      <c r="AA3474" s="429"/>
      <c r="AB3474" s="185"/>
      <c r="AC3474" s="431"/>
    </row>
    <row r="3475" spans="24:29">
      <c r="X3475" s="429"/>
      <c r="Y3475" s="429"/>
      <c r="Z3475" s="429"/>
      <c r="AA3475" s="429"/>
      <c r="AB3475" s="185"/>
      <c r="AC3475" s="431"/>
    </row>
    <row r="3476" spans="24:29">
      <c r="X3476" s="429"/>
      <c r="Y3476" s="429"/>
      <c r="Z3476" s="429"/>
      <c r="AA3476" s="429"/>
      <c r="AB3476" s="185"/>
      <c r="AC3476" s="431"/>
    </row>
    <row r="3477" spans="24:29">
      <c r="X3477" s="429"/>
      <c r="Y3477" s="429"/>
      <c r="Z3477" s="429"/>
      <c r="AA3477" s="429"/>
      <c r="AB3477" s="185"/>
      <c r="AC3477" s="431"/>
    </row>
    <row r="3478" spans="24:29">
      <c r="X3478" s="429"/>
      <c r="Y3478" s="429"/>
      <c r="Z3478" s="429"/>
      <c r="AA3478" s="429"/>
      <c r="AB3478" s="185"/>
      <c r="AC3478" s="431"/>
    </row>
    <row r="3479" spans="24:29">
      <c r="X3479" s="429"/>
      <c r="Y3479" s="429"/>
      <c r="Z3479" s="429"/>
      <c r="AA3479" s="429"/>
      <c r="AB3479" s="185"/>
      <c r="AC3479" s="431"/>
    </row>
    <row r="3480" spans="24:29">
      <c r="X3480" s="429"/>
      <c r="Y3480" s="429"/>
      <c r="Z3480" s="429"/>
      <c r="AA3480" s="429"/>
      <c r="AB3480" s="185"/>
      <c r="AC3480" s="431"/>
    </row>
    <row r="3481" spans="24:29">
      <c r="X3481" s="429"/>
      <c r="Y3481" s="429"/>
      <c r="Z3481" s="429"/>
      <c r="AA3481" s="429"/>
      <c r="AB3481" s="185"/>
      <c r="AC3481" s="431"/>
    </row>
    <row r="3482" spans="24:29">
      <c r="X3482" s="429"/>
      <c r="Y3482" s="429"/>
      <c r="Z3482" s="429"/>
      <c r="AA3482" s="429"/>
      <c r="AB3482" s="185"/>
      <c r="AC3482" s="431"/>
    </row>
    <row r="3483" spans="24:29">
      <c r="X3483" s="429"/>
      <c r="Y3483" s="429"/>
      <c r="Z3483" s="429"/>
      <c r="AA3483" s="429"/>
      <c r="AB3483" s="185"/>
      <c r="AC3483" s="431"/>
    </row>
    <row r="3484" spans="24:29">
      <c r="X3484" s="429"/>
      <c r="Y3484" s="429"/>
      <c r="Z3484" s="429"/>
      <c r="AA3484" s="429"/>
      <c r="AB3484" s="185"/>
      <c r="AC3484" s="431"/>
    </row>
    <row r="3485" spans="24:29">
      <c r="X3485" s="429"/>
      <c r="Y3485" s="429"/>
      <c r="Z3485" s="429"/>
      <c r="AA3485" s="429"/>
      <c r="AB3485" s="185"/>
      <c r="AC3485" s="431"/>
    </row>
    <row r="3486" spans="24:29">
      <c r="X3486" s="429"/>
      <c r="Y3486" s="429"/>
      <c r="Z3486" s="429"/>
      <c r="AA3486" s="429"/>
      <c r="AB3486" s="185"/>
      <c r="AC3486" s="431"/>
    </row>
    <row r="3487" spans="24:29">
      <c r="X3487" s="429"/>
      <c r="Y3487" s="429"/>
      <c r="Z3487" s="429"/>
      <c r="AA3487" s="429"/>
      <c r="AB3487" s="185"/>
      <c r="AC3487" s="431"/>
    </row>
    <row r="3488" spans="24:29">
      <c r="X3488" s="429"/>
      <c r="Y3488" s="429"/>
      <c r="Z3488" s="429"/>
      <c r="AA3488" s="429"/>
      <c r="AB3488" s="185"/>
      <c r="AC3488" s="431"/>
    </row>
    <row r="3489" spans="24:29">
      <c r="X3489" s="429"/>
      <c r="Y3489" s="429"/>
      <c r="Z3489" s="429"/>
      <c r="AA3489" s="429"/>
      <c r="AB3489" s="185"/>
      <c r="AC3489" s="431"/>
    </row>
    <row r="3490" spans="24:29">
      <c r="X3490" s="429"/>
      <c r="Y3490" s="429"/>
      <c r="Z3490" s="429"/>
      <c r="AA3490" s="429"/>
      <c r="AB3490" s="185"/>
      <c r="AC3490" s="431"/>
    </row>
    <row r="3491" spans="24:29">
      <c r="X3491" s="429"/>
      <c r="Y3491" s="429"/>
      <c r="Z3491" s="429"/>
      <c r="AA3491" s="429"/>
      <c r="AB3491" s="185"/>
      <c r="AC3491" s="431"/>
    </row>
    <row r="3492" spans="24:29">
      <c r="X3492" s="429"/>
      <c r="Y3492" s="429"/>
      <c r="Z3492" s="429"/>
      <c r="AA3492" s="429"/>
      <c r="AB3492" s="185"/>
      <c r="AC3492" s="431"/>
    </row>
    <row r="3493" spans="24:29">
      <c r="X3493" s="429"/>
      <c r="Y3493" s="429"/>
      <c r="Z3493" s="429"/>
      <c r="AA3493" s="429"/>
      <c r="AB3493" s="185"/>
      <c r="AC3493" s="431"/>
    </row>
    <row r="3494" spans="24:29">
      <c r="X3494" s="429"/>
      <c r="Y3494" s="429"/>
      <c r="Z3494" s="429"/>
      <c r="AA3494" s="429"/>
      <c r="AB3494" s="185"/>
      <c r="AC3494" s="431"/>
    </row>
    <row r="3495" spans="24:29">
      <c r="X3495" s="429"/>
      <c r="Y3495" s="429"/>
      <c r="Z3495" s="429"/>
      <c r="AA3495" s="429"/>
      <c r="AB3495" s="185"/>
      <c r="AC3495" s="431"/>
    </row>
    <row r="3496" spans="24:29">
      <c r="X3496" s="429"/>
      <c r="Y3496" s="429"/>
      <c r="Z3496" s="429"/>
      <c r="AA3496" s="429"/>
      <c r="AB3496" s="185"/>
      <c r="AC3496" s="431"/>
    </row>
    <row r="3497" spans="24:29">
      <c r="X3497" s="429"/>
      <c r="Y3497" s="429"/>
      <c r="Z3497" s="429"/>
      <c r="AA3497" s="429"/>
      <c r="AB3497" s="185"/>
      <c r="AC3497" s="431"/>
    </row>
    <row r="3498" spans="24:29">
      <c r="X3498" s="429"/>
      <c r="Y3498" s="429"/>
      <c r="Z3498" s="429"/>
      <c r="AA3498" s="429"/>
      <c r="AB3498" s="185"/>
      <c r="AC3498" s="431"/>
    </row>
    <row r="3499" spans="24:29">
      <c r="X3499" s="429"/>
      <c r="Y3499" s="429"/>
      <c r="Z3499" s="429"/>
      <c r="AA3499" s="429"/>
      <c r="AB3499" s="185"/>
      <c r="AC3499" s="431"/>
    </row>
    <row r="3500" spans="24:29">
      <c r="X3500" s="429"/>
      <c r="Y3500" s="429"/>
      <c r="Z3500" s="429"/>
      <c r="AA3500" s="429"/>
      <c r="AB3500" s="185"/>
      <c r="AC3500" s="431"/>
    </row>
    <row r="3501" spans="24:29">
      <c r="X3501" s="429"/>
      <c r="Y3501" s="429"/>
      <c r="Z3501" s="429"/>
      <c r="AA3501" s="429"/>
      <c r="AB3501" s="185"/>
      <c r="AC3501" s="431"/>
    </row>
    <row r="3502" spans="24:29">
      <c r="X3502" s="429"/>
      <c r="Y3502" s="429"/>
      <c r="Z3502" s="429"/>
      <c r="AA3502" s="429"/>
      <c r="AB3502" s="185"/>
      <c r="AC3502" s="431"/>
    </row>
    <row r="3503" spans="24:29">
      <c r="X3503" s="429"/>
      <c r="Y3503" s="429"/>
      <c r="Z3503" s="429"/>
      <c r="AA3503" s="429"/>
      <c r="AB3503" s="185"/>
      <c r="AC3503" s="431"/>
    </row>
    <row r="3504" spans="24:29">
      <c r="X3504" s="429"/>
      <c r="Y3504" s="429"/>
      <c r="Z3504" s="429"/>
      <c r="AA3504" s="429"/>
      <c r="AB3504" s="185"/>
      <c r="AC3504" s="431"/>
    </row>
    <row r="3505" spans="24:29">
      <c r="X3505" s="429"/>
      <c r="Y3505" s="429"/>
      <c r="Z3505" s="429"/>
      <c r="AA3505" s="429"/>
      <c r="AB3505" s="185"/>
      <c r="AC3505" s="431"/>
    </row>
    <row r="3506" spans="24:29">
      <c r="X3506" s="429"/>
      <c r="Y3506" s="429"/>
      <c r="Z3506" s="429"/>
      <c r="AA3506" s="429"/>
      <c r="AB3506" s="185"/>
      <c r="AC3506" s="431"/>
    </row>
    <row r="3507" spans="24:29">
      <c r="X3507" s="429"/>
      <c r="Y3507" s="429"/>
      <c r="Z3507" s="429"/>
      <c r="AA3507" s="429"/>
      <c r="AB3507" s="185"/>
      <c r="AC3507" s="431"/>
    </row>
    <row r="3508" spans="24:29">
      <c r="X3508" s="429"/>
      <c r="Y3508" s="429"/>
      <c r="Z3508" s="429"/>
      <c r="AA3508" s="429"/>
      <c r="AB3508" s="185"/>
      <c r="AC3508" s="431"/>
    </row>
    <row r="3509" spans="24:29">
      <c r="X3509" s="429"/>
      <c r="Y3509" s="429"/>
      <c r="Z3509" s="429"/>
      <c r="AA3509" s="429"/>
      <c r="AB3509" s="185"/>
      <c r="AC3509" s="431"/>
    </row>
    <row r="3510" spans="24:29">
      <c r="X3510" s="429"/>
      <c r="Y3510" s="429"/>
      <c r="Z3510" s="429"/>
      <c r="AA3510" s="429"/>
      <c r="AB3510" s="185"/>
      <c r="AC3510" s="431"/>
    </row>
    <row r="3511" spans="24:29">
      <c r="X3511" s="429"/>
      <c r="Y3511" s="429"/>
      <c r="Z3511" s="429"/>
      <c r="AA3511" s="429"/>
      <c r="AB3511" s="185"/>
      <c r="AC3511" s="431"/>
    </row>
    <row r="3512" spans="24:29">
      <c r="X3512" s="429"/>
      <c r="Y3512" s="429"/>
      <c r="Z3512" s="429"/>
      <c r="AA3512" s="429"/>
      <c r="AB3512" s="185"/>
      <c r="AC3512" s="431"/>
    </row>
    <row r="3513" spans="24:29">
      <c r="X3513" s="429"/>
      <c r="Y3513" s="429"/>
      <c r="Z3513" s="429"/>
      <c r="AA3513" s="429"/>
      <c r="AB3513" s="185"/>
      <c r="AC3513" s="431"/>
    </row>
    <row r="3514" spans="24:29">
      <c r="X3514" s="429"/>
      <c r="Y3514" s="429"/>
      <c r="Z3514" s="429"/>
      <c r="AA3514" s="429"/>
      <c r="AB3514" s="185"/>
      <c r="AC3514" s="431"/>
    </row>
    <row r="3515" spans="24:29">
      <c r="X3515" s="429"/>
      <c r="Y3515" s="429"/>
      <c r="Z3515" s="429"/>
      <c r="AA3515" s="429"/>
      <c r="AB3515" s="185"/>
      <c r="AC3515" s="431"/>
    </row>
    <row r="3516" spans="24:29">
      <c r="X3516" s="429"/>
      <c r="Y3516" s="429"/>
      <c r="Z3516" s="429"/>
      <c r="AA3516" s="429"/>
      <c r="AB3516" s="185"/>
      <c r="AC3516" s="431"/>
    </row>
    <row r="3517" spans="24:29">
      <c r="X3517" s="429"/>
      <c r="Y3517" s="429"/>
      <c r="Z3517" s="429"/>
      <c r="AA3517" s="429"/>
      <c r="AB3517" s="185"/>
      <c r="AC3517" s="431"/>
    </row>
    <row r="3518" spans="24:29">
      <c r="X3518" s="429"/>
      <c r="Y3518" s="429"/>
      <c r="Z3518" s="429"/>
      <c r="AA3518" s="429"/>
      <c r="AB3518" s="185"/>
      <c r="AC3518" s="431"/>
    </row>
    <row r="3519" spans="24:29">
      <c r="X3519" s="429"/>
      <c r="Y3519" s="429"/>
      <c r="Z3519" s="429"/>
      <c r="AA3519" s="429"/>
      <c r="AB3519" s="185"/>
      <c r="AC3519" s="431"/>
    </row>
    <row r="3520" spans="24:29">
      <c r="X3520" s="429"/>
      <c r="Y3520" s="429"/>
      <c r="Z3520" s="429"/>
      <c r="AA3520" s="429"/>
      <c r="AB3520" s="185"/>
      <c r="AC3520" s="431"/>
    </row>
    <row r="3521" spans="24:29">
      <c r="X3521" s="429"/>
      <c r="Y3521" s="429"/>
      <c r="Z3521" s="429"/>
      <c r="AA3521" s="429"/>
      <c r="AB3521" s="185"/>
      <c r="AC3521" s="431"/>
    </row>
    <row r="3522" spans="24:29">
      <c r="X3522" s="429"/>
      <c r="Y3522" s="429"/>
      <c r="Z3522" s="429"/>
      <c r="AA3522" s="429"/>
      <c r="AB3522" s="185"/>
      <c r="AC3522" s="431"/>
    </row>
    <row r="3523" spans="24:29">
      <c r="X3523" s="429"/>
      <c r="Y3523" s="429"/>
      <c r="Z3523" s="429"/>
      <c r="AA3523" s="429"/>
      <c r="AB3523" s="185"/>
      <c r="AC3523" s="431"/>
    </row>
    <row r="3524" spans="24:29">
      <c r="X3524" s="429"/>
      <c r="Y3524" s="429"/>
      <c r="Z3524" s="429"/>
      <c r="AA3524" s="429"/>
      <c r="AB3524" s="185"/>
      <c r="AC3524" s="431"/>
    </row>
    <row r="3525" spans="24:29">
      <c r="X3525" s="429"/>
      <c r="Y3525" s="429"/>
      <c r="Z3525" s="429"/>
      <c r="AA3525" s="429"/>
      <c r="AB3525" s="185"/>
      <c r="AC3525" s="431"/>
    </row>
    <row r="3526" spans="24:29">
      <c r="X3526" s="429"/>
      <c r="Y3526" s="429"/>
      <c r="Z3526" s="429"/>
      <c r="AA3526" s="429"/>
      <c r="AB3526" s="185"/>
      <c r="AC3526" s="431"/>
    </row>
    <row r="3527" spans="24:29">
      <c r="X3527" s="429"/>
      <c r="Y3527" s="429"/>
      <c r="Z3527" s="429"/>
      <c r="AA3527" s="429"/>
      <c r="AB3527" s="185"/>
      <c r="AC3527" s="431"/>
    </row>
    <row r="3528" spans="24:29">
      <c r="X3528" s="429"/>
      <c r="Y3528" s="429"/>
      <c r="Z3528" s="429"/>
      <c r="AA3528" s="429"/>
      <c r="AB3528" s="185"/>
      <c r="AC3528" s="431"/>
    </row>
    <row r="3529" spans="24:29">
      <c r="X3529" s="429"/>
      <c r="Y3529" s="429"/>
      <c r="Z3529" s="429"/>
      <c r="AA3529" s="429"/>
      <c r="AB3529" s="185"/>
      <c r="AC3529" s="431"/>
    </row>
    <row r="3530" spans="24:29">
      <c r="X3530" s="429"/>
      <c r="Y3530" s="429"/>
      <c r="Z3530" s="429"/>
      <c r="AA3530" s="429"/>
      <c r="AB3530" s="185"/>
      <c r="AC3530" s="431"/>
    </row>
    <row r="3531" spans="24:29">
      <c r="X3531" s="429"/>
      <c r="Y3531" s="429"/>
      <c r="Z3531" s="429"/>
      <c r="AA3531" s="429"/>
      <c r="AB3531" s="185"/>
      <c r="AC3531" s="431"/>
    </row>
    <row r="3532" spans="24:29">
      <c r="X3532" s="429"/>
      <c r="Y3532" s="429"/>
      <c r="Z3532" s="429"/>
      <c r="AA3532" s="429"/>
      <c r="AB3532" s="185"/>
      <c r="AC3532" s="431"/>
    </row>
    <row r="3533" spans="24:29">
      <c r="X3533" s="429"/>
      <c r="Y3533" s="429"/>
      <c r="Z3533" s="429"/>
      <c r="AA3533" s="429"/>
      <c r="AB3533" s="185"/>
      <c r="AC3533" s="431"/>
    </row>
    <row r="3534" spans="24:29">
      <c r="X3534" s="429"/>
      <c r="Y3534" s="429"/>
      <c r="Z3534" s="429"/>
      <c r="AA3534" s="429"/>
      <c r="AB3534" s="185"/>
      <c r="AC3534" s="431"/>
    </row>
    <row r="3535" spans="24:29">
      <c r="X3535" s="429"/>
      <c r="Y3535" s="429"/>
      <c r="Z3535" s="429"/>
      <c r="AA3535" s="429"/>
      <c r="AB3535" s="185"/>
      <c r="AC3535" s="431"/>
    </row>
    <row r="3536" spans="24:29">
      <c r="X3536" s="429"/>
      <c r="Y3536" s="429"/>
      <c r="Z3536" s="429"/>
      <c r="AA3536" s="429"/>
      <c r="AB3536" s="185"/>
      <c r="AC3536" s="431"/>
    </row>
    <row r="3537" spans="24:29">
      <c r="X3537" s="429"/>
      <c r="Y3537" s="429"/>
      <c r="Z3537" s="429"/>
      <c r="AA3537" s="429"/>
      <c r="AB3537" s="185"/>
      <c r="AC3537" s="431"/>
    </row>
    <row r="3538" spans="24:29">
      <c r="X3538" s="429"/>
      <c r="Y3538" s="429"/>
      <c r="Z3538" s="429"/>
      <c r="AA3538" s="429"/>
      <c r="AB3538" s="185"/>
      <c r="AC3538" s="431"/>
    </row>
    <row r="3539" spans="24:29">
      <c r="X3539" s="429"/>
      <c r="Y3539" s="429"/>
      <c r="Z3539" s="429"/>
      <c r="AA3539" s="429"/>
      <c r="AB3539" s="185"/>
      <c r="AC3539" s="431"/>
    </row>
    <row r="3540" spans="24:29">
      <c r="X3540" s="429"/>
      <c r="Y3540" s="429"/>
      <c r="Z3540" s="429"/>
      <c r="AA3540" s="429"/>
      <c r="AB3540" s="185"/>
      <c r="AC3540" s="431"/>
    </row>
    <row r="3541" spans="24:29">
      <c r="X3541" s="429"/>
      <c r="Y3541" s="429"/>
      <c r="Z3541" s="429"/>
      <c r="AA3541" s="429"/>
      <c r="AB3541" s="185"/>
      <c r="AC3541" s="431"/>
    </row>
    <row r="3542" spans="24:29">
      <c r="X3542" s="429"/>
      <c r="Y3542" s="429"/>
      <c r="Z3542" s="429"/>
      <c r="AA3542" s="429"/>
      <c r="AB3542" s="185"/>
      <c r="AC3542" s="431"/>
    </row>
    <row r="3543" spans="24:29">
      <c r="X3543" s="429"/>
      <c r="Y3543" s="429"/>
      <c r="Z3543" s="429"/>
      <c r="AA3543" s="429"/>
      <c r="AB3543" s="185"/>
      <c r="AC3543" s="431"/>
    </row>
    <row r="3544" spans="24:29">
      <c r="X3544" s="429"/>
      <c r="Y3544" s="429"/>
      <c r="Z3544" s="429"/>
      <c r="AA3544" s="429"/>
      <c r="AB3544" s="185"/>
      <c r="AC3544" s="431"/>
    </row>
    <row r="3545" spans="24:29">
      <c r="X3545" s="429"/>
      <c r="Y3545" s="429"/>
      <c r="Z3545" s="429"/>
      <c r="AA3545" s="429"/>
      <c r="AB3545" s="185"/>
      <c r="AC3545" s="431"/>
    </row>
    <row r="3546" spans="24:29">
      <c r="X3546" s="429"/>
      <c r="Y3546" s="429"/>
      <c r="Z3546" s="429"/>
      <c r="AA3546" s="429"/>
      <c r="AB3546" s="185"/>
      <c r="AC3546" s="431"/>
    </row>
    <row r="3547" spans="24:29">
      <c r="X3547" s="429"/>
      <c r="Y3547" s="429"/>
      <c r="Z3547" s="429"/>
      <c r="AA3547" s="429"/>
      <c r="AB3547" s="185"/>
      <c r="AC3547" s="431"/>
    </row>
    <row r="3548" spans="24:29">
      <c r="X3548" s="429"/>
      <c r="Y3548" s="429"/>
      <c r="Z3548" s="429"/>
      <c r="AA3548" s="429"/>
      <c r="AB3548" s="185"/>
      <c r="AC3548" s="431"/>
    </row>
    <row r="3549" spans="24:29">
      <c r="X3549" s="429"/>
      <c r="Y3549" s="429"/>
      <c r="Z3549" s="429"/>
      <c r="AA3549" s="429"/>
      <c r="AB3549" s="185"/>
      <c r="AC3549" s="431"/>
    </row>
    <row r="3550" spans="24:29">
      <c r="X3550" s="429"/>
      <c r="Y3550" s="429"/>
      <c r="Z3550" s="429"/>
      <c r="AA3550" s="429"/>
      <c r="AB3550" s="185"/>
      <c r="AC3550" s="431"/>
    </row>
    <row r="3551" spans="24:29">
      <c r="X3551" s="429"/>
      <c r="Y3551" s="429"/>
      <c r="Z3551" s="429"/>
      <c r="AA3551" s="429"/>
      <c r="AB3551" s="185"/>
      <c r="AC3551" s="431"/>
    </row>
    <row r="3552" spans="24:29">
      <c r="X3552" s="429"/>
      <c r="Y3552" s="429"/>
      <c r="Z3552" s="429"/>
      <c r="AA3552" s="429"/>
      <c r="AB3552" s="185"/>
      <c r="AC3552" s="431"/>
    </row>
    <row r="3553" spans="24:29">
      <c r="X3553" s="429"/>
      <c r="Y3553" s="429"/>
      <c r="Z3553" s="429"/>
      <c r="AA3553" s="429"/>
      <c r="AB3553" s="185"/>
      <c r="AC3553" s="431"/>
    </row>
    <row r="3554" spans="24:29">
      <c r="X3554" s="429"/>
      <c r="Y3554" s="429"/>
      <c r="Z3554" s="429"/>
      <c r="AA3554" s="429"/>
      <c r="AB3554" s="185"/>
      <c r="AC3554" s="431"/>
    </row>
    <row r="3555" spans="24:29">
      <c r="X3555" s="429"/>
      <c r="Y3555" s="429"/>
      <c r="Z3555" s="429"/>
      <c r="AA3555" s="429"/>
      <c r="AB3555" s="185"/>
      <c r="AC3555" s="431"/>
    </row>
    <row r="3556" spans="24:29">
      <c r="X3556" s="429"/>
      <c r="Y3556" s="429"/>
      <c r="Z3556" s="429"/>
      <c r="AA3556" s="429"/>
      <c r="AB3556" s="185"/>
      <c r="AC3556" s="431"/>
    </row>
    <row r="3557" spans="24:29">
      <c r="X3557" s="429"/>
      <c r="Y3557" s="429"/>
      <c r="Z3557" s="429"/>
      <c r="AA3557" s="429"/>
      <c r="AB3557" s="185"/>
      <c r="AC3557" s="431"/>
    </row>
    <row r="3558" spans="24:29">
      <c r="X3558" s="429"/>
      <c r="Y3558" s="429"/>
      <c r="Z3558" s="429"/>
      <c r="AA3558" s="429"/>
      <c r="AB3558" s="185"/>
      <c r="AC3558" s="431"/>
    </row>
    <row r="3559" spans="24:29">
      <c r="X3559" s="429"/>
      <c r="Y3559" s="429"/>
      <c r="Z3559" s="429"/>
      <c r="AA3559" s="429"/>
      <c r="AB3559" s="185"/>
      <c r="AC3559" s="431"/>
    </row>
    <row r="3560" spans="24:29">
      <c r="X3560" s="429"/>
      <c r="Y3560" s="429"/>
      <c r="Z3560" s="429"/>
      <c r="AA3560" s="429"/>
      <c r="AB3560" s="185"/>
      <c r="AC3560" s="431"/>
    </row>
    <row r="3561" spans="24:29">
      <c r="X3561" s="429"/>
      <c r="Y3561" s="429"/>
      <c r="Z3561" s="429"/>
      <c r="AA3561" s="429"/>
      <c r="AB3561" s="185"/>
      <c r="AC3561" s="431"/>
    </row>
    <row r="3562" spans="24:29">
      <c r="X3562" s="429"/>
      <c r="Y3562" s="429"/>
      <c r="Z3562" s="429"/>
      <c r="AA3562" s="429"/>
      <c r="AB3562" s="185"/>
      <c r="AC3562" s="431"/>
    </row>
    <row r="3563" spans="24:29">
      <c r="X3563" s="429"/>
      <c r="Y3563" s="429"/>
      <c r="Z3563" s="429"/>
      <c r="AA3563" s="429"/>
      <c r="AB3563" s="185"/>
      <c r="AC3563" s="431"/>
    </row>
    <row r="3564" spans="24:29">
      <c r="X3564" s="429"/>
      <c r="Y3564" s="429"/>
      <c r="Z3564" s="429"/>
      <c r="AA3564" s="429"/>
      <c r="AB3564" s="185"/>
      <c r="AC3564" s="431"/>
    </row>
    <row r="3565" spans="24:29">
      <c r="X3565" s="429"/>
      <c r="Y3565" s="429"/>
      <c r="Z3565" s="429"/>
      <c r="AA3565" s="429"/>
      <c r="AB3565" s="185"/>
      <c r="AC3565" s="431"/>
    </row>
    <row r="3566" spans="24:29">
      <c r="X3566" s="429"/>
      <c r="Y3566" s="429"/>
      <c r="Z3566" s="429"/>
      <c r="AA3566" s="429"/>
      <c r="AB3566" s="185"/>
      <c r="AC3566" s="431"/>
    </row>
    <row r="3567" spans="24:29">
      <c r="X3567" s="429"/>
      <c r="Y3567" s="429"/>
      <c r="Z3567" s="429"/>
      <c r="AA3567" s="429"/>
      <c r="AB3567" s="185"/>
      <c r="AC3567" s="431"/>
    </row>
    <row r="3568" spans="24:29">
      <c r="X3568" s="429"/>
      <c r="Y3568" s="429"/>
      <c r="Z3568" s="429"/>
      <c r="AA3568" s="429"/>
      <c r="AB3568" s="185"/>
      <c r="AC3568" s="431"/>
    </row>
    <row r="3569" spans="24:29">
      <c r="X3569" s="429"/>
      <c r="Y3569" s="429"/>
      <c r="Z3569" s="429"/>
      <c r="AA3569" s="429"/>
      <c r="AB3569" s="185"/>
      <c r="AC3569" s="431"/>
    </row>
    <row r="3570" spans="24:29">
      <c r="X3570" s="429"/>
      <c r="Y3570" s="429"/>
      <c r="Z3570" s="429"/>
      <c r="AA3570" s="429"/>
      <c r="AB3570" s="185"/>
      <c r="AC3570" s="431"/>
    </row>
    <row r="3571" spans="24:29">
      <c r="X3571" s="429"/>
      <c r="Y3571" s="429"/>
      <c r="Z3571" s="429"/>
      <c r="AA3571" s="429"/>
      <c r="AB3571" s="185"/>
      <c r="AC3571" s="431"/>
    </row>
    <row r="3572" spans="24:29">
      <c r="X3572" s="429"/>
      <c r="Y3572" s="429"/>
      <c r="Z3572" s="429"/>
      <c r="AA3572" s="429"/>
      <c r="AB3572" s="185"/>
      <c r="AC3572" s="431"/>
    </row>
    <row r="3573" spans="24:29">
      <c r="X3573" s="429"/>
      <c r="Y3573" s="429"/>
      <c r="Z3573" s="429"/>
      <c r="AA3573" s="429"/>
      <c r="AB3573" s="185"/>
      <c r="AC3573" s="431"/>
    </row>
    <row r="3574" spans="24:29">
      <c r="X3574" s="429"/>
      <c r="Y3574" s="429"/>
      <c r="Z3574" s="429"/>
      <c r="AA3574" s="429"/>
      <c r="AB3574" s="185"/>
      <c r="AC3574" s="431"/>
    </row>
    <row r="3575" spans="24:29">
      <c r="X3575" s="429"/>
      <c r="Y3575" s="429"/>
      <c r="Z3575" s="429"/>
      <c r="AA3575" s="429"/>
      <c r="AB3575" s="185"/>
      <c r="AC3575" s="431"/>
    </row>
    <row r="3576" spans="24:29">
      <c r="X3576" s="429"/>
      <c r="Y3576" s="429"/>
      <c r="Z3576" s="429"/>
      <c r="AA3576" s="429"/>
      <c r="AB3576" s="185"/>
      <c r="AC3576" s="431"/>
    </row>
    <row r="3577" spans="24:29">
      <c r="X3577" s="429"/>
      <c r="Y3577" s="429"/>
      <c r="Z3577" s="429"/>
      <c r="AA3577" s="429"/>
      <c r="AB3577" s="185"/>
      <c r="AC3577" s="431"/>
    </row>
    <row r="3578" spans="24:29">
      <c r="X3578" s="429"/>
      <c r="Y3578" s="429"/>
      <c r="Z3578" s="429"/>
      <c r="AA3578" s="429"/>
      <c r="AB3578" s="185"/>
      <c r="AC3578" s="431"/>
    </row>
    <row r="3579" spans="24:29">
      <c r="X3579" s="429"/>
      <c r="Y3579" s="429"/>
      <c r="Z3579" s="429"/>
      <c r="AA3579" s="429"/>
      <c r="AB3579" s="185"/>
      <c r="AC3579" s="431"/>
    </row>
    <row r="3580" spans="24:29">
      <c r="X3580" s="429"/>
      <c r="Y3580" s="429"/>
      <c r="Z3580" s="429"/>
      <c r="AA3580" s="429"/>
      <c r="AB3580" s="185"/>
      <c r="AC3580" s="431"/>
    </row>
    <row r="3581" spans="24:29">
      <c r="X3581" s="429"/>
      <c r="Y3581" s="429"/>
      <c r="Z3581" s="429"/>
      <c r="AA3581" s="429"/>
      <c r="AB3581" s="185"/>
      <c r="AC3581" s="431"/>
    </row>
    <row r="3582" spans="24:29">
      <c r="X3582" s="429"/>
      <c r="Y3582" s="429"/>
      <c r="Z3582" s="429"/>
      <c r="AA3582" s="429"/>
      <c r="AB3582" s="185"/>
      <c r="AC3582" s="431"/>
    </row>
    <row r="3583" spans="24:29">
      <c r="X3583" s="429"/>
      <c r="Y3583" s="429"/>
      <c r="Z3583" s="429"/>
      <c r="AA3583" s="429"/>
      <c r="AB3583" s="185"/>
      <c r="AC3583" s="431"/>
    </row>
    <row r="3584" spans="24:29">
      <c r="X3584" s="429"/>
      <c r="Y3584" s="429"/>
      <c r="Z3584" s="429"/>
      <c r="AA3584" s="429"/>
      <c r="AB3584" s="185"/>
      <c r="AC3584" s="431"/>
    </row>
    <row r="3585" spans="24:29">
      <c r="X3585" s="429"/>
      <c r="Y3585" s="429"/>
      <c r="Z3585" s="429"/>
      <c r="AA3585" s="429"/>
      <c r="AB3585" s="185"/>
      <c r="AC3585" s="431"/>
    </row>
    <row r="3586" spans="24:29">
      <c r="X3586" s="429"/>
      <c r="Y3586" s="429"/>
      <c r="Z3586" s="429"/>
      <c r="AA3586" s="429"/>
      <c r="AB3586" s="185"/>
      <c r="AC3586" s="431"/>
    </row>
    <row r="3587" spans="24:29">
      <c r="X3587" s="429"/>
      <c r="Y3587" s="429"/>
      <c r="Z3587" s="429"/>
      <c r="AA3587" s="429"/>
      <c r="AB3587" s="185"/>
      <c r="AC3587" s="431"/>
    </row>
    <row r="3588" spans="24:29">
      <c r="X3588" s="429"/>
      <c r="Y3588" s="429"/>
      <c r="Z3588" s="429"/>
      <c r="AA3588" s="429"/>
      <c r="AB3588" s="185"/>
      <c r="AC3588" s="431"/>
    </row>
    <row r="3589" spans="24:29">
      <c r="X3589" s="429"/>
      <c r="Y3589" s="429"/>
      <c r="Z3589" s="429"/>
      <c r="AA3589" s="429"/>
      <c r="AB3589" s="185"/>
      <c r="AC3589" s="431"/>
    </row>
    <row r="3590" spans="24:29">
      <c r="X3590" s="429"/>
      <c r="Y3590" s="429"/>
      <c r="Z3590" s="429"/>
      <c r="AA3590" s="429"/>
      <c r="AB3590" s="185"/>
      <c r="AC3590" s="431"/>
    </row>
    <row r="3591" spans="24:29">
      <c r="X3591" s="429"/>
      <c r="Y3591" s="429"/>
      <c r="Z3591" s="429"/>
      <c r="AA3591" s="429"/>
      <c r="AB3591" s="185"/>
      <c r="AC3591" s="431"/>
    </row>
    <row r="3592" spans="24:29">
      <c r="X3592" s="429"/>
      <c r="Y3592" s="429"/>
      <c r="Z3592" s="429"/>
      <c r="AA3592" s="429"/>
      <c r="AB3592" s="185"/>
      <c r="AC3592" s="431"/>
    </row>
    <row r="3593" spans="24:29">
      <c r="X3593" s="429"/>
      <c r="Y3593" s="429"/>
      <c r="Z3593" s="429"/>
      <c r="AA3593" s="429"/>
      <c r="AB3593" s="185"/>
      <c r="AC3593" s="431"/>
    </row>
    <row r="3594" spans="24:29">
      <c r="X3594" s="429"/>
      <c r="Y3594" s="429"/>
      <c r="Z3594" s="429"/>
      <c r="AA3594" s="429"/>
      <c r="AB3594" s="185"/>
      <c r="AC3594" s="431"/>
    </row>
    <row r="3595" spans="24:29">
      <c r="X3595" s="429"/>
      <c r="Y3595" s="429"/>
      <c r="Z3595" s="429"/>
      <c r="AA3595" s="429"/>
      <c r="AB3595" s="185"/>
      <c r="AC3595" s="431"/>
    </row>
    <row r="3596" spans="24:29">
      <c r="X3596" s="429"/>
      <c r="Y3596" s="429"/>
      <c r="Z3596" s="429"/>
      <c r="AA3596" s="429"/>
      <c r="AB3596" s="185"/>
      <c r="AC3596" s="431"/>
    </row>
    <row r="3597" spans="24:29">
      <c r="X3597" s="429"/>
      <c r="Y3597" s="429"/>
      <c r="Z3597" s="429"/>
      <c r="AA3597" s="429"/>
      <c r="AB3597" s="185"/>
      <c r="AC3597" s="431"/>
    </row>
    <row r="3598" spans="24:29">
      <c r="X3598" s="429"/>
      <c r="Y3598" s="429"/>
      <c r="Z3598" s="429"/>
      <c r="AA3598" s="429"/>
      <c r="AB3598" s="185"/>
      <c r="AC3598" s="431"/>
    </row>
    <row r="3599" spans="24:29">
      <c r="X3599" s="429"/>
      <c r="Y3599" s="429"/>
      <c r="Z3599" s="429"/>
      <c r="AA3599" s="429"/>
      <c r="AB3599" s="185"/>
      <c r="AC3599" s="431"/>
    </row>
    <row r="3600" spans="24:29">
      <c r="X3600" s="429"/>
      <c r="Y3600" s="429"/>
      <c r="Z3600" s="429"/>
      <c r="AA3600" s="429"/>
      <c r="AB3600" s="185"/>
      <c r="AC3600" s="431"/>
    </row>
    <row r="3601" spans="24:29">
      <c r="X3601" s="429"/>
      <c r="Y3601" s="429"/>
      <c r="Z3601" s="429"/>
      <c r="AA3601" s="429"/>
      <c r="AB3601" s="185"/>
      <c r="AC3601" s="431"/>
    </row>
    <row r="3602" spans="24:29">
      <c r="X3602" s="429"/>
      <c r="Y3602" s="429"/>
      <c r="Z3602" s="429"/>
      <c r="AA3602" s="429"/>
      <c r="AB3602" s="185"/>
      <c r="AC3602" s="431"/>
    </row>
    <row r="3603" spans="24:29">
      <c r="X3603" s="429"/>
      <c r="Y3603" s="429"/>
      <c r="Z3603" s="429"/>
      <c r="AA3603" s="429"/>
      <c r="AB3603" s="185"/>
      <c r="AC3603" s="431"/>
    </row>
    <row r="3604" spans="24:29">
      <c r="X3604" s="429"/>
      <c r="Y3604" s="429"/>
      <c r="Z3604" s="429"/>
      <c r="AA3604" s="429"/>
      <c r="AB3604" s="185"/>
      <c r="AC3604" s="431"/>
    </row>
    <row r="3605" spans="24:29">
      <c r="X3605" s="429"/>
      <c r="Y3605" s="429"/>
      <c r="Z3605" s="429"/>
      <c r="AA3605" s="429"/>
      <c r="AB3605" s="185"/>
      <c r="AC3605" s="431"/>
    </row>
    <row r="3606" spans="24:29">
      <c r="X3606" s="429"/>
      <c r="Y3606" s="429"/>
      <c r="Z3606" s="429"/>
      <c r="AA3606" s="429"/>
      <c r="AB3606" s="185"/>
      <c r="AC3606" s="431"/>
    </row>
    <row r="3607" spans="24:29">
      <c r="X3607" s="429"/>
      <c r="Y3607" s="429"/>
      <c r="Z3607" s="429"/>
      <c r="AA3607" s="429"/>
      <c r="AB3607" s="185"/>
      <c r="AC3607" s="431"/>
    </row>
    <row r="3608" spans="24:29">
      <c r="X3608" s="429"/>
      <c r="Y3608" s="429"/>
      <c r="Z3608" s="429"/>
      <c r="AA3608" s="429"/>
      <c r="AB3608" s="185"/>
      <c r="AC3608" s="431"/>
    </row>
    <row r="3609" spans="24:29">
      <c r="X3609" s="429"/>
      <c r="Y3609" s="429"/>
      <c r="Z3609" s="429"/>
      <c r="AA3609" s="429"/>
      <c r="AB3609" s="185"/>
      <c r="AC3609" s="431"/>
    </row>
    <row r="3610" spans="24:29">
      <c r="X3610" s="429"/>
      <c r="Y3610" s="429"/>
      <c r="Z3610" s="429"/>
      <c r="AA3610" s="429"/>
      <c r="AB3610" s="185"/>
      <c r="AC3610" s="431"/>
    </row>
    <row r="3611" spans="24:29">
      <c r="X3611" s="429"/>
      <c r="Y3611" s="429"/>
      <c r="Z3611" s="429"/>
      <c r="AA3611" s="429"/>
      <c r="AB3611" s="185"/>
      <c r="AC3611" s="431"/>
    </row>
    <row r="3612" spans="24:29">
      <c r="X3612" s="429"/>
      <c r="Y3612" s="429"/>
      <c r="Z3612" s="429"/>
      <c r="AA3612" s="429"/>
      <c r="AB3612" s="185"/>
      <c r="AC3612" s="431"/>
    </row>
    <row r="3613" spans="24:29">
      <c r="X3613" s="429"/>
      <c r="Y3613" s="429"/>
      <c r="Z3613" s="429"/>
      <c r="AA3613" s="429"/>
      <c r="AB3613" s="185"/>
      <c r="AC3613" s="431"/>
    </row>
    <row r="3614" spans="24:29">
      <c r="X3614" s="429"/>
      <c r="Y3614" s="429"/>
      <c r="Z3614" s="429"/>
      <c r="AA3614" s="429"/>
      <c r="AB3614" s="185"/>
      <c r="AC3614" s="431"/>
    </row>
    <row r="3615" spans="24:29">
      <c r="X3615" s="429"/>
      <c r="Y3615" s="429"/>
      <c r="Z3615" s="429"/>
      <c r="AA3615" s="429"/>
      <c r="AB3615" s="185"/>
      <c r="AC3615" s="431"/>
    </row>
    <row r="3616" spans="24:29">
      <c r="X3616" s="429"/>
      <c r="Y3616" s="429"/>
      <c r="Z3616" s="429"/>
      <c r="AA3616" s="429"/>
      <c r="AB3616" s="185"/>
      <c r="AC3616" s="431"/>
    </row>
    <row r="3617" spans="24:29">
      <c r="X3617" s="429"/>
      <c r="Y3617" s="429"/>
      <c r="Z3617" s="429"/>
      <c r="AA3617" s="429"/>
      <c r="AB3617" s="185"/>
      <c r="AC3617" s="431"/>
    </row>
    <row r="3618" spans="24:29">
      <c r="X3618" s="429"/>
      <c r="Y3618" s="429"/>
      <c r="Z3618" s="429"/>
      <c r="AA3618" s="429"/>
      <c r="AB3618" s="185"/>
      <c r="AC3618" s="431"/>
    </row>
    <row r="3619" spans="24:29">
      <c r="X3619" s="429"/>
      <c r="Y3619" s="429"/>
      <c r="Z3619" s="429"/>
      <c r="AA3619" s="429"/>
      <c r="AB3619" s="185"/>
      <c r="AC3619" s="431"/>
    </row>
    <row r="3620" spans="24:29">
      <c r="X3620" s="429"/>
      <c r="Y3620" s="429"/>
      <c r="Z3620" s="429"/>
      <c r="AA3620" s="429"/>
      <c r="AB3620" s="185"/>
      <c r="AC3620" s="431"/>
    </row>
    <row r="3621" spans="24:29">
      <c r="X3621" s="429"/>
      <c r="Y3621" s="429"/>
      <c r="Z3621" s="429"/>
      <c r="AA3621" s="429"/>
      <c r="AB3621" s="185"/>
      <c r="AC3621" s="431"/>
    </row>
    <row r="3622" spans="24:29">
      <c r="X3622" s="429"/>
      <c r="Y3622" s="429"/>
      <c r="Z3622" s="429"/>
      <c r="AA3622" s="429"/>
      <c r="AB3622" s="185"/>
      <c r="AC3622" s="431"/>
    </row>
    <row r="3623" spans="24:29">
      <c r="X3623" s="429"/>
      <c r="Y3623" s="429"/>
      <c r="Z3623" s="429"/>
      <c r="AA3623" s="429"/>
      <c r="AB3623" s="185"/>
      <c r="AC3623" s="431"/>
    </row>
    <row r="3624" spans="24:29">
      <c r="X3624" s="429"/>
      <c r="Y3624" s="429"/>
      <c r="Z3624" s="429"/>
      <c r="AA3624" s="429"/>
      <c r="AB3624" s="185"/>
      <c r="AC3624" s="431"/>
    </row>
    <row r="3625" spans="24:29">
      <c r="X3625" s="429"/>
      <c r="Y3625" s="429"/>
      <c r="Z3625" s="429"/>
      <c r="AA3625" s="429"/>
      <c r="AB3625" s="185"/>
      <c r="AC3625" s="431"/>
    </row>
    <row r="3626" spans="24:29">
      <c r="X3626" s="429"/>
      <c r="Y3626" s="429"/>
      <c r="Z3626" s="429"/>
      <c r="AA3626" s="429"/>
      <c r="AB3626" s="185"/>
      <c r="AC3626" s="431"/>
    </row>
    <row r="3627" spans="24:29">
      <c r="X3627" s="429"/>
      <c r="Y3627" s="429"/>
      <c r="Z3627" s="429"/>
      <c r="AA3627" s="429"/>
      <c r="AB3627" s="185"/>
      <c r="AC3627" s="431"/>
    </row>
    <row r="3628" spans="24:29">
      <c r="X3628" s="429"/>
      <c r="Y3628" s="429"/>
      <c r="Z3628" s="429"/>
      <c r="AA3628" s="429"/>
      <c r="AB3628" s="185"/>
      <c r="AC3628" s="431"/>
    </row>
    <row r="3629" spans="24:29">
      <c r="X3629" s="429"/>
      <c r="Y3629" s="429"/>
      <c r="Z3629" s="429"/>
      <c r="AA3629" s="429"/>
      <c r="AB3629" s="185"/>
      <c r="AC3629" s="431"/>
    </row>
    <row r="3630" spans="24:29">
      <c r="X3630" s="429"/>
      <c r="Y3630" s="429"/>
      <c r="Z3630" s="429"/>
      <c r="AA3630" s="429"/>
      <c r="AB3630" s="185"/>
      <c r="AC3630" s="431"/>
    </row>
    <row r="3631" spans="24:29">
      <c r="X3631" s="429"/>
      <c r="Y3631" s="429"/>
      <c r="Z3631" s="429"/>
      <c r="AA3631" s="429"/>
      <c r="AB3631" s="185"/>
      <c r="AC3631" s="431"/>
    </row>
    <row r="3632" spans="24:29">
      <c r="X3632" s="429"/>
      <c r="Y3632" s="429"/>
      <c r="Z3632" s="429"/>
      <c r="AA3632" s="429"/>
      <c r="AB3632" s="185"/>
      <c r="AC3632" s="431"/>
    </row>
    <row r="3633" spans="24:29">
      <c r="X3633" s="429"/>
      <c r="Y3633" s="429"/>
      <c r="Z3633" s="429"/>
      <c r="AA3633" s="429"/>
      <c r="AB3633" s="185"/>
      <c r="AC3633" s="431"/>
    </row>
    <row r="3634" spans="24:29">
      <c r="X3634" s="429"/>
      <c r="Y3634" s="429"/>
      <c r="Z3634" s="429"/>
      <c r="AA3634" s="429"/>
      <c r="AB3634" s="185"/>
      <c r="AC3634" s="431"/>
    </row>
    <row r="3635" spans="24:29">
      <c r="X3635" s="429"/>
      <c r="Y3635" s="429"/>
      <c r="Z3635" s="429"/>
      <c r="AA3635" s="429"/>
      <c r="AB3635" s="185"/>
      <c r="AC3635" s="431"/>
    </row>
    <row r="3636" spans="24:29">
      <c r="X3636" s="429"/>
      <c r="Y3636" s="429"/>
      <c r="Z3636" s="429"/>
      <c r="AA3636" s="429"/>
      <c r="AB3636" s="185"/>
      <c r="AC3636" s="431"/>
    </row>
    <row r="3637" spans="24:29">
      <c r="X3637" s="429"/>
      <c r="Y3637" s="429"/>
      <c r="Z3637" s="429"/>
      <c r="AA3637" s="429"/>
      <c r="AB3637" s="185"/>
      <c r="AC3637" s="431"/>
    </row>
    <row r="3638" spans="24:29">
      <c r="X3638" s="429"/>
      <c r="Y3638" s="429"/>
      <c r="Z3638" s="429"/>
      <c r="AA3638" s="429"/>
      <c r="AB3638" s="185"/>
      <c r="AC3638" s="431"/>
    </row>
    <row r="3639" spans="24:29">
      <c r="X3639" s="429"/>
      <c r="Y3639" s="429"/>
      <c r="Z3639" s="429"/>
      <c r="AA3639" s="429"/>
      <c r="AB3639" s="185"/>
      <c r="AC3639" s="431"/>
    </row>
    <row r="3640" spans="24:29">
      <c r="X3640" s="429"/>
      <c r="Y3640" s="429"/>
      <c r="Z3640" s="429"/>
      <c r="AA3640" s="429"/>
      <c r="AB3640" s="185"/>
      <c r="AC3640" s="431"/>
    </row>
    <row r="3641" spans="24:29">
      <c r="X3641" s="429"/>
      <c r="Y3641" s="429"/>
      <c r="Z3641" s="429"/>
      <c r="AA3641" s="429"/>
      <c r="AB3641" s="185"/>
      <c r="AC3641" s="431"/>
    </row>
    <row r="3642" spans="24:29">
      <c r="X3642" s="429"/>
      <c r="Y3642" s="429"/>
      <c r="Z3642" s="429"/>
      <c r="AA3642" s="429"/>
      <c r="AB3642" s="185"/>
      <c r="AC3642" s="431"/>
    </row>
    <row r="3643" spans="24:29">
      <c r="X3643" s="429"/>
      <c r="Y3643" s="429"/>
      <c r="Z3643" s="429"/>
      <c r="AA3643" s="429"/>
      <c r="AB3643" s="185"/>
      <c r="AC3643" s="431"/>
    </row>
    <row r="3644" spans="24:29">
      <c r="X3644" s="429"/>
      <c r="Y3644" s="429"/>
      <c r="Z3644" s="429"/>
      <c r="AA3644" s="429"/>
      <c r="AB3644" s="185"/>
      <c r="AC3644" s="431"/>
    </row>
    <row r="3645" spans="24:29">
      <c r="X3645" s="429"/>
      <c r="Y3645" s="429"/>
      <c r="Z3645" s="429"/>
      <c r="AA3645" s="429"/>
      <c r="AB3645" s="185"/>
      <c r="AC3645" s="431"/>
    </row>
    <row r="3646" spans="24:29">
      <c r="X3646" s="429"/>
      <c r="Y3646" s="429"/>
      <c r="Z3646" s="429"/>
      <c r="AA3646" s="429"/>
      <c r="AB3646" s="185"/>
      <c r="AC3646" s="431"/>
    </row>
    <row r="3647" spans="24:29">
      <c r="X3647" s="429"/>
      <c r="Y3647" s="429"/>
      <c r="Z3647" s="429"/>
      <c r="AA3647" s="429"/>
      <c r="AB3647" s="185"/>
      <c r="AC3647" s="431"/>
    </row>
    <row r="3648" spans="24:29">
      <c r="X3648" s="429"/>
      <c r="Y3648" s="429"/>
      <c r="Z3648" s="429"/>
      <c r="AA3648" s="429"/>
      <c r="AB3648" s="185"/>
      <c r="AC3648" s="431"/>
    </row>
    <row r="3649" spans="24:29">
      <c r="X3649" s="429"/>
      <c r="Y3649" s="429"/>
      <c r="Z3649" s="429"/>
      <c r="AA3649" s="429"/>
      <c r="AB3649" s="185"/>
      <c r="AC3649" s="431"/>
    </row>
    <row r="3650" spans="24:29">
      <c r="X3650" s="429"/>
      <c r="Y3650" s="429"/>
      <c r="Z3650" s="429"/>
      <c r="AA3650" s="429"/>
      <c r="AB3650" s="185"/>
      <c r="AC3650" s="431"/>
    </row>
    <row r="3651" spans="24:29">
      <c r="X3651" s="429"/>
      <c r="Y3651" s="429"/>
      <c r="Z3651" s="429"/>
      <c r="AA3651" s="429"/>
      <c r="AB3651" s="185"/>
      <c r="AC3651" s="431"/>
    </row>
    <row r="3652" spans="24:29">
      <c r="X3652" s="429"/>
      <c r="Y3652" s="429"/>
      <c r="Z3652" s="429"/>
      <c r="AA3652" s="429"/>
      <c r="AB3652" s="185"/>
      <c r="AC3652" s="431"/>
    </row>
    <row r="3653" spans="24:29">
      <c r="X3653" s="429"/>
      <c r="Y3653" s="429"/>
      <c r="Z3653" s="429"/>
      <c r="AA3653" s="429"/>
      <c r="AB3653" s="185"/>
      <c r="AC3653" s="431"/>
    </row>
    <row r="3654" spans="24:29">
      <c r="X3654" s="429"/>
      <c r="Y3654" s="429"/>
      <c r="Z3654" s="429"/>
      <c r="AA3654" s="429"/>
      <c r="AB3654" s="185"/>
      <c r="AC3654" s="431"/>
    </row>
    <row r="3655" spans="24:29">
      <c r="X3655" s="429"/>
      <c r="Y3655" s="429"/>
      <c r="Z3655" s="429"/>
      <c r="AA3655" s="429"/>
      <c r="AB3655" s="185"/>
      <c r="AC3655" s="431"/>
    </row>
    <row r="3656" spans="24:29">
      <c r="X3656" s="429"/>
      <c r="Y3656" s="429"/>
      <c r="Z3656" s="429"/>
      <c r="AA3656" s="429"/>
      <c r="AB3656" s="185"/>
      <c r="AC3656" s="431"/>
    </row>
    <row r="3657" spans="24:29">
      <c r="X3657" s="429"/>
      <c r="Y3657" s="429"/>
      <c r="Z3657" s="429"/>
      <c r="AA3657" s="429"/>
      <c r="AB3657" s="185"/>
      <c r="AC3657" s="431"/>
    </row>
    <row r="3658" spans="24:29">
      <c r="X3658" s="429"/>
      <c r="Y3658" s="429"/>
      <c r="Z3658" s="429"/>
      <c r="AA3658" s="429"/>
      <c r="AB3658" s="185"/>
      <c r="AC3658" s="431"/>
    </row>
    <row r="3659" spans="24:29">
      <c r="X3659" s="429"/>
      <c r="Y3659" s="429"/>
      <c r="Z3659" s="429"/>
      <c r="AA3659" s="429"/>
      <c r="AB3659" s="185"/>
      <c r="AC3659" s="431"/>
    </row>
    <row r="3660" spans="24:29">
      <c r="X3660" s="429"/>
      <c r="Y3660" s="429"/>
      <c r="Z3660" s="429"/>
      <c r="AA3660" s="429"/>
      <c r="AB3660" s="185"/>
      <c r="AC3660" s="431"/>
    </row>
    <row r="3661" spans="24:29">
      <c r="X3661" s="429"/>
      <c r="Y3661" s="429"/>
      <c r="Z3661" s="429"/>
      <c r="AA3661" s="429"/>
      <c r="AB3661" s="185"/>
      <c r="AC3661" s="431"/>
    </row>
    <row r="3662" spans="24:29">
      <c r="X3662" s="429"/>
      <c r="Y3662" s="429"/>
      <c r="Z3662" s="429"/>
      <c r="AA3662" s="429"/>
      <c r="AB3662" s="185"/>
      <c r="AC3662" s="431"/>
    </row>
    <row r="3663" spans="24:29">
      <c r="X3663" s="429"/>
      <c r="Y3663" s="429"/>
      <c r="Z3663" s="429"/>
      <c r="AA3663" s="429"/>
      <c r="AB3663" s="185"/>
      <c r="AC3663" s="431"/>
    </row>
    <row r="3664" spans="24:29">
      <c r="X3664" s="429"/>
      <c r="Y3664" s="429"/>
      <c r="Z3664" s="429"/>
      <c r="AA3664" s="429"/>
      <c r="AB3664" s="185"/>
      <c r="AC3664" s="431"/>
    </row>
    <row r="3665" spans="24:29">
      <c r="X3665" s="429"/>
      <c r="Y3665" s="429"/>
      <c r="Z3665" s="429"/>
      <c r="AA3665" s="429"/>
      <c r="AB3665" s="185"/>
      <c r="AC3665" s="431"/>
    </row>
    <row r="3666" spans="24:29">
      <c r="X3666" s="429"/>
      <c r="Y3666" s="429"/>
      <c r="Z3666" s="429"/>
      <c r="AA3666" s="429"/>
      <c r="AB3666" s="185"/>
      <c r="AC3666" s="431"/>
    </row>
    <row r="3667" spans="24:29">
      <c r="X3667" s="429"/>
      <c r="Y3667" s="429"/>
      <c r="Z3667" s="429"/>
      <c r="AA3667" s="429"/>
      <c r="AB3667" s="185"/>
      <c r="AC3667" s="431"/>
    </row>
    <row r="3668" spans="24:29">
      <c r="X3668" s="429"/>
      <c r="Y3668" s="429"/>
      <c r="Z3668" s="429"/>
      <c r="AA3668" s="429"/>
      <c r="AB3668" s="185"/>
      <c r="AC3668" s="431"/>
    </row>
    <row r="3669" spans="24:29">
      <c r="X3669" s="429"/>
      <c r="Y3669" s="429"/>
      <c r="Z3669" s="429"/>
      <c r="AA3669" s="429"/>
      <c r="AB3669" s="185"/>
      <c r="AC3669" s="431"/>
    </row>
    <row r="3670" spans="24:29">
      <c r="X3670" s="429"/>
      <c r="Y3670" s="429"/>
      <c r="Z3670" s="429"/>
      <c r="AA3670" s="429"/>
      <c r="AB3670" s="185"/>
      <c r="AC3670" s="431"/>
    </row>
    <row r="3671" spans="24:29">
      <c r="X3671" s="429"/>
      <c r="Y3671" s="429"/>
      <c r="Z3671" s="429"/>
      <c r="AA3671" s="429"/>
      <c r="AB3671" s="185"/>
      <c r="AC3671" s="431"/>
    </row>
    <row r="3672" spans="24:29">
      <c r="X3672" s="429"/>
      <c r="Y3672" s="429"/>
      <c r="Z3672" s="429"/>
      <c r="AA3672" s="429"/>
      <c r="AB3672" s="185"/>
      <c r="AC3672" s="431"/>
    </row>
    <row r="3673" spans="24:29">
      <c r="X3673" s="429"/>
      <c r="Y3673" s="429"/>
      <c r="Z3673" s="429"/>
      <c r="AA3673" s="429"/>
      <c r="AB3673" s="185"/>
      <c r="AC3673" s="431"/>
    </row>
    <row r="3674" spans="24:29">
      <c r="X3674" s="429"/>
      <c r="Y3674" s="429"/>
      <c r="Z3674" s="429"/>
      <c r="AA3674" s="429"/>
      <c r="AB3674" s="185"/>
      <c r="AC3674" s="431"/>
    </row>
    <row r="3675" spans="24:29">
      <c r="X3675" s="429"/>
      <c r="Y3675" s="429"/>
      <c r="Z3675" s="429"/>
      <c r="AA3675" s="429"/>
      <c r="AB3675" s="185"/>
      <c r="AC3675" s="431"/>
    </row>
    <row r="3676" spans="24:29">
      <c r="X3676" s="429"/>
      <c r="Y3676" s="429"/>
      <c r="Z3676" s="429"/>
      <c r="AA3676" s="429"/>
      <c r="AB3676" s="185"/>
      <c r="AC3676" s="431"/>
    </row>
    <row r="3677" spans="24:29">
      <c r="X3677" s="429"/>
      <c r="Y3677" s="429"/>
      <c r="Z3677" s="429"/>
      <c r="AA3677" s="429"/>
      <c r="AB3677" s="185"/>
      <c r="AC3677" s="431"/>
    </row>
    <row r="3678" spans="24:29">
      <c r="X3678" s="429"/>
      <c r="Y3678" s="429"/>
      <c r="Z3678" s="429"/>
      <c r="AA3678" s="429"/>
      <c r="AB3678" s="185"/>
      <c r="AC3678" s="431"/>
    </row>
    <row r="3679" spans="24:29">
      <c r="X3679" s="429"/>
      <c r="Y3679" s="429"/>
      <c r="Z3679" s="429"/>
      <c r="AA3679" s="429"/>
      <c r="AB3679" s="185"/>
      <c r="AC3679" s="431"/>
    </row>
    <row r="3680" spans="24:29">
      <c r="X3680" s="429"/>
      <c r="Y3680" s="429"/>
      <c r="Z3680" s="429"/>
      <c r="AA3680" s="429"/>
      <c r="AB3680" s="185"/>
      <c r="AC3680" s="431"/>
    </row>
    <row r="3681" spans="24:29">
      <c r="X3681" s="429"/>
      <c r="Y3681" s="429"/>
      <c r="Z3681" s="429"/>
      <c r="AA3681" s="429"/>
      <c r="AB3681" s="185"/>
      <c r="AC3681" s="431"/>
    </row>
    <row r="3682" spans="24:29">
      <c r="X3682" s="429"/>
      <c r="Y3682" s="429"/>
      <c r="Z3682" s="429"/>
      <c r="AA3682" s="429"/>
      <c r="AB3682" s="185"/>
      <c r="AC3682" s="431"/>
    </row>
    <row r="3683" spans="24:29">
      <c r="X3683" s="429"/>
      <c r="Y3683" s="429"/>
      <c r="Z3683" s="429"/>
      <c r="AA3683" s="429"/>
      <c r="AB3683" s="185"/>
      <c r="AC3683" s="431"/>
    </row>
    <row r="3684" spans="24:29">
      <c r="X3684" s="429"/>
      <c r="Y3684" s="429"/>
      <c r="Z3684" s="429"/>
      <c r="AA3684" s="429"/>
      <c r="AB3684" s="185"/>
      <c r="AC3684" s="431"/>
    </row>
    <row r="3685" spans="24:29">
      <c r="X3685" s="429"/>
      <c r="Y3685" s="429"/>
      <c r="Z3685" s="429"/>
      <c r="AA3685" s="429"/>
      <c r="AB3685" s="185"/>
      <c r="AC3685" s="431"/>
    </row>
    <row r="3686" spans="24:29">
      <c r="X3686" s="429"/>
      <c r="Y3686" s="429"/>
      <c r="Z3686" s="429"/>
      <c r="AA3686" s="429"/>
      <c r="AB3686" s="185"/>
      <c r="AC3686" s="431"/>
    </row>
    <row r="3687" spans="24:29">
      <c r="X3687" s="429"/>
      <c r="Y3687" s="429"/>
      <c r="Z3687" s="429"/>
      <c r="AA3687" s="429"/>
      <c r="AB3687" s="185"/>
      <c r="AC3687" s="431"/>
    </row>
    <row r="3688" spans="24:29">
      <c r="X3688" s="429"/>
      <c r="Y3688" s="429"/>
      <c r="Z3688" s="429"/>
      <c r="AA3688" s="429"/>
      <c r="AB3688" s="185"/>
      <c r="AC3688" s="431"/>
    </row>
    <row r="3689" spans="24:29">
      <c r="X3689" s="429"/>
      <c r="Y3689" s="429"/>
      <c r="Z3689" s="429"/>
      <c r="AA3689" s="429"/>
      <c r="AB3689" s="185"/>
      <c r="AC3689" s="431"/>
    </row>
    <row r="3690" spans="24:29">
      <c r="X3690" s="429"/>
      <c r="Y3690" s="429"/>
      <c r="Z3690" s="429"/>
      <c r="AA3690" s="429"/>
      <c r="AB3690" s="185"/>
      <c r="AC3690" s="431"/>
    </row>
    <row r="3691" spans="24:29">
      <c r="X3691" s="429"/>
      <c r="Y3691" s="429"/>
      <c r="Z3691" s="429"/>
      <c r="AA3691" s="429"/>
      <c r="AB3691" s="185"/>
      <c r="AC3691" s="431"/>
    </row>
    <row r="3692" spans="24:29">
      <c r="X3692" s="429"/>
      <c r="Y3692" s="429"/>
      <c r="Z3692" s="429"/>
      <c r="AA3692" s="429"/>
      <c r="AB3692" s="185"/>
      <c r="AC3692" s="431"/>
    </row>
    <row r="3693" spans="24:29">
      <c r="X3693" s="429"/>
      <c r="Y3693" s="429"/>
      <c r="Z3693" s="429"/>
      <c r="AA3693" s="429"/>
      <c r="AB3693" s="185"/>
      <c r="AC3693" s="431"/>
    </row>
    <row r="3694" spans="24:29">
      <c r="X3694" s="429"/>
      <c r="Y3694" s="429"/>
      <c r="Z3694" s="429"/>
      <c r="AA3694" s="429"/>
      <c r="AB3694" s="185"/>
      <c r="AC3694" s="431"/>
    </row>
    <row r="3695" spans="24:29">
      <c r="X3695" s="429"/>
      <c r="Y3695" s="429"/>
      <c r="Z3695" s="429"/>
      <c r="AA3695" s="429"/>
      <c r="AB3695" s="185"/>
      <c r="AC3695" s="431"/>
    </row>
    <row r="3696" spans="24:29">
      <c r="X3696" s="429"/>
      <c r="Y3696" s="429"/>
      <c r="Z3696" s="429"/>
      <c r="AA3696" s="429"/>
      <c r="AB3696" s="185"/>
      <c r="AC3696" s="431"/>
    </row>
    <row r="3697" spans="24:29">
      <c r="X3697" s="429"/>
      <c r="Y3697" s="429"/>
      <c r="Z3697" s="429"/>
      <c r="AA3697" s="429"/>
      <c r="AB3697" s="185"/>
      <c r="AC3697" s="431"/>
    </row>
    <row r="3698" spans="24:29">
      <c r="X3698" s="429"/>
      <c r="Y3698" s="429"/>
      <c r="Z3698" s="429"/>
      <c r="AA3698" s="429"/>
      <c r="AB3698" s="185"/>
      <c r="AC3698" s="431"/>
    </row>
    <row r="3699" spans="24:29">
      <c r="X3699" s="429"/>
      <c r="Y3699" s="429"/>
      <c r="Z3699" s="429"/>
      <c r="AA3699" s="429"/>
      <c r="AB3699" s="185"/>
      <c r="AC3699" s="431"/>
    </row>
    <row r="3700" spans="24:29">
      <c r="X3700" s="429"/>
      <c r="Y3700" s="429"/>
      <c r="Z3700" s="429"/>
      <c r="AA3700" s="429"/>
      <c r="AB3700" s="185"/>
      <c r="AC3700" s="431"/>
    </row>
    <row r="3701" spans="24:29">
      <c r="X3701" s="429"/>
      <c r="Y3701" s="429"/>
      <c r="Z3701" s="429"/>
      <c r="AA3701" s="429"/>
      <c r="AB3701" s="185"/>
      <c r="AC3701" s="431"/>
    </row>
    <row r="3702" spans="24:29">
      <c r="X3702" s="429"/>
      <c r="Y3702" s="429"/>
      <c r="Z3702" s="429"/>
      <c r="AA3702" s="429"/>
      <c r="AB3702" s="185"/>
      <c r="AC3702" s="431"/>
    </row>
    <row r="3703" spans="24:29">
      <c r="X3703" s="429"/>
      <c r="Y3703" s="429"/>
      <c r="Z3703" s="429"/>
      <c r="AA3703" s="429"/>
      <c r="AB3703" s="185"/>
      <c r="AC3703" s="431"/>
    </row>
    <row r="3704" spans="24:29">
      <c r="X3704" s="429"/>
      <c r="Y3704" s="429"/>
      <c r="Z3704" s="429"/>
      <c r="AA3704" s="429"/>
      <c r="AB3704" s="185"/>
      <c r="AC3704" s="431"/>
    </row>
    <row r="3705" spans="24:29">
      <c r="X3705" s="429"/>
      <c r="Y3705" s="429"/>
      <c r="Z3705" s="429"/>
      <c r="AA3705" s="429"/>
      <c r="AB3705" s="185"/>
      <c r="AC3705" s="431"/>
    </row>
    <row r="3706" spans="24:29">
      <c r="X3706" s="429"/>
      <c r="Y3706" s="429"/>
      <c r="Z3706" s="429"/>
      <c r="AA3706" s="429"/>
      <c r="AB3706" s="185"/>
      <c r="AC3706" s="431"/>
    </row>
    <row r="3707" spans="24:29">
      <c r="X3707" s="429"/>
      <c r="Y3707" s="429"/>
      <c r="Z3707" s="429"/>
      <c r="AA3707" s="429"/>
      <c r="AB3707" s="185"/>
      <c r="AC3707" s="431"/>
    </row>
    <row r="3708" spans="24:29">
      <c r="X3708" s="429"/>
      <c r="Y3708" s="429"/>
      <c r="Z3708" s="429"/>
      <c r="AA3708" s="429"/>
      <c r="AB3708" s="185"/>
      <c r="AC3708" s="431"/>
    </row>
    <row r="3709" spans="24:29">
      <c r="X3709" s="429"/>
      <c r="Y3709" s="429"/>
      <c r="Z3709" s="429"/>
      <c r="AA3709" s="429"/>
      <c r="AB3709" s="185"/>
      <c r="AC3709" s="431"/>
    </row>
    <row r="3710" spans="24:29">
      <c r="X3710" s="429"/>
      <c r="Y3710" s="429"/>
      <c r="Z3710" s="429"/>
      <c r="AA3710" s="429"/>
      <c r="AB3710" s="185"/>
      <c r="AC3710" s="431"/>
    </row>
    <row r="3711" spans="24:29">
      <c r="X3711" s="429"/>
      <c r="Y3711" s="429"/>
      <c r="Z3711" s="429"/>
      <c r="AA3711" s="429"/>
      <c r="AB3711" s="185"/>
      <c r="AC3711" s="431"/>
    </row>
    <row r="3712" spans="24:29">
      <c r="X3712" s="429"/>
      <c r="Y3712" s="429"/>
      <c r="Z3712" s="429"/>
      <c r="AA3712" s="429"/>
      <c r="AB3712" s="185"/>
      <c r="AC3712" s="431"/>
    </row>
    <row r="3713" spans="24:29">
      <c r="X3713" s="429"/>
      <c r="Y3713" s="429"/>
      <c r="Z3713" s="429"/>
      <c r="AA3713" s="429"/>
      <c r="AB3713" s="185"/>
      <c r="AC3713" s="431"/>
    </row>
    <row r="3714" spans="24:29">
      <c r="X3714" s="429"/>
      <c r="Y3714" s="429"/>
      <c r="Z3714" s="429"/>
      <c r="AA3714" s="429"/>
      <c r="AB3714" s="185"/>
      <c r="AC3714" s="431"/>
    </row>
    <row r="3715" spans="24:29">
      <c r="X3715" s="429"/>
      <c r="Y3715" s="429"/>
      <c r="Z3715" s="429"/>
      <c r="AA3715" s="429"/>
      <c r="AB3715" s="185"/>
      <c r="AC3715" s="431"/>
    </row>
    <row r="3716" spans="24:29">
      <c r="X3716" s="429"/>
      <c r="Y3716" s="429"/>
      <c r="Z3716" s="429"/>
      <c r="AA3716" s="429"/>
      <c r="AB3716" s="185"/>
      <c r="AC3716" s="431"/>
    </row>
    <row r="3717" spans="24:29">
      <c r="X3717" s="429"/>
      <c r="Y3717" s="429"/>
      <c r="Z3717" s="429"/>
      <c r="AA3717" s="429"/>
      <c r="AB3717" s="185"/>
      <c r="AC3717" s="431"/>
    </row>
    <row r="3718" spans="24:29">
      <c r="X3718" s="429"/>
      <c r="Y3718" s="429"/>
      <c r="Z3718" s="429"/>
      <c r="AA3718" s="429"/>
      <c r="AB3718" s="185"/>
      <c r="AC3718" s="431"/>
    </row>
    <row r="3719" spans="24:29">
      <c r="X3719" s="429"/>
      <c r="Y3719" s="429"/>
      <c r="Z3719" s="429"/>
      <c r="AA3719" s="429"/>
      <c r="AB3719" s="185"/>
      <c r="AC3719" s="431"/>
    </row>
    <row r="3720" spans="24:29">
      <c r="X3720" s="429"/>
      <c r="Y3720" s="429"/>
      <c r="Z3720" s="429"/>
      <c r="AA3720" s="429"/>
      <c r="AB3720" s="185"/>
      <c r="AC3720" s="431"/>
    </row>
    <row r="3721" spans="24:29">
      <c r="X3721" s="429"/>
      <c r="Y3721" s="429"/>
      <c r="Z3721" s="429"/>
      <c r="AA3721" s="429"/>
      <c r="AB3721" s="185"/>
      <c r="AC3721" s="431"/>
    </row>
    <row r="3722" spans="24:29">
      <c r="X3722" s="429"/>
      <c r="Y3722" s="429"/>
      <c r="Z3722" s="429"/>
      <c r="AA3722" s="429"/>
      <c r="AB3722" s="185"/>
      <c r="AC3722" s="431"/>
    </row>
    <row r="3723" spans="24:29">
      <c r="X3723" s="429"/>
      <c r="Y3723" s="429"/>
      <c r="Z3723" s="429"/>
      <c r="AA3723" s="429"/>
      <c r="AB3723" s="185"/>
      <c r="AC3723" s="431"/>
    </row>
    <row r="3724" spans="24:29">
      <c r="X3724" s="429"/>
      <c r="Y3724" s="429"/>
      <c r="Z3724" s="429"/>
      <c r="AA3724" s="429"/>
      <c r="AB3724" s="185"/>
      <c r="AC3724" s="431"/>
    </row>
    <row r="3725" spans="24:29">
      <c r="X3725" s="429"/>
      <c r="Y3725" s="429"/>
      <c r="Z3725" s="429"/>
      <c r="AA3725" s="429"/>
      <c r="AB3725" s="185"/>
      <c r="AC3725" s="431"/>
    </row>
    <row r="3726" spans="24:29">
      <c r="X3726" s="429"/>
      <c r="Y3726" s="429"/>
      <c r="Z3726" s="429"/>
      <c r="AA3726" s="429"/>
      <c r="AB3726" s="185"/>
      <c r="AC3726" s="431"/>
    </row>
    <row r="3727" spans="24:29">
      <c r="X3727" s="429"/>
      <c r="Y3727" s="429"/>
      <c r="Z3727" s="429"/>
      <c r="AA3727" s="429"/>
      <c r="AB3727" s="185"/>
      <c r="AC3727" s="431"/>
    </row>
    <row r="3728" spans="24:29">
      <c r="X3728" s="429"/>
      <c r="Y3728" s="429"/>
      <c r="Z3728" s="429"/>
      <c r="AA3728" s="429"/>
      <c r="AB3728" s="185"/>
      <c r="AC3728" s="431"/>
    </row>
    <row r="3729" spans="24:29">
      <c r="X3729" s="429"/>
      <c r="Y3729" s="429"/>
      <c r="Z3729" s="429"/>
      <c r="AA3729" s="429"/>
      <c r="AB3729" s="185"/>
      <c r="AC3729" s="431"/>
    </row>
    <row r="3730" spans="24:29">
      <c r="X3730" s="429"/>
      <c r="Y3730" s="429"/>
      <c r="Z3730" s="429"/>
      <c r="AA3730" s="429"/>
      <c r="AB3730" s="185"/>
      <c r="AC3730" s="431"/>
    </row>
    <row r="3731" spans="24:29">
      <c r="X3731" s="429"/>
      <c r="Y3731" s="429"/>
      <c r="Z3731" s="429"/>
      <c r="AA3731" s="429"/>
      <c r="AB3731" s="185"/>
      <c r="AC3731" s="431"/>
    </row>
    <row r="3732" spans="24:29">
      <c r="X3732" s="429"/>
      <c r="Y3732" s="429"/>
      <c r="Z3732" s="429"/>
      <c r="AA3732" s="429"/>
      <c r="AB3732" s="185"/>
      <c r="AC3732" s="431"/>
    </row>
    <row r="3733" spans="24:29">
      <c r="X3733" s="429"/>
      <c r="Y3733" s="429"/>
      <c r="Z3733" s="429"/>
      <c r="AA3733" s="429"/>
      <c r="AB3733" s="185"/>
      <c r="AC3733" s="431"/>
    </row>
    <row r="3734" spans="24:29">
      <c r="X3734" s="429"/>
      <c r="Y3734" s="429"/>
      <c r="Z3734" s="429"/>
      <c r="AA3734" s="429"/>
      <c r="AB3734" s="185"/>
      <c r="AC3734" s="431"/>
    </row>
    <row r="3735" spans="24:29">
      <c r="X3735" s="429"/>
      <c r="Y3735" s="429"/>
      <c r="Z3735" s="429"/>
      <c r="AA3735" s="429"/>
      <c r="AB3735" s="185"/>
      <c r="AC3735" s="431"/>
    </row>
    <row r="3736" spans="24:29">
      <c r="X3736" s="429"/>
      <c r="Y3736" s="429"/>
      <c r="Z3736" s="429"/>
      <c r="AA3736" s="429"/>
      <c r="AB3736" s="185"/>
      <c r="AC3736" s="431"/>
    </row>
    <row r="3737" spans="24:29">
      <c r="X3737" s="429"/>
      <c r="Y3737" s="429"/>
      <c r="Z3737" s="429"/>
      <c r="AA3737" s="429"/>
      <c r="AB3737" s="185"/>
      <c r="AC3737" s="431"/>
    </row>
    <row r="3738" spans="24:29">
      <c r="X3738" s="429"/>
      <c r="Y3738" s="429"/>
      <c r="Z3738" s="429"/>
      <c r="AA3738" s="429"/>
      <c r="AB3738" s="185"/>
      <c r="AC3738" s="431"/>
    </row>
    <row r="3739" spans="24:29">
      <c r="X3739" s="429"/>
      <c r="Y3739" s="429"/>
      <c r="Z3739" s="429"/>
      <c r="AA3739" s="429"/>
      <c r="AB3739" s="185"/>
      <c r="AC3739" s="431"/>
    </row>
    <row r="3740" spans="24:29">
      <c r="X3740" s="429"/>
      <c r="Y3740" s="429"/>
      <c r="Z3740" s="429"/>
      <c r="AA3740" s="429"/>
      <c r="AB3740" s="185"/>
      <c r="AC3740" s="431"/>
    </row>
    <row r="3741" spans="24:29">
      <c r="X3741" s="429"/>
      <c r="Y3741" s="429"/>
      <c r="Z3741" s="429"/>
      <c r="AA3741" s="429"/>
      <c r="AB3741" s="185"/>
      <c r="AC3741" s="431"/>
    </row>
    <row r="3742" spans="24:29">
      <c r="X3742" s="429"/>
      <c r="Y3742" s="429"/>
      <c r="Z3742" s="429"/>
      <c r="AA3742" s="429"/>
      <c r="AB3742" s="185"/>
      <c r="AC3742" s="431"/>
    </row>
    <row r="3743" spans="24:29">
      <c r="X3743" s="429"/>
      <c r="Y3743" s="429"/>
      <c r="Z3743" s="429"/>
      <c r="AA3743" s="429"/>
      <c r="AB3743" s="185"/>
      <c r="AC3743" s="431"/>
    </row>
    <row r="3744" spans="24:29">
      <c r="X3744" s="429"/>
      <c r="Y3744" s="429"/>
      <c r="Z3744" s="429"/>
      <c r="AA3744" s="429"/>
      <c r="AB3744" s="185"/>
      <c r="AC3744" s="431"/>
    </row>
    <row r="3745" spans="24:29">
      <c r="X3745" s="429"/>
      <c r="Y3745" s="429"/>
      <c r="Z3745" s="429"/>
      <c r="AA3745" s="429"/>
      <c r="AB3745" s="185"/>
      <c r="AC3745" s="431"/>
    </row>
    <row r="3746" spans="24:29">
      <c r="X3746" s="429"/>
      <c r="Y3746" s="429"/>
      <c r="Z3746" s="429"/>
      <c r="AA3746" s="429"/>
      <c r="AB3746" s="185"/>
      <c r="AC3746" s="431"/>
    </row>
    <row r="3747" spans="24:29">
      <c r="X3747" s="429"/>
      <c r="Y3747" s="429"/>
      <c r="Z3747" s="429"/>
      <c r="AA3747" s="429"/>
      <c r="AB3747" s="185"/>
      <c r="AC3747" s="431"/>
    </row>
    <row r="3748" spans="24:29">
      <c r="X3748" s="429"/>
      <c r="Y3748" s="429"/>
      <c r="Z3748" s="429"/>
      <c r="AA3748" s="429"/>
      <c r="AB3748" s="185"/>
      <c r="AC3748" s="431"/>
    </row>
    <row r="3749" spans="24:29">
      <c r="X3749" s="429"/>
      <c r="Y3749" s="429"/>
      <c r="Z3749" s="429"/>
      <c r="AA3749" s="429"/>
      <c r="AB3749" s="185"/>
      <c r="AC3749" s="431"/>
    </row>
    <row r="3750" spans="24:29">
      <c r="X3750" s="429"/>
      <c r="Y3750" s="429"/>
      <c r="Z3750" s="429"/>
      <c r="AA3750" s="429"/>
      <c r="AB3750" s="185"/>
      <c r="AC3750" s="431"/>
    </row>
    <row r="3751" spans="24:29">
      <c r="X3751" s="429"/>
      <c r="Y3751" s="429"/>
      <c r="Z3751" s="429"/>
      <c r="AA3751" s="429"/>
      <c r="AB3751" s="185"/>
      <c r="AC3751" s="431"/>
    </row>
    <row r="3752" spans="24:29">
      <c r="X3752" s="429"/>
      <c r="Y3752" s="429"/>
      <c r="Z3752" s="429"/>
      <c r="AA3752" s="429"/>
      <c r="AB3752" s="185"/>
      <c r="AC3752" s="431"/>
    </row>
    <row r="3753" spans="24:29">
      <c r="X3753" s="429"/>
      <c r="Y3753" s="429"/>
      <c r="Z3753" s="429"/>
      <c r="AA3753" s="429"/>
      <c r="AB3753" s="185"/>
      <c r="AC3753" s="431"/>
    </row>
    <row r="3754" spans="24:29">
      <c r="X3754" s="429"/>
      <c r="Y3754" s="429"/>
      <c r="Z3754" s="429"/>
      <c r="AA3754" s="429"/>
      <c r="AB3754" s="185"/>
      <c r="AC3754" s="431"/>
    </row>
    <row r="3755" spans="24:29">
      <c r="X3755" s="429"/>
      <c r="Y3755" s="429"/>
      <c r="Z3755" s="429"/>
      <c r="AA3755" s="429"/>
      <c r="AB3755" s="185"/>
      <c r="AC3755" s="431"/>
    </row>
    <row r="3756" spans="24:29">
      <c r="X3756" s="429"/>
      <c r="Y3756" s="429"/>
      <c r="Z3756" s="429"/>
      <c r="AA3756" s="429"/>
      <c r="AB3756" s="185"/>
      <c r="AC3756" s="431"/>
    </row>
    <row r="3757" spans="24:29">
      <c r="X3757" s="429"/>
      <c r="Y3757" s="429"/>
      <c r="Z3757" s="429"/>
      <c r="AA3757" s="429"/>
      <c r="AB3757" s="185"/>
      <c r="AC3757" s="431"/>
    </row>
    <row r="3758" spans="24:29">
      <c r="X3758" s="429"/>
      <c r="Y3758" s="429"/>
      <c r="Z3758" s="429"/>
      <c r="AA3758" s="429"/>
      <c r="AB3758" s="185"/>
      <c r="AC3758" s="431"/>
    </row>
    <row r="3759" spans="24:29">
      <c r="X3759" s="429"/>
      <c r="Y3759" s="429"/>
      <c r="Z3759" s="429"/>
      <c r="AA3759" s="429"/>
      <c r="AB3759" s="185"/>
      <c r="AC3759" s="431"/>
    </row>
    <row r="3760" spans="24:29">
      <c r="X3760" s="429"/>
      <c r="Y3760" s="429"/>
      <c r="Z3760" s="429"/>
      <c r="AA3760" s="429"/>
      <c r="AB3760" s="185"/>
      <c r="AC3760" s="431"/>
    </row>
    <row r="3761" spans="24:29">
      <c r="X3761" s="429"/>
      <c r="Y3761" s="429"/>
      <c r="Z3761" s="429"/>
      <c r="AA3761" s="429"/>
      <c r="AB3761" s="185"/>
      <c r="AC3761" s="431"/>
    </row>
    <row r="3762" spans="24:29">
      <c r="X3762" s="429"/>
      <c r="Y3762" s="429"/>
      <c r="Z3762" s="429"/>
      <c r="AA3762" s="429"/>
      <c r="AB3762" s="185"/>
      <c r="AC3762" s="431"/>
    </row>
    <row r="3763" spans="24:29">
      <c r="X3763" s="429"/>
      <c r="Y3763" s="429"/>
      <c r="Z3763" s="429"/>
      <c r="AA3763" s="429"/>
      <c r="AB3763" s="185"/>
      <c r="AC3763" s="431"/>
    </row>
    <row r="3764" spans="24:29">
      <c r="X3764" s="429"/>
      <c r="Y3764" s="429"/>
      <c r="Z3764" s="429"/>
      <c r="AA3764" s="429"/>
      <c r="AB3764" s="185"/>
      <c r="AC3764" s="431"/>
    </row>
    <row r="3765" spans="24:29">
      <c r="X3765" s="429"/>
      <c r="Y3765" s="429"/>
      <c r="Z3765" s="429"/>
      <c r="AA3765" s="429"/>
      <c r="AB3765" s="185"/>
      <c r="AC3765" s="431"/>
    </row>
    <row r="3766" spans="24:29">
      <c r="X3766" s="429"/>
      <c r="Y3766" s="429"/>
      <c r="Z3766" s="429"/>
      <c r="AA3766" s="429"/>
      <c r="AB3766" s="185"/>
      <c r="AC3766" s="431"/>
    </row>
    <row r="3767" spans="24:29">
      <c r="X3767" s="429"/>
      <c r="Y3767" s="429"/>
      <c r="Z3767" s="429"/>
      <c r="AA3767" s="429"/>
      <c r="AB3767" s="185"/>
      <c r="AC3767" s="431"/>
    </row>
    <row r="3768" spans="24:29">
      <c r="X3768" s="429"/>
      <c r="Y3768" s="429"/>
      <c r="Z3768" s="429"/>
      <c r="AA3768" s="429"/>
      <c r="AB3768" s="185"/>
      <c r="AC3768" s="431"/>
    </row>
    <row r="3769" spans="24:29">
      <c r="X3769" s="429"/>
      <c r="Y3769" s="429"/>
      <c r="Z3769" s="429"/>
      <c r="AA3769" s="429"/>
      <c r="AB3769" s="185"/>
      <c r="AC3769" s="431"/>
    </row>
    <row r="3770" spans="24:29">
      <c r="X3770" s="429"/>
      <c r="Y3770" s="429"/>
      <c r="Z3770" s="429"/>
      <c r="AA3770" s="429"/>
      <c r="AB3770" s="185"/>
      <c r="AC3770" s="431"/>
    </row>
    <row r="3771" spans="24:29">
      <c r="X3771" s="429"/>
      <c r="Y3771" s="429"/>
      <c r="Z3771" s="429"/>
      <c r="AA3771" s="429"/>
      <c r="AB3771" s="185"/>
      <c r="AC3771" s="431"/>
    </row>
    <row r="3772" spans="24:29">
      <c r="X3772" s="429"/>
      <c r="Y3772" s="429"/>
      <c r="Z3772" s="429"/>
      <c r="AA3772" s="429"/>
      <c r="AB3772" s="185"/>
      <c r="AC3772" s="431"/>
    </row>
    <row r="3773" spans="24:29">
      <c r="X3773" s="429"/>
      <c r="Y3773" s="429"/>
      <c r="Z3773" s="429"/>
      <c r="AA3773" s="429"/>
      <c r="AB3773" s="185"/>
      <c r="AC3773" s="431"/>
    </row>
    <row r="3774" spans="24:29">
      <c r="X3774" s="429"/>
      <c r="Y3774" s="429"/>
      <c r="Z3774" s="429"/>
      <c r="AA3774" s="429"/>
      <c r="AB3774" s="185"/>
      <c r="AC3774" s="431"/>
    </row>
    <row r="3775" spans="24:29">
      <c r="X3775" s="429"/>
      <c r="Y3775" s="429"/>
      <c r="Z3775" s="429"/>
      <c r="AA3775" s="429"/>
      <c r="AB3775" s="185"/>
      <c r="AC3775" s="431"/>
    </row>
    <row r="3776" spans="24:29">
      <c r="X3776" s="429"/>
      <c r="Y3776" s="429"/>
      <c r="Z3776" s="429"/>
      <c r="AA3776" s="429"/>
      <c r="AB3776" s="185"/>
      <c r="AC3776" s="431"/>
    </row>
    <row r="3777" spans="24:29">
      <c r="X3777" s="429"/>
      <c r="Y3777" s="429"/>
      <c r="Z3777" s="429"/>
      <c r="AA3777" s="429"/>
      <c r="AB3777" s="185"/>
      <c r="AC3777" s="431"/>
    </row>
    <row r="3778" spans="24:29">
      <c r="X3778" s="429"/>
      <c r="Y3778" s="429"/>
      <c r="Z3778" s="429"/>
      <c r="AA3778" s="429"/>
      <c r="AB3778" s="185"/>
      <c r="AC3778" s="431"/>
    </row>
    <row r="3779" spans="24:29">
      <c r="X3779" s="429"/>
      <c r="Y3779" s="429"/>
      <c r="Z3779" s="429"/>
      <c r="AA3779" s="429"/>
      <c r="AB3779" s="185"/>
      <c r="AC3779" s="431"/>
    </row>
    <row r="3780" spans="24:29">
      <c r="X3780" s="429"/>
      <c r="Y3780" s="429"/>
      <c r="Z3780" s="429"/>
      <c r="AA3780" s="429"/>
      <c r="AB3780" s="185"/>
      <c r="AC3780" s="431"/>
    </row>
    <row r="3781" spans="24:29">
      <c r="X3781" s="429"/>
      <c r="Y3781" s="429"/>
      <c r="Z3781" s="429"/>
      <c r="AA3781" s="429"/>
      <c r="AB3781" s="185"/>
      <c r="AC3781" s="431"/>
    </row>
    <row r="3782" spans="24:29">
      <c r="X3782" s="429"/>
      <c r="Y3782" s="429"/>
      <c r="Z3782" s="429"/>
      <c r="AA3782" s="429"/>
      <c r="AB3782" s="185"/>
      <c r="AC3782" s="431"/>
    </row>
    <row r="3783" spans="24:29">
      <c r="X3783" s="429"/>
      <c r="Y3783" s="429"/>
      <c r="Z3783" s="429"/>
      <c r="AA3783" s="429"/>
      <c r="AB3783" s="185"/>
      <c r="AC3783" s="431"/>
    </row>
    <row r="3784" spans="24:29">
      <c r="X3784" s="429"/>
      <c r="Y3784" s="429"/>
      <c r="Z3784" s="429"/>
      <c r="AA3784" s="429"/>
      <c r="AB3784" s="185"/>
      <c r="AC3784" s="431"/>
    </row>
    <row r="3785" spans="24:29">
      <c r="X3785" s="429"/>
      <c r="Y3785" s="429"/>
      <c r="Z3785" s="429"/>
      <c r="AA3785" s="429"/>
      <c r="AB3785" s="185"/>
      <c r="AC3785" s="431"/>
    </row>
    <row r="3786" spans="24:29">
      <c r="X3786" s="429"/>
      <c r="Y3786" s="429"/>
      <c r="Z3786" s="429"/>
      <c r="AA3786" s="429"/>
      <c r="AB3786" s="185"/>
      <c r="AC3786" s="431"/>
    </row>
    <row r="3787" spans="24:29">
      <c r="X3787" s="429"/>
      <c r="Y3787" s="429"/>
      <c r="Z3787" s="429"/>
      <c r="AA3787" s="429"/>
      <c r="AB3787" s="185"/>
      <c r="AC3787" s="431"/>
    </row>
    <row r="3788" spans="24:29">
      <c r="X3788" s="429"/>
      <c r="Y3788" s="429"/>
      <c r="Z3788" s="429"/>
      <c r="AA3788" s="429"/>
      <c r="AB3788" s="185"/>
      <c r="AC3788" s="431"/>
    </row>
    <row r="3789" spans="24:29">
      <c r="X3789" s="429"/>
      <c r="Y3789" s="429"/>
      <c r="Z3789" s="429"/>
      <c r="AA3789" s="429"/>
      <c r="AB3789" s="185"/>
      <c r="AC3789" s="431"/>
    </row>
    <row r="3790" spans="24:29">
      <c r="X3790" s="429"/>
      <c r="Y3790" s="429"/>
      <c r="Z3790" s="429"/>
      <c r="AA3790" s="429"/>
      <c r="AB3790" s="185"/>
      <c r="AC3790" s="431"/>
    </row>
    <row r="3791" spans="24:29">
      <c r="X3791" s="429"/>
      <c r="Y3791" s="429"/>
      <c r="Z3791" s="429"/>
      <c r="AA3791" s="429"/>
      <c r="AB3791" s="185"/>
      <c r="AC3791" s="431"/>
    </row>
    <row r="3792" spans="24:29">
      <c r="X3792" s="429"/>
      <c r="Y3792" s="429"/>
      <c r="Z3792" s="429"/>
      <c r="AA3792" s="429"/>
      <c r="AB3792" s="185"/>
      <c r="AC3792" s="431"/>
    </row>
    <row r="3793" spans="24:29">
      <c r="X3793" s="429"/>
      <c r="Y3793" s="429"/>
      <c r="Z3793" s="429"/>
      <c r="AA3793" s="429"/>
      <c r="AB3793" s="185"/>
      <c r="AC3793" s="431"/>
    </row>
    <row r="3794" spans="24:29">
      <c r="X3794" s="429"/>
      <c r="Y3794" s="429"/>
      <c r="Z3794" s="429"/>
      <c r="AA3794" s="429"/>
      <c r="AB3794" s="185"/>
      <c r="AC3794" s="431"/>
    </row>
    <row r="3795" spans="24:29">
      <c r="X3795" s="429"/>
      <c r="Y3795" s="429"/>
      <c r="Z3795" s="429"/>
      <c r="AA3795" s="429"/>
      <c r="AB3795" s="185"/>
      <c r="AC3795" s="431"/>
    </row>
    <row r="3796" spans="24:29">
      <c r="X3796" s="429"/>
      <c r="Y3796" s="429"/>
      <c r="Z3796" s="429"/>
      <c r="AA3796" s="429"/>
      <c r="AB3796" s="185"/>
      <c r="AC3796" s="431"/>
    </row>
    <row r="3797" spans="24:29">
      <c r="X3797" s="429"/>
      <c r="Y3797" s="429"/>
      <c r="Z3797" s="429"/>
      <c r="AA3797" s="429"/>
      <c r="AB3797" s="185"/>
      <c r="AC3797" s="431"/>
    </row>
    <row r="3798" spans="24:29">
      <c r="X3798" s="429"/>
      <c r="Y3798" s="429"/>
      <c r="Z3798" s="429"/>
      <c r="AA3798" s="429"/>
      <c r="AB3798" s="185"/>
      <c r="AC3798" s="431"/>
    </row>
    <row r="3799" spans="24:29">
      <c r="X3799" s="429"/>
      <c r="Y3799" s="429"/>
      <c r="Z3799" s="429"/>
      <c r="AA3799" s="429"/>
      <c r="AB3799" s="185"/>
      <c r="AC3799" s="431"/>
    </row>
    <row r="3800" spans="24:29">
      <c r="X3800" s="429"/>
      <c r="Y3800" s="429"/>
      <c r="Z3800" s="429"/>
      <c r="AA3800" s="429"/>
      <c r="AB3800" s="185"/>
      <c r="AC3800" s="431"/>
    </row>
    <row r="3801" spans="24:29">
      <c r="X3801" s="429"/>
      <c r="Y3801" s="429"/>
      <c r="Z3801" s="429"/>
      <c r="AA3801" s="429"/>
      <c r="AB3801" s="185"/>
      <c r="AC3801" s="431"/>
    </row>
    <row r="3802" spans="24:29">
      <c r="X3802" s="429"/>
      <c r="Y3802" s="429"/>
      <c r="Z3802" s="429"/>
      <c r="AA3802" s="429"/>
      <c r="AB3802" s="185"/>
      <c r="AC3802" s="431"/>
    </row>
    <row r="3803" spans="24:29">
      <c r="X3803" s="429"/>
      <c r="Y3803" s="429"/>
      <c r="Z3803" s="429"/>
      <c r="AA3803" s="429"/>
      <c r="AB3803" s="185"/>
      <c r="AC3803" s="431"/>
    </row>
    <row r="3804" spans="24:29">
      <c r="X3804" s="429"/>
      <c r="Y3804" s="429"/>
      <c r="Z3804" s="429"/>
      <c r="AA3804" s="429"/>
      <c r="AB3804" s="185"/>
      <c r="AC3804" s="431"/>
    </row>
    <row r="3805" spans="24:29">
      <c r="X3805" s="429"/>
      <c r="Y3805" s="429"/>
      <c r="Z3805" s="429"/>
      <c r="AA3805" s="429"/>
      <c r="AB3805" s="185"/>
      <c r="AC3805" s="431"/>
    </row>
    <row r="3806" spans="24:29">
      <c r="X3806" s="429"/>
      <c r="Y3806" s="429"/>
      <c r="Z3806" s="429"/>
      <c r="AA3806" s="429"/>
      <c r="AB3806" s="185"/>
      <c r="AC3806" s="431"/>
    </row>
    <row r="3807" spans="24:29">
      <c r="X3807" s="429"/>
      <c r="Y3807" s="429"/>
      <c r="Z3807" s="429"/>
      <c r="AA3807" s="429"/>
      <c r="AB3807" s="185"/>
      <c r="AC3807" s="431"/>
    </row>
    <row r="3808" spans="24:29">
      <c r="X3808" s="429"/>
      <c r="Y3808" s="429"/>
      <c r="Z3808" s="429"/>
      <c r="AA3808" s="429"/>
      <c r="AB3808" s="185"/>
      <c r="AC3808" s="431"/>
    </row>
    <row r="3809" spans="24:29">
      <c r="X3809" s="429"/>
      <c r="Y3809" s="429"/>
      <c r="Z3809" s="429"/>
      <c r="AA3809" s="429"/>
      <c r="AB3809" s="185"/>
      <c r="AC3809" s="431"/>
    </row>
    <row r="3810" spans="24:29">
      <c r="X3810" s="429"/>
      <c r="Y3810" s="429"/>
      <c r="Z3810" s="429"/>
      <c r="AA3810" s="429"/>
      <c r="AB3810" s="185"/>
      <c r="AC3810" s="431"/>
    </row>
    <row r="3811" spans="24:29">
      <c r="X3811" s="429"/>
      <c r="Y3811" s="429"/>
      <c r="Z3811" s="429"/>
      <c r="AA3811" s="429"/>
      <c r="AB3811" s="185"/>
      <c r="AC3811" s="431"/>
    </row>
    <row r="3812" spans="24:29">
      <c r="X3812" s="429"/>
      <c r="Y3812" s="429"/>
      <c r="Z3812" s="429"/>
      <c r="AA3812" s="429"/>
      <c r="AB3812" s="185"/>
      <c r="AC3812" s="431"/>
    </row>
    <row r="3813" spans="24:29">
      <c r="X3813" s="429"/>
      <c r="Y3813" s="429"/>
      <c r="Z3813" s="429"/>
      <c r="AA3813" s="429"/>
      <c r="AB3813" s="185"/>
      <c r="AC3813" s="431"/>
    </row>
    <row r="3814" spans="24:29">
      <c r="X3814" s="429"/>
      <c r="Y3814" s="429"/>
      <c r="Z3814" s="429"/>
      <c r="AA3814" s="429"/>
      <c r="AB3814" s="185"/>
      <c r="AC3814" s="431"/>
    </row>
    <row r="3815" spans="24:29">
      <c r="X3815" s="429"/>
      <c r="Y3815" s="429"/>
      <c r="Z3815" s="429"/>
      <c r="AA3815" s="429"/>
      <c r="AB3815" s="185"/>
      <c r="AC3815" s="431"/>
    </row>
    <row r="3816" spans="24:29">
      <c r="X3816" s="429"/>
      <c r="Y3816" s="429"/>
      <c r="Z3816" s="429"/>
      <c r="AA3816" s="429"/>
      <c r="AB3816" s="185"/>
      <c r="AC3816" s="431"/>
    </row>
    <row r="3817" spans="24:29">
      <c r="X3817" s="429"/>
      <c r="Y3817" s="429"/>
      <c r="Z3817" s="429"/>
      <c r="AA3817" s="429"/>
      <c r="AB3817" s="185"/>
      <c r="AC3817" s="431"/>
    </row>
    <row r="3818" spans="24:29">
      <c r="X3818" s="429"/>
      <c r="Y3818" s="429"/>
      <c r="Z3818" s="429"/>
      <c r="AA3818" s="429"/>
      <c r="AB3818" s="185"/>
      <c r="AC3818" s="431"/>
    </row>
    <row r="3819" spans="24:29">
      <c r="X3819" s="429"/>
      <c r="Y3819" s="429"/>
      <c r="Z3819" s="429"/>
      <c r="AA3819" s="429"/>
      <c r="AB3819" s="185"/>
      <c r="AC3819" s="431"/>
    </row>
    <row r="3820" spans="24:29">
      <c r="X3820" s="429"/>
      <c r="Y3820" s="429"/>
      <c r="Z3820" s="429"/>
      <c r="AA3820" s="429"/>
      <c r="AB3820" s="185"/>
      <c r="AC3820" s="431"/>
    </row>
    <row r="3821" spans="24:29">
      <c r="X3821" s="429"/>
      <c r="Y3821" s="429"/>
      <c r="Z3821" s="429"/>
      <c r="AA3821" s="429"/>
      <c r="AB3821" s="185"/>
      <c r="AC3821" s="431"/>
    </row>
    <row r="3822" spans="24:29">
      <c r="X3822" s="429"/>
      <c r="Y3822" s="429"/>
      <c r="Z3822" s="429"/>
      <c r="AA3822" s="429"/>
      <c r="AB3822" s="185"/>
      <c r="AC3822" s="431"/>
    </row>
    <row r="3823" spans="24:29">
      <c r="X3823" s="429"/>
      <c r="Y3823" s="429"/>
      <c r="Z3823" s="429"/>
      <c r="AA3823" s="429"/>
      <c r="AB3823" s="185"/>
      <c r="AC3823" s="431"/>
    </row>
    <row r="3824" spans="24:29">
      <c r="X3824" s="429"/>
      <c r="Y3824" s="429"/>
      <c r="Z3824" s="429"/>
      <c r="AA3824" s="429"/>
      <c r="AB3824" s="185"/>
      <c r="AC3824" s="431"/>
    </row>
    <row r="3825" spans="24:29">
      <c r="X3825" s="429"/>
      <c r="Y3825" s="429"/>
      <c r="Z3825" s="429"/>
      <c r="AA3825" s="429"/>
      <c r="AB3825" s="185"/>
      <c r="AC3825" s="431"/>
    </row>
    <row r="3826" spans="24:29">
      <c r="X3826" s="429"/>
      <c r="Y3826" s="429"/>
      <c r="Z3826" s="429"/>
      <c r="AA3826" s="429"/>
      <c r="AB3826" s="185"/>
      <c r="AC3826" s="431"/>
    </row>
    <row r="3827" spans="24:29">
      <c r="X3827" s="429"/>
      <c r="Y3827" s="429"/>
      <c r="Z3827" s="429"/>
      <c r="AA3827" s="429"/>
      <c r="AB3827" s="185"/>
      <c r="AC3827" s="431"/>
    </row>
    <row r="3828" spans="24:29">
      <c r="X3828" s="429"/>
      <c r="Y3828" s="429"/>
      <c r="Z3828" s="429"/>
      <c r="AA3828" s="429"/>
      <c r="AB3828" s="185"/>
      <c r="AC3828" s="431"/>
    </row>
    <row r="3829" spans="24:29">
      <c r="X3829" s="429"/>
      <c r="Y3829" s="429"/>
      <c r="Z3829" s="429"/>
      <c r="AA3829" s="429"/>
      <c r="AB3829" s="185"/>
      <c r="AC3829" s="431"/>
    </row>
    <row r="3830" spans="24:29">
      <c r="X3830" s="429"/>
      <c r="Y3830" s="429"/>
      <c r="Z3830" s="429"/>
      <c r="AA3830" s="429"/>
      <c r="AB3830" s="185"/>
      <c r="AC3830" s="431"/>
    </row>
    <row r="3831" spans="24:29">
      <c r="X3831" s="429"/>
      <c r="Y3831" s="429"/>
      <c r="Z3831" s="429"/>
      <c r="AA3831" s="429"/>
      <c r="AB3831" s="185"/>
      <c r="AC3831" s="431"/>
    </row>
    <row r="3832" spans="24:29">
      <c r="X3832" s="429"/>
      <c r="Y3832" s="429"/>
      <c r="Z3832" s="429"/>
      <c r="AA3832" s="429"/>
      <c r="AB3832" s="185"/>
      <c r="AC3832" s="431"/>
    </row>
    <row r="3833" spans="24:29">
      <c r="X3833" s="429"/>
      <c r="Y3833" s="429"/>
      <c r="Z3833" s="429"/>
      <c r="AA3833" s="429"/>
      <c r="AB3833" s="185"/>
      <c r="AC3833" s="431"/>
    </row>
    <row r="3834" spans="24:29">
      <c r="X3834" s="429"/>
      <c r="Y3834" s="429"/>
      <c r="Z3834" s="429"/>
      <c r="AA3834" s="429"/>
      <c r="AB3834" s="185"/>
      <c r="AC3834" s="431"/>
    </row>
    <row r="3835" spans="24:29">
      <c r="X3835" s="429"/>
      <c r="Y3835" s="429"/>
      <c r="Z3835" s="429"/>
      <c r="AA3835" s="429"/>
      <c r="AB3835" s="185"/>
      <c r="AC3835" s="431"/>
    </row>
    <row r="3836" spans="24:29">
      <c r="X3836" s="429"/>
      <c r="Y3836" s="429"/>
      <c r="Z3836" s="429"/>
      <c r="AA3836" s="429"/>
      <c r="AB3836" s="185"/>
      <c r="AC3836" s="431"/>
    </row>
    <row r="3837" spans="24:29">
      <c r="X3837" s="429"/>
      <c r="Y3837" s="429"/>
      <c r="Z3837" s="429"/>
      <c r="AA3837" s="429"/>
      <c r="AB3837" s="185"/>
      <c r="AC3837" s="431"/>
    </row>
    <row r="3838" spans="24:29">
      <c r="X3838" s="429"/>
      <c r="Y3838" s="429"/>
      <c r="Z3838" s="429"/>
      <c r="AA3838" s="429"/>
      <c r="AB3838" s="185"/>
      <c r="AC3838" s="431"/>
    </row>
    <row r="3839" spans="24:29">
      <c r="X3839" s="429"/>
      <c r="Y3839" s="429"/>
      <c r="Z3839" s="429"/>
      <c r="AA3839" s="429"/>
      <c r="AB3839" s="185"/>
      <c r="AC3839" s="431"/>
    </row>
    <row r="3840" spans="24:29">
      <c r="X3840" s="429"/>
      <c r="Y3840" s="429"/>
      <c r="Z3840" s="429"/>
      <c r="AA3840" s="429"/>
      <c r="AB3840" s="185"/>
      <c r="AC3840" s="431"/>
    </row>
    <row r="3841" spans="24:29">
      <c r="X3841" s="429"/>
      <c r="Y3841" s="429"/>
      <c r="Z3841" s="429"/>
      <c r="AA3841" s="429"/>
      <c r="AB3841" s="185"/>
      <c r="AC3841" s="431"/>
    </row>
    <row r="3842" spans="24:29">
      <c r="X3842" s="429"/>
      <c r="Y3842" s="429"/>
      <c r="Z3842" s="429"/>
      <c r="AA3842" s="429"/>
      <c r="AB3842" s="185"/>
      <c r="AC3842" s="431"/>
    </row>
    <row r="3843" spans="24:29">
      <c r="X3843" s="429"/>
      <c r="Y3843" s="429"/>
      <c r="Z3843" s="429"/>
      <c r="AA3843" s="429"/>
      <c r="AB3843" s="185"/>
      <c r="AC3843" s="431"/>
    </row>
    <row r="3844" spans="24:29">
      <c r="X3844" s="429"/>
      <c r="Y3844" s="429"/>
      <c r="Z3844" s="429"/>
      <c r="AA3844" s="429"/>
      <c r="AB3844" s="185"/>
      <c r="AC3844" s="431"/>
    </row>
    <row r="3845" spans="24:29">
      <c r="X3845" s="429"/>
      <c r="Y3845" s="429"/>
      <c r="Z3845" s="429"/>
      <c r="AA3845" s="429"/>
      <c r="AB3845" s="185"/>
      <c r="AC3845" s="431"/>
    </row>
    <row r="3846" spans="24:29">
      <c r="X3846" s="429"/>
      <c r="Y3846" s="429"/>
      <c r="Z3846" s="429"/>
      <c r="AA3846" s="429"/>
      <c r="AB3846" s="185"/>
      <c r="AC3846" s="431"/>
    </row>
    <row r="3847" spans="24:29">
      <c r="X3847" s="429"/>
      <c r="Y3847" s="429"/>
      <c r="Z3847" s="429"/>
      <c r="AA3847" s="429"/>
      <c r="AB3847" s="185"/>
      <c r="AC3847" s="431"/>
    </row>
    <row r="3848" spans="24:29">
      <c r="X3848" s="429"/>
      <c r="Y3848" s="429"/>
      <c r="Z3848" s="429"/>
      <c r="AA3848" s="429"/>
      <c r="AB3848" s="185"/>
      <c r="AC3848" s="431"/>
    </row>
    <row r="3849" spans="24:29">
      <c r="X3849" s="429"/>
      <c r="Y3849" s="429"/>
      <c r="Z3849" s="429"/>
      <c r="AA3849" s="429"/>
      <c r="AB3849" s="185"/>
      <c r="AC3849" s="431"/>
    </row>
    <row r="3850" spans="24:29">
      <c r="X3850" s="429"/>
      <c r="Y3850" s="429"/>
      <c r="Z3850" s="429"/>
      <c r="AA3850" s="429"/>
      <c r="AB3850" s="185"/>
      <c r="AC3850" s="431"/>
    </row>
    <row r="3851" spans="24:29">
      <c r="X3851" s="429"/>
      <c r="Y3851" s="429"/>
      <c r="Z3851" s="429"/>
      <c r="AA3851" s="429"/>
      <c r="AB3851" s="185"/>
      <c r="AC3851" s="431"/>
    </row>
    <row r="3852" spans="24:29">
      <c r="X3852" s="429"/>
      <c r="Y3852" s="429"/>
      <c r="Z3852" s="429"/>
      <c r="AA3852" s="429"/>
      <c r="AB3852" s="185"/>
      <c r="AC3852" s="431"/>
    </row>
    <row r="3853" spans="24:29">
      <c r="X3853" s="429"/>
      <c r="Y3853" s="429"/>
      <c r="Z3853" s="429"/>
      <c r="AA3853" s="429"/>
      <c r="AB3853" s="185"/>
      <c r="AC3853" s="431"/>
    </row>
    <row r="3854" spans="24:29">
      <c r="X3854" s="429"/>
      <c r="Y3854" s="429"/>
      <c r="Z3854" s="429"/>
      <c r="AA3854" s="429"/>
      <c r="AB3854" s="185"/>
      <c r="AC3854" s="431"/>
    </row>
    <row r="3855" spans="24:29">
      <c r="X3855" s="429"/>
      <c r="Y3855" s="429"/>
      <c r="Z3855" s="429"/>
      <c r="AA3855" s="429"/>
      <c r="AB3855" s="185"/>
      <c r="AC3855" s="431"/>
    </row>
    <row r="3856" spans="24:29">
      <c r="X3856" s="429"/>
      <c r="Y3856" s="429"/>
      <c r="Z3856" s="429"/>
      <c r="AA3856" s="429"/>
      <c r="AB3856" s="185"/>
      <c r="AC3856" s="431"/>
    </row>
    <row r="3857" spans="24:29">
      <c r="X3857" s="429"/>
      <c r="Y3857" s="429"/>
      <c r="Z3857" s="429"/>
      <c r="AA3857" s="429"/>
      <c r="AB3857" s="185"/>
      <c r="AC3857" s="431"/>
    </row>
    <row r="3858" spans="24:29">
      <c r="X3858" s="429"/>
      <c r="Y3858" s="429"/>
      <c r="Z3858" s="429"/>
      <c r="AA3858" s="429"/>
      <c r="AB3858" s="185"/>
      <c r="AC3858" s="431"/>
    </row>
    <row r="3859" spans="24:29">
      <c r="X3859" s="429"/>
      <c r="Y3859" s="429"/>
      <c r="Z3859" s="429"/>
      <c r="AA3859" s="429"/>
      <c r="AB3859" s="185"/>
      <c r="AC3859" s="431"/>
    </row>
    <row r="3860" spans="24:29">
      <c r="X3860" s="429"/>
      <c r="Y3860" s="429"/>
      <c r="Z3860" s="429"/>
      <c r="AA3860" s="429"/>
      <c r="AB3860" s="185"/>
      <c r="AC3860" s="431"/>
    </row>
    <row r="3861" spans="24:29">
      <c r="X3861" s="429"/>
      <c r="Y3861" s="429"/>
      <c r="Z3861" s="429"/>
      <c r="AA3861" s="429"/>
      <c r="AB3861" s="185"/>
      <c r="AC3861" s="431"/>
    </row>
    <row r="3862" spans="24:29">
      <c r="X3862" s="429"/>
      <c r="Y3862" s="429"/>
      <c r="Z3862" s="429"/>
      <c r="AA3862" s="429"/>
      <c r="AB3862" s="185"/>
      <c r="AC3862" s="431"/>
    </row>
    <row r="3863" spans="24:29">
      <c r="X3863" s="429"/>
      <c r="Y3863" s="429"/>
      <c r="Z3863" s="429"/>
      <c r="AA3863" s="429"/>
      <c r="AB3863" s="185"/>
      <c r="AC3863" s="431"/>
    </row>
    <row r="3864" spans="24:29">
      <c r="X3864" s="429"/>
      <c r="Y3864" s="429"/>
      <c r="Z3864" s="429"/>
      <c r="AA3864" s="429"/>
      <c r="AB3864" s="185"/>
      <c r="AC3864" s="431"/>
    </row>
    <row r="3865" spans="24:29">
      <c r="X3865" s="429"/>
      <c r="Y3865" s="429"/>
      <c r="Z3865" s="429"/>
      <c r="AA3865" s="429"/>
      <c r="AB3865" s="185"/>
      <c r="AC3865" s="431"/>
    </row>
    <row r="3866" spans="24:29">
      <c r="X3866" s="429"/>
      <c r="Y3866" s="429"/>
      <c r="Z3866" s="429"/>
      <c r="AA3866" s="429"/>
      <c r="AB3866" s="185"/>
      <c r="AC3866" s="431"/>
    </row>
    <row r="3867" spans="24:29">
      <c r="X3867" s="429"/>
      <c r="Y3867" s="429"/>
      <c r="Z3867" s="429"/>
      <c r="AA3867" s="429"/>
      <c r="AB3867" s="185"/>
      <c r="AC3867" s="431"/>
    </row>
    <row r="3868" spans="24:29">
      <c r="X3868" s="429"/>
      <c r="Y3868" s="429"/>
      <c r="Z3868" s="429"/>
      <c r="AA3868" s="429"/>
      <c r="AB3868" s="185"/>
      <c r="AC3868" s="431"/>
    </row>
    <row r="3869" spans="24:29">
      <c r="X3869" s="429"/>
      <c r="Y3869" s="429"/>
      <c r="Z3869" s="429"/>
      <c r="AA3869" s="429"/>
      <c r="AB3869" s="185"/>
      <c r="AC3869" s="431"/>
    </row>
    <row r="3870" spans="24:29">
      <c r="X3870" s="429"/>
      <c r="Y3870" s="429"/>
      <c r="Z3870" s="429"/>
      <c r="AA3870" s="429"/>
      <c r="AB3870" s="185"/>
      <c r="AC3870" s="431"/>
    </row>
    <row r="3871" spans="24:29">
      <c r="X3871" s="429"/>
      <c r="Y3871" s="429"/>
      <c r="Z3871" s="429"/>
      <c r="AA3871" s="429"/>
      <c r="AB3871" s="185"/>
      <c r="AC3871" s="431"/>
    </row>
    <row r="3872" spans="24:29">
      <c r="X3872" s="429"/>
      <c r="Y3872" s="429"/>
      <c r="Z3872" s="429"/>
      <c r="AA3872" s="429"/>
      <c r="AB3872" s="185"/>
      <c r="AC3872" s="431"/>
    </row>
    <row r="3873" spans="24:29">
      <c r="X3873" s="429"/>
      <c r="Y3873" s="429"/>
      <c r="Z3873" s="429"/>
      <c r="AA3873" s="429"/>
      <c r="AB3873" s="185"/>
      <c r="AC3873" s="431"/>
    </row>
    <row r="3874" spans="24:29">
      <c r="X3874" s="429"/>
      <c r="Y3874" s="429"/>
      <c r="Z3874" s="429"/>
      <c r="AA3874" s="429"/>
      <c r="AB3874" s="185"/>
      <c r="AC3874" s="431"/>
    </row>
    <row r="3875" spans="24:29">
      <c r="X3875" s="429"/>
      <c r="Y3875" s="429"/>
      <c r="Z3875" s="429"/>
      <c r="AA3875" s="429"/>
      <c r="AB3875" s="185"/>
      <c r="AC3875" s="431"/>
    </row>
    <row r="3876" spans="24:29">
      <c r="X3876" s="429"/>
      <c r="Y3876" s="429"/>
      <c r="Z3876" s="429"/>
      <c r="AA3876" s="429"/>
      <c r="AB3876" s="185"/>
      <c r="AC3876" s="431"/>
    </row>
    <row r="3877" spans="24:29">
      <c r="X3877" s="429"/>
      <c r="Y3877" s="429"/>
      <c r="Z3877" s="429"/>
      <c r="AA3877" s="429"/>
      <c r="AB3877" s="185"/>
      <c r="AC3877" s="431"/>
    </row>
    <row r="3878" spans="24:29">
      <c r="X3878" s="429"/>
      <c r="Y3878" s="429"/>
      <c r="Z3878" s="429"/>
      <c r="AA3878" s="429"/>
      <c r="AB3878" s="185"/>
      <c r="AC3878" s="431"/>
    </row>
    <row r="3879" spans="24:29">
      <c r="X3879" s="429"/>
      <c r="Y3879" s="429"/>
      <c r="Z3879" s="429"/>
      <c r="AA3879" s="429"/>
      <c r="AB3879" s="185"/>
      <c r="AC3879" s="431"/>
    </row>
    <row r="3880" spans="24:29">
      <c r="X3880" s="429"/>
      <c r="Y3880" s="429"/>
      <c r="Z3880" s="429"/>
      <c r="AA3880" s="429"/>
      <c r="AB3880" s="185"/>
      <c r="AC3880" s="431"/>
    </row>
    <row r="3881" spans="24:29">
      <c r="X3881" s="429"/>
      <c r="Y3881" s="429"/>
      <c r="Z3881" s="429"/>
      <c r="AA3881" s="429"/>
      <c r="AB3881" s="185"/>
      <c r="AC3881" s="431"/>
    </row>
    <row r="3882" spans="24:29">
      <c r="X3882" s="429"/>
      <c r="Y3882" s="429"/>
      <c r="Z3882" s="429"/>
      <c r="AA3882" s="429"/>
      <c r="AB3882" s="185"/>
      <c r="AC3882" s="431"/>
    </row>
    <row r="3883" spans="24:29">
      <c r="X3883" s="429"/>
      <c r="Y3883" s="429"/>
      <c r="Z3883" s="429"/>
      <c r="AA3883" s="429"/>
      <c r="AB3883" s="185"/>
      <c r="AC3883" s="431"/>
    </row>
    <row r="3884" spans="24:29">
      <c r="X3884" s="429"/>
      <c r="Y3884" s="429"/>
      <c r="Z3884" s="429"/>
      <c r="AA3884" s="429"/>
      <c r="AB3884" s="185"/>
      <c r="AC3884" s="431"/>
    </row>
    <row r="3885" spans="24:29">
      <c r="X3885" s="429"/>
      <c r="Y3885" s="429"/>
      <c r="Z3885" s="429"/>
      <c r="AA3885" s="429"/>
      <c r="AB3885" s="185"/>
      <c r="AC3885" s="431"/>
    </row>
    <row r="3886" spans="24:29">
      <c r="X3886" s="429"/>
      <c r="Y3886" s="429"/>
      <c r="Z3886" s="429"/>
      <c r="AA3886" s="429"/>
      <c r="AB3886" s="185"/>
      <c r="AC3886" s="431"/>
    </row>
    <row r="3887" spans="24:29">
      <c r="X3887" s="429"/>
      <c r="Y3887" s="429"/>
      <c r="Z3887" s="429"/>
      <c r="AA3887" s="429"/>
      <c r="AB3887" s="185"/>
      <c r="AC3887" s="431"/>
    </row>
    <row r="3888" spans="24:29">
      <c r="X3888" s="429"/>
      <c r="Y3888" s="429"/>
      <c r="Z3888" s="429"/>
      <c r="AA3888" s="429"/>
      <c r="AB3888" s="185"/>
      <c r="AC3888" s="431"/>
    </row>
    <row r="3889" spans="24:29">
      <c r="X3889" s="429"/>
      <c r="Y3889" s="429"/>
      <c r="Z3889" s="429"/>
      <c r="AA3889" s="429"/>
      <c r="AB3889" s="185"/>
      <c r="AC3889" s="431"/>
    </row>
    <row r="3890" spans="24:29">
      <c r="X3890" s="429"/>
      <c r="Y3890" s="429"/>
      <c r="Z3890" s="429"/>
      <c r="AA3890" s="429"/>
      <c r="AB3890" s="185"/>
      <c r="AC3890" s="431"/>
    </row>
    <row r="3891" spans="24:29">
      <c r="X3891" s="429"/>
      <c r="Y3891" s="429"/>
      <c r="Z3891" s="429"/>
      <c r="AA3891" s="429"/>
      <c r="AB3891" s="185"/>
      <c r="AC3891" s="431"/>
    </row>
    <row r="3892" spans="24:29">
      <c r="X3892" s="429"/>
      <c r="Y3892" s="429"/>
      <c r="Z3892" s="429"/>
      <c r="AA3892" s="429"/>
      <c r="AB3892" s="185"/>
      <c r="AC3892" s="431"/>
    </row>
    <row r="3893" spans="24:29">
      <c r="X3893" s="429"/>
      <c r="Y3893" s="429"/>
      <c r="Z3893" s="429"/>
      <c r="AA3893" s="429"/>
      <c r="AB3893" s="185"/>
      <c r="AC3893" s="431"/>
    </row>
    <row r="3894" spans="24:29">
      <c r="X3894" s="429"/>
      <c r="Y3894" s="429"/>
      <c r="Z3894" s="429"/>
      <c r="AA3894" s="429"/>
      <c r="AB3894" s="185"/>
      <c r="AC3894" s="431"/>
    </row>
    <row r="3895" spans="24:29">
      <c r="X3895" s="429"/>
      <c r="Y3895" s="429"/>
      <c r="Z3895" s="429"/>
      <c r="AA3895" s="429"/>
      <c r="AB3895" s="185"/>
      <c r="AC3895" s="431"/>
    </row>
    <row r="3896" spans="24:29">
      <c r="X3896" s="429"/>
      <c r="Y3896" s="429"/>
      <c r="Z3896" s="429"/>
      <c r="AA3896" s="429"/>
      <c r="AB3896" s="185"/>
      <c r="AC3896" s="431"/>
    </row>
    <row r="3897" spans="24:29">
      <c r="X3897" s="429"/>
      <c r="Y3897" s="429"/>
      <c r="Z3897" s="429"/>
      <c r="AA3897" s="429"/>
      <c r="AB3897" s="185"/>
      <c r="AC3897" s="431"/>
    </row>
    <row r="3898" spans="24:29">
      <c r="X3898" s="429"/>
      <c r="Y3898" s="429"/>
      <c r="Z3898" s="429"/>
      <c r="AA3898" s="429"/>
      <c r="AB3898" s="185"/>
      <c r="AC3898" s="431"/>
    </row>
    <row r="3899" spans="24:29">
      <c r="X3899" s="429"/>
      <c r="Y3899" s="429"/>
      <c r="Z3899" s="429"/>
      <c r="AA3899" s="429"/>
      <c r="AB3899" s="185"/>
      <c r="AC3899" s="431"/>
    </row>
    <row r="3900" spans="24:29">
      <c r="X3900" s="429"/>
      <c r="Y3900" s="429"/>
      <c r="Z3900" s="429"/>
      <c r="AA3900" s="429"/>
      <c r="AB3900" s="185"/>
      <c r="AC3900" s="431"/>
    </row>
    <row r="3901" spans="24:29">
      <c r="X3901" s="429"/>
      <c r="Y3901" s="429"/>
      <c r="Z3901" s="429"/>
      <c r="AA3901" s="429"/>
      <c r="AB3901" s="185"/>
      <c r="AC3901" s="431"/>
    </row>
    <row r="3902" spans="24:29">
      <c r="X3902" s="429"/>
      <c r="Y3902" s="429"/>
      <c r="Z3902" s="429"/>
      <c r="AA3902" s="429"/>
      <c r="AB3902" s="185"/>
      <c r="AC3902" s="431"/>
    </row>
    <row r="3903" spans="24:29">
      <c r="X3903" s="429"/>
      <c r="Y3903" s="429"/>
      <c r="Z3903" s="429"/>
      <c r="AA3903" s="429"/>
      <c r="AB3903" s="185"/>
      <c r="AC3903" s="431"/>
    </row>
    <row r="3904" spans="24:29">
      <c r="X3904" s="429"/>
      <c r="Y3904" s="429"/>
      <c r="Z3904" s="429"/>
      <c r="AA3904" s="429"/>
      <c r="AB3904" s="185"/>
      <c r="AC3904" s="431"/>
    </row>
    <row r="3905" spans="24:29">
      <c r="X3905" s="429"/>
      <c r="Y3905" s="429"/>
      <c r="Z3905" s="429"/>
      <c r="AA3905" s="429"/>
      <c r="AB3905" s="185"/>
      <c r="AC3905" s="431"/>
    </row>
    <row r="3906" spans="24:29">
      <c r="X3906" s="429"/>
      <c r="Y3906" s="429"/>
      <c r="Z3906" s="429"/>
      <c r="AA3906" s="429"/>
      <c r="AB3906" s="185"/>
      <c r="AC3906" s="431"/>
    </row>
    <row r="3907" spans="24:29">
      <c r="X3907" s="429"/>
      <c r="Y3907" s="429"/>
      <c r="Z3907" s="429"/>
      <c r="AA3907" s="429"/>
      <c r="AB3907" s="185"/>
      <c r="AC3907" s="431"/>
    </row>
    <row r="3908" spans="24:29">
      <c r="X3908" s="429"/>
      <c r="Y3908" s="429"/>
      <c r="Z3908" s="429"/>
      <c r="AA3908" s="429"/>
      <c r="AB3908" s="185"/>
      <c r="AC3908" s="431"/>
    </row>
    <row r="3909" spans="24:29">
      <c r="X3909" s="429"/>
      <c r="Y3909" s="429"/>
      <c r="Z3909" s="429"/>
      <c r="AA3909" s="429"/>
      <c r="AB3909" s="185"/>
      <c r="AC3909" s="431"/>
    </row>
    <row r="3910" spans="24:29">
      <c r="X3910" s="429"/>
      <c r="Y3910" s="429"/>
      <c r="Z3910" s="429"/>
      <c r="AA3910" s="429"/>
      <c r="AB3910" s="185"/>
      <c r="AC3910" s="431"/>
    </row>
    <row r="3911" spans="24:29">
      <c r="X3911" s="429"/>
      <c r="Y3911" s="429"/>
      <c r="Z3911" s="429"/>
      <c r="AA3911" s="429"/>
      <c r="AB3911" s="185"/>
      <c r="AC3911" s="431"/>
    </row>
    <row r="3912" spans="24:29">
      <c r="X3912" s="429"/>
      <c r="Y3912" s="429"/>
      <c r="Z3912" s="429"/>
      <c r="AA3912" s="429"/>
      <c r="AB3912" s="185"/>
      <c r="AC3912" s="431"/>
    </row>
    <row r="3913" spans="24:29">
      <c r="X3913" s="429"/>
      <c r="Y3913" s="429"/>
      <c r="Z3913" s="429"/>
      <c r="AA3913" s="429"/>
      <c r="AB3913" s="185"/>
      <c r="AC3913" s="431"/>
    </row>
    <row r="3914" spans="24:29">
      <c r="X3914" s="429"/>
      <c r="Y3914" s="429"/>
      <c r="Z3914" s="429"/>
      <c r="AA3914" s="429"/>
      <c r="AB3914" s="185"/>
      <c r="AC3914" s="431"/>
    </row>
    <row r="3915" spans="24:29">
      <c r="X3915" s="429"/>
      <c r="Y3915" s="429"/>
      <c r="Z3915" s="429"/>
      <c r="AA3915" s="429"/>
      <c r="AB3915" s="185"/>
      <c r="AC3915" s="431"/>
    </row>
    <row r="3916" spans="24:29">
      <c r="X3916" s="429"/>
      <c r="Y3916" s="429"/>
      <c r="Z3916" s="429"/>
      <c r="AA3916" s="429"/>
      <c r="AB3916" s="185"/>
      <c r="AC3916" s="431"/>
    </row>
    <row r="3917" spans="24:29">
      <c r="X3917" s="429"/>
      <c r="Y3917" s="429"/>
      <c r="Z3917" s="429"/>
      <c r="AA3917" s="429"/>
      <c r="AB3917" s="185"/>
      <c r="AC3917" s="431"/>
    </row>
    <row r="3918" spans="24:29">
      <c r="X3918" s="429"/>
      <c r="Y3918" s="429"/>
      <c r="Z3918" s="429"/>
      <c r="AA3918" s="429"/>
      <c r="AB3918" s="185"/>
      <c r="AC3918" s="431"/>
    </row>
    <row r="3919" spans="24:29">
      <c r="X3919" s="429"/>
      <c r="Y3919" s="429"/>
      <c r="Z3919" s="429"/>
      <c r="AA3919" s="429"/>
      <c r="AB3919" s="185"/>
      <c r="AC3919" s="431"/>
    </row>
    <row r="3920" spans="24:29">
      <c r="X3920" s="429"/>
      <c r="Y3920" s="429"/>
      <c r="Z3920" s="429"/>
      <c r="AA3920" s="429"/>
      <c r="AB3920" s="185"/>
      <c r="AC3920" s="431"/>
    </row>
    <row r="3921" spans="24:29">
      <c r="X3921" s="429"/>
      <c r="Y3921" s="429"/>
      <c r="Z3921" s="429"/>
      <c r="AA3921" s="429"/>
      <c r="AB3921" s="185"/>
      <c r="AC3921" s="431"/>
    </row>
    <row r="3922" spans="24:29">
      <c r="X3922" s="429"/>
      <c r="Y3922" s="429"/>
      <c r="Z3922" s="429"/>
      <c r="AA3922" s="429"/>
      <c r="AB3922" s="185"/>
      <c r="AC3922" s="431"/>
    </row>
    <row r="3923" spans="24:29">
      <c r="X3923" s="429"/>
      <c r="Y3923" s="429"/>
      <c r="Z3923" s="429"/>
      <c r="AA3923" s="429"/>
      <c r="AB3923" s="185"/>
      <c r="AC3923" s="431"/>
    </row>
    <row r="3924" spans="24:29">
      <c r="X3924" s="429"/>
      <c r="Y3924" s="429"/>
      <c r="Z3924" s="429"/>
      <c r="AA3924" s="429"/>
      <c r="AB3924" s="185"/>
      <c r="AC3924" s="431"/>
    </row>
    <row r="3925" spans="24:29">
      <c r="X3925" s="429"/>
      <c r="Y3925" s="429"/>
      <c r="Z3925" s="429"/>
      <c r="AA3925" s="429"/>
      <c r="AB3925" s="185"/>
      <c r="AC3925" s="431"/>
    </row>
    <row r="3926" spans="24:29">
      <c r="X3926" s="429"/>
      <c r="Y3926" s="429"/>
      <c r="Z3926" s="429"/>
      <c r="AA3926" s="429"/>
      <c r="AB3926" s="185"/>
      <c r="AC3926" s="431"/>
    </row>
    <row r="3927" spans="24:29">
      <c r="X3927" s="429"/>
      <c r="Y3927" s="429"/>
      <c r="Z3927" s="429"/>
      <c r="AA3927" s="429"/>
      <c r="AB3927" s="185"/>
      <c r="AC3927" s="431"/>
    </row>
    <row r="3928" spans="24:29">
      <c r="X3928" s="429"/>
      <c r="Y3928" s="429"/>
      <c r="Z3928" s="429"/>
      <c r="AA3928" s="429"/>
      <c r="AB3928" s="185"/>
      <c r="AC3928" s="431"/>
    </row>
    <row r="3929" spans="24:29">
      <c r="X3929" s="429"/>
      <c r="Y3929" s="429"/>
      <c r="Z3929" s="429"/>
      <c r="AA3929" s="429"/>
      <c r="AB3929" s="185"/>
      <c r="AC3929" s="431"/>
    </row>
    <row r="3930" spans="24:29">
      <c r="X3930" s="429"/>
      <c r="Y3930" s="429"/>
      <c r="Z3930" s="429"/>
      <c r="AA3930" s="429"/>
      <c r="AB3930" s="185"/>
      <c r="AC3930" s="431"/>
    </row>
    <row r="3931" spans="24:29">
      <c r="X3931" s="429"/>
      <c r="Y3931" s="429"/>
      <c r="Z3931" s="429"/>
      <c r="AA3931" s="429"/>
      <c r="AB3931" s="185"/>
      <c r="AC3931" s="431"/>
    </row>
    <row r="3932" spans="24:29">
      <c r="X3932" s="429"/>
      <c r="Y3932" s="429"/>
      <c r="Z3932" s="429"/>
      <c r="AA3932" s="429"/>
      <c r="AB3932" s="185"/>
      <c r="AC3932" s="431"/>
    </row>
    <row r="3933" spans="24:29">
      <c r="X3933" s="429"/>
      <c r="Y3933" s="429"/>
      <c r="Z3933" s="429"/>
      <c r="AA3933" s="429"/>
      <c r="AB3933" s="185"/>
      <c r="AC3933" s="431"/>
    </row>
    <row r="3934" spans="24:29">
      <c r="X3934" s="429"/>
      <c r="Y3934" s="429"/>
      <c r="Z3934" s="429"/>
      <c r="AA3934" s="429"/>
      <c r="AB3934" s="185"/>
      <c r="AC3934" s="431"/>
    </row>
    <row r="3935" spans="24:29">
      <c r="X3935" s="429"/>
      <c r="Y3935" s="429"/>
      <c r="Z3935" s="429"/>
      <c r="AA3935" s="429"/>
      <c r="AB3935" s="185"/>
      <c r="AC3935" s="431"/>
    </row>
    <row r="3936" spans="24:29">
      <c r="X3936" s="429"/>
      <c r="Y3936" s="429"/>
      <c r="Z3936" s="429"/>
      <c r="AA3936" s="429"/>
      <c r="AB3936" s="185"/>
      <c r="AC3936" s="431"/>
    </row>
    <row r="3937" spans="24:29">
      <c r="X3937" s="429"/>
      <c r="Y3937" s="429"/>
      <c r="Z3937" s="429"/>
      <c r="AA3937" s="429"/>
      <c r="AB3937" s="185"/>
      <c r="AC3937" s="431"/>
    </row>
    <row r="3938" spans="24:29">
      <c r="X3938" s="429"/>
      <c r="Y3938" s="429"/>
      <c r="Z3938" s="429"/>
      <c r="AA3938" s="429"/>
      <c r="AB3938" s="185"/>
      <c r="AC3938" s="431"/>
    </row>
    <row r="3939" spans="24:29">
      <c r="X3939" s="429"/>
      <c r="Y3939" s="429"/>
      <c r="Z3939" s="429"/>
      <c r="AA3939" s="429"/>
      <c r="AB3939" s="185"/>
      <c r="AC3939" s="431"/>
    </row>
    <row r="3940" spans="24:29">
      <c r="X3940" s="429"/>
      <c r="Y3940" s="429"/>
      <c r="Z3940" s="429"/>
      <c r="AA3940" s="429"/>
      <c r="AB3940" s="185"/>
      <c r="AC3940" s="431"/>
    </row>
    <row r="3941" spans="24:29">
      <c r="X3941" s="429"/>
      <c r="Y3941" s="429"/>
      <c r="Z3941" s="429"/>
      <c r="AA3941" s="429"/>
      <c r="AB3941" s="185"/>
      <c r="AC3941" s="431"/>
    </row>
    <row r="3942" spans="24:29">
      <c r="X3942" s="429"/>
      <c r="Y3942" s="429"/>
      <c r="Z3942" s="429"/>
      <c r="AA3942" s="429"/>
      <c r="AB3942" s="185"/>
      <c r="AC3942" s="431"/>
    </row>
    <row r="3943" spans="24:29">
      <c r="X3943" s="429"/>
      <c r="Y3943" s="429"/>
      <c r="Z3943" s="429"/>
      <c r="AA3943" s="429"/>
      <c r="AB3943" s="185"/>
      <c r="AC3943" s="431"/>
    </row>
    <row r="3944" spans="24:29">
      <c r="X3944" s="429"/>
      <c r="Y3944" s="429"/>
      <c r="Z3944" s="429"/>
      <c r="AA3944" s="429"/>
      <c r="AB3944" s="185"/>
      <c r="AC3944" s="431"/>
    </row>
    <row r="3945" spans="24:29">
      <c r="X3945" s="429"/>
      <c r="Y3945" s="429"/>
      <c r="Z3945" s="429"/>
      <c r="AA3945" s="429"/>
      <c r="AB3945" s="185"/>
      <c r="AC3945" s="431"/>
    </row>
    <row r="3946" spans="24:29">
      <c r="X3946" s="429"/>
      <c r="Y3946" s="429"/>
      <c r="Z3946" s="429"/>
      <c r="AA3946" s="429"/>
      <c r="AB3946" s="185"/>
      <c r="AC3946" s="431"/>
    </row>
    <row r="3947" spans="24:29">
      <c r="X3947" s="429"/>
      <c r="Y3947" s="429"/>
      <c r="Z3947" s="429"/>
      <c r="AA3947" s="429"/>
      <c r="AB3947" s="185"/>
      <c r="AC3947" s="431"/>
    </row>
    <row r="3948" spans="24:29">
      <c r="X3948" s="429"/>
      <c r="Y3948" s="429"/>
      <c r="Z3948" s="429"/>
      <c r="AA3948" s="429"/>
      <c r="AB3948" s="185"/>
      <c r="AC3948" s="431"/>
    </row>
    <row r="3949" spans="24:29">
      <c r="X3949" s="429"/>
      <c r="Y3949" s="429"/>
      <c r="Z3949" s="429"/>
      <c r="AA3949" s="429"/>
      <c r="AB3949" s="185"/>
      <c r="AC3949" s="431"/>
    </row>
    <row r="3950" spans="24:29">
      <c r="X3950" s="429"/>
      <c r="Y3950" s="429"/>
      <c r="Z3950" s="429"/>
      <c r="AA3950" s="429"/>
      <c r="AB3950" s="185"/>
      <c r="AC3950" s="431"/>
    </row>
    <row r="3951" spans="24:29">
      <c r="X3951" s="429"/>
      <c r="Y3951" s="429"/>
      <c r="Z3951" s="429"/>
      <c r="AA3951" s="429"/>
      <c r="AB3951" s="185"/>
      <c r="AC3951" s="431"/>
    </row>
    <row r="3952" spans="24:29">
      <c r="X3952" s="429"/>
      <c r="Y3952" s="429"/>
      <c r="Z3952" s="429"/>
      <c r="AA3952" s="429"/>
      <c r="AB3952" s="185"/>
      <c r="AC3952" s="431"/>
    </row>
    <row r="3953" spans="24:29">
      <c r="X3953" s="429"/>
      <c r="Y3953" s="429"/>
      <c r="Z3953" s="429"/>
      <c r="AA3953" s="429"/>
      <c r="AB3953" s="185"/>
      <c r="AC3953" s="431"/>
    </row>
    <row r="3954" spans="24:29">
      <c r="X3954" s="429"/>
      <c r="Y3954" s="429"/>
      <c r="Z3954" s="429"/>
      <c r="AA3954" s="429"/>
      <c r="AB3954" s="185"/>
      <c r="AC3954" s="431"/>
    </row>
    <row r="3955" spans="24:29">
      <c r="X3955" s="429"/>
      <c r="Y3955" s="429"/>
      <c r="Z3955" s="429"/>
      <c r="AA3955" s="429"/>
      <c r="AB3955" s="185"/>
      <c r="AC3955" s="431"/>
    </row>
    <row r="3956" spans="24:29">
      <c r="X3956" s="429"/>
      <c r="Y3956" s="429"/>
      <c r="Z3956" s="429"/>
      <c r="AA3956" s="429"/>
      <c r="AB3956" s="185"/>
      <c r="AC3956" s="431"/>
    </row>
    <row r="3957" spans="24:29">
      <c r="X3957" s="429"/>
      <c r="Y3957" s="429"/>
      <c r="Z3957" s="429"/>
      <c r="AA3957" s="429"/>
      <c r="AB3957" s="185"/>
      <c r="AC3957" s="431"/>
    </row>
    <row r="3958" spans="24:29">
      <c r="X3958" s="429"/>
      <c r="Y3958" s="429"/>
      <c r="Z3958" s="429"/>
      <c r="AA3958" s="429"/>
      <c r="AB3958" s="185"/>
      <c r="AC3958" s="431"/>
    </row>
    <row r="3959" spans="24:29">
      <c r="X3959" s="429"/>
      <c r="Y3959" s="429"/>
      <c r="Z3959" s="429"/>
      <c r="AA3959" s="429"/>
      <c r="AB3959" s="185"/>
      <c r="AC3959" s="431"/>
    </row>
    <row r="3960" spans="24:29">
      <c r="X3960" s="429"/>
      <c r="Y3960" s="429"/>
      <c r="Z3960" s="429"/>
      <c r="AA3960" s="429"/>
      <c r="AB3960" s="185"/>
      <c r="AC3960" s="431"/>
    </row>
    <row r="3961" spans="24:29">
      <c r="X3961" s="429"/>
      <c r="Y3961" s="429"/>
      <c r="Z3961" s="429"/>
      <c r="AA3961" s="429"/>
      <c r="AB3961" s="185"/>
      <c r="AC3961" s="431"/>
    </row>
    <row r="3962" spans="24:29">
      <c r="X3962" s="429"/>
      <c r="Y3962" s="429"/>
      <c r="Z3962" s="429"/>
      <c r="AA3962" s="429"/>
      <c r="AB3962" s="185"/>
      <c r="AC3962" s="431"/>
    </row>
    <row r="3963" spans="24:29">
      <c r="X3963" s="429"/>
      <c r="Y3963" s="429"/>
      <c r="Z3963" s="429"/>
      <c r="AA3963" s="429"/>
      <c r="AB3963" s="185"/>
      <c r="AC3963" s="431"/>
    </row>
    <row r="3964" spans="24:29">
      <c r="X3964" s="429"/>
      <c r="Y3964" s="429"/>
      <c r="Z3964" s="429"/>
      <c r="AA3964" s="429"/>
      <c r="AB3964" s="185"/>
      <c r="AC3964" s="431"/>
    </row>
    <row r="3965" spans="24:29">
      <c r="X3965" s="429"/>
      <c r="Y3965" s="429"/>
      <c r="Z3965" s="429"/>
      <c r="AA3965" s="429"/>
      <c r="AB3965" s="185"/>
      <c r="AC3965" s="431"/>
    </row>
    <row r="3966" spans="24:29">
      <c r="X3966" s="429"/>
      <c r="Y3966" s="429"/>
      <c r="Z3966" s="429"/>
      <c r="AA3966" s="429"/>
      <c r="AB3966" s="185"/>
      <c r="AC3966" s="431"/>
    </row>
    <row r="3967" spans="24:29">
      <c r="X3967" s="429"/>
      <c r="Y3967" s="429"/>
      <c r="Z3967" s="429"/>
      <c r="AA3967" s="429"/>
      <c r="AB3967" s="185"/>
      <c r="AC3967" s="431"/>
    </row>
    <row r="3968" spans="24:29">
      <c r="X3968" s="429"/>
      <c r="Y3968" s="429"/>
      <c r="Z3968" s="429"/>
      <c r="AA3968" s="429"/>
      <c r="AB3968" s="185"/>
      <c r="AC3968" s="431"/>
    </row>
    <row r="3969" spans="24:29">
      <c r="X3969" s="429"/>
      <c r="Y3969" s="429"/>
      <c r="Z3969" s="429"/>
      <c r="AA3969" s="429"/>
      <c r="AB3969" s="185"/>
      <c r="AC3969" s="431"/>
    </row>
    <row r="3970" spans="24:29">
      <c r="X3970" s="429"/>
      <c r="Y3970" s="429"/>
      <c r="Z3970" s="429"/>
      <c r="AA3970" s="429"/>
      <c r="AB3970" s="185"/>
      <c r="AC3970" s="431"/>
    </row>
    <row r="3971" spans="24:29">
      <c r="X3971" s="429"/>
      <c r="Y3971" s="429"/>
      <c r="Z3971" s="429"/>
      <c r="AA3971" s="429"/>
      <c r="AB3971" s="185"/>
      <c r="AC3971" s="431"/>
    </row>
    <row r="3972" spans="24:29">
      <c r="X3972" s="429"/>
      <c r="Y3972" s="429"/>
      <c r="Z3972" s="429"/>
      <c r="AA3972" s="429"/>
      <c r="AB3972" s="185"/>
      <c r="AC3972" s="431"/>
    </row>
    <row r="3973" spans="24:29">
      <c r="X3973" s="429"/>
      <c r="Y3973" s="429"/>
      <c r="Z3973" s="429"/>
      <c r="AA3973" s="429"/>
      <c r="AB3973" s="185"/>
      <c r="AC3973" s="431"/>
    </row>
    <row r="3974" spans="24:29">
      <c r="X3974" s="429"/>
      <c r="Y3974" s="429"/>
      <c r="Z3974" s="429"/>
      <c r="AA3974" s="429"/>
      <c r="AB3974" s="185"/>
      <c r="AC3974" s="431"/>
    </row>
    <row r="3975" spans="24:29">
      <c r="X3975" s="429"/>
      <c r="Y3975" s="429"/>
      <c r="Z3975" s="429"/>
      <c r="AA3975" s="429"/>
      <c r="AB3975" s="185"/>
      <c r="AC3975" s="431"/>
    </row>
    <row r="3976" spans="24:29">
      <c r="X3976" s="429"/>
      <c r="Y3976" s="429"/>
      <c r="Z3976" s="429"/>
      <c r="AA3976" s="429"/>
      <c r="AB3976" s="185"/>
      <c r="AC3976" s="431"/>
    </row>
    <row r="3977" spans="24:29">
      <c r="X3977" s="429"/>
      <c r="Y3977" s="429"/>
      <c r="Z3977" s="429"/>
      <c r="AA3977" s="429"/>
      <c r="AB3977" s="185"/>
      <c r="AC3977" s="431"/>
    </row>
    <row r="3978" spans="24:29">
      <c r="X3978" s="429"/>
      <c r="Y3978" s="429"/>
      <c r="Z3978" s="429"/>
      <c r="AA3978" s="429"/>
      <c r="AB3978" s="185"/>
      <c r="AC3978" s="431"/>
    </row>
    <row r="3979" spans="24:29">
      <c r="X3979" s="429"/>
      <c r="Y3979" s="429"/>
      <c r="Z3979" s="429"/>
      <c r="AA3979" s="429"/>
      <c r="AB3979" s="185"/>
      <c r="AC3979" s="431"/>
    </row>
    <row r="3980" spans="24:29">
      <c r="X3980" s="429"/>
      <c r="Y3980" s="429"/>
      <c r="Z3980" s="429"/>
      <c r="AA3980" s="429"/>
      <c r="AB3980" s="185"/>
      <c r="AC3980" s="431"/>
    </row>
    <row r="3981" spans="24:29">
      <c r="X3981" s="429"/>
      <c r="Y3981" s="429"/>
      <c r="Z3981" s="429"/>
      <c r="AA3981" s="429"/>
      <c r="AB3981" s="185"/>
      <c r="AC3981" s="431"/>
    </row>
    <row r="3982" spans="24:29">
      <c r="X3982" s="429"/>
      <c r="Y3982" s="429"/>
      <c r="Z3982" s="429"/>
      <c r="AA3982" s="429"/>
      <c r="AB3982" s="185"/>
      <c r="AC3982" s="431"/>
    </row>
    <row r="3983" spans="24:29">
      <c r="X3983" s="429"/>
      <c r="Y3983" s="429"/>
      <c r="Z3983" s="429"/>
      <c r="AA3983" s="429"/>
      <c r="AB3983" s="185"/>
      <c r="AC3983" s="431"/>
    </row>
    <row r="3984" spans="24:29">
      <c r="X3984" s="429"/>
      <c r="Y3984" s="429"/>
      <c r="Z3984" s="429"/>
      <c r="AA3984" s="429"/>
      <c r="AB3984" s="185"/>
      <c r="AC3984" s="431"/>
    </row>
    <row r="3985" spans="24:29">
      <c r="X3985" s="429"/>
      <c r="Y3985" s="429"/>
      <c r="Z3985" s="429"/>
      <c r="AA3985" s="429"/>
      <c r="AB3985" s="185"/>
      <c r="AC3985" s="431"/>
    </row>
    <row r="3986" spans="24:29">
      <c r="X3986" s="429"/>
      <c r="Y3986" s="429"/>
      <c r="Z3986" s="429"/>
      <c r="AA3986" s="429"/>
      <c r="AB3986" s="185"/>
      <c r="AC3986" s="431"/>
    </row>
    <row r="3987" spans="24:29">
      <c r="X3987" s="429"/>
      <c r="Y3987" s="429"/>
      <c r="Z3987" s="429"/>
      <c r="AA3987" s="429"/>
      <c r="AB3987" s="185"/>
      <c r="AC3987" s="431"/>
    </row>
    <row r="3988" spans="24:29">
      <c r="X3988" s="429"/>
      <c r="Y3988" s="429"/>
      <c r="Z3988" s="429"/>
      <c r="AA3988" s="429"/>
      <c r="AB3988" s="185"/>
      <c r="AC3988" s="431"/>
    </row>
    <row r="3989" spans="24:29">
      <c r="X3989" s="429"/>
      <c r="Y3989" s="429"/>
      <c r="Z3989" s="429"/>
      <c r="AA3989" s="429"/>
      <c r="AB3989" s="185"/>
      <c r="AC3989" s="431"/>
    </row>
    <row r="3990" spans="24:29">
      <c r="X3990" s="429"/>
      <c r="Y3990" s="429"/>
      <c r="Z3990" s="429"/>
      <c r="AA3990" s="429"/>
      <c r="AB3990" s="185"/>
      <c r="AC3990" s="431"/>
    </row>
    <row r="3991" spans="24:29">
      <c r="X3991" s="429"/>
      <c r="Y3991" s="429"/>
      <c r="Z3991" s="429"/>
      <c r="AA3991" s="429"/>
      <c r="AB3991" s="185"/>
      <c r="AC3991" s="431"/>
    </row>
    <row r="3992" spans="24:29">
      <c r="X3992" s="429"/>
      <c r="Y3992" s="429"/>
      <c r="Z3992" s="429"/>
      <c r="AA3992" s="429"/>
      <c r="AB3992" s="185"/>
      <c r="AC3992" s="431"/>
    </row>
    <row r="3993" spans="24:29">
      <c r="X3993" s="429"/>
      <c r="Y3993" s="429"/>
      <c r="Z3993" s="429"/>
      <c r="AA3993" s="429"/>
      <c r="AB3993" s="185"/>
      <c r="AC3993" s="431"/>
    </row>
    <row r="3994" spans="24:29">
      <c r="X3994" s="429"/>
      <c r="Y3994" s="429"/>
      <c r="Z3994" s="429"/>
      <c r="AA3994" s="429"/>
      <c r="AB3994" s="185"/>
      <c r="AC3994" s="431"/>
    </row>
    <row r="3995" spans="24:29">
      <c r="X3995" s="429"/>
      <c r="Y3995" s="429"/>
      <c r="Z3995" s="429"/>
      <c r="AA3995" s="429"/>
      <c r="AB3995" s="185"/>
      <c r="AC3995" s="431"/>
    </row>
    <row r="3996" spans="24:29">
      <c r="X3996" s="429"/>
      <c r="Y3996" s="429"/>
      <c r="Z3996" s="429"/>
      <c r="AA3996" s="429"/>
      <c r="AB3996" s="185"/>
      <c r="AC3996" s="431"/>
    </row>
    <row r="3997" spans="24:29">
      <c r="X3997" s="429"/>
      <c r="Y3997" s="429"/>
      <c r="Z3997" s="429"/>
      <c r="AA3997" s="429"/>
      <c r="AB3997" s="185"/>
      <c r="AC3997" s="431"/>
    </row>
    <row r="3998" spans="24:29">
      <c r="X3998" s="429"/>
      <c r="Y3998" s="429"/>
      <c r="Z3998" s="429"/>
      <c r="AA3998" s="429"/>
      <c r="AB3998" s="185"/>
      <c r="AC3998" s="431"/>
    </row>
    <row r="3999" spans="24:29">
      <c r="X3999" s="429"/>
      <c r="Y3999" s="429"/>
      <c r="Z3999" s="429"/>
      <c r="AA3999" s="429"/>
      <c r="AB3999" s="185"/>
      <c r="AC3999" s="431"/>
    </row>
    <row r="4000" spans="24:29">
      <c r="X4000" s="429"/>
      <c r="Y4000" s="429"/>
      <c r="Z4000" s="429"/>
      <c r="AA4000" s="429"/>
      <c r="AB4000" s="185"/>
      <c r="AC4000" s="431"/>
    </row>
    <row r="4001" spans="24:29">
      <c r="X4001" s="429"/>
      <c r="Y4001" s="429"/>
      <c r="Z4001" s="429"/>
      <c r="AA4001" s="429"/>
      <c r="AB4001" s="185"/>
      <c r="AC4001" s="431"/>
    </row>
    <row r="4002" spans="24:29">
      <c r="X4002" s="429"/>
      <c r="Y4002" s="429"/>
      <c r="Z4002" s="429"/>
      <c r="AA4002" s="429"/>
      <c r="AB4002" s="185"/>
      <c r="AC4002" s="431"/>
    </row>
    <row r="4003" spans="24:29">
      <c r="X4003" s="429"/>
      <c r="Y4003" s="429"/>
      <c r="Z4003" s="429"/>
      <c r="AA4003" s="429"/>
      <c r="AB4003" s="185"/>
      <c r="AC4003" s="431"/>
    </row>
    <row r="4004" spans="24:29">
      <c r="X4004" s="429"/>
      <c r="Y4004" s="429"/>
      <c r="Z4004" s="429"/>
      <c r="AA4004" s="429"/>
      <c r="AB4004" s="185"/>
      <c r="AC4004" s="431"/>
    </row>
    <row r="4005" spans="24:29">
      <c r="X4005" s="429"/>
      <c r="Y4005" s="429"/>
      <c r="Z4005" s="429"/>
      <c r="AA4005" s="429"/>
      <c r="AB4005" s="185"/>
      <c r="AC4005" s="431"/>
    </row>
    <row r="4006" spans="24:29">
      <c r="X4006" s="429"/>
      <c r="Y4006" s="429"/>
      <c r="Z4006" s="429"/>
      <c r="AA4006" s="429"/>
      <c r="AB4006" s="185"/>
      <c r="AC4006" s="431"/>
    </row>
    <row r="4007" spans="24:29">
      <c r="X4007" s="429"/>
      <c r="Y4007" s="429"/>
      <c r="Z4007" s="429"/>
      <c r="AA4007" s="429"/>
      <c r="AB4007" s="185"/>
      <c r="AC4007" s="431"/>
    </row>
    <row r="4008" spans="24:29">
      <c r="X4008" s="429"/>
      <c r="Y4008" s="429"/>
      <c r="Z4008" s="429"/>
      <c r="AA4008" s="429"/>
      <c r="AB4008" s="185"/>
      <c r="AC4008" s="431"/>
    </row>
    <row r="4009" spans="24:29">
      <c r="X4009" s="429"/>
      <c r="Y4009" s="429"/>
      <c r="Z4009" s="429"/>
      <c r="AA4009" s="429"/>
      <c r="AB4009" s="185"/>
      <c r="AC4009" s="431"/>
    </row>
    <row r="4010" spans="24:29">
      <c r="X4010" s="429"/>
      <c r="Y4010" s="429"/>
      <c r="Z4010" s="429"/>
      <c r="AA4010" s="429"/>
      <c r="AB4010" s="185"/>
      <c r="AC4010" s="431"/>
    </row>
    <row r="4011" spans="24:29">
      <c r="X4011" s="429"/>
      <c r="Y4011" s="429"/>
      <c r="Z4011" s="429"/>
      <c r="AA4011" s="429"/>
      <c r="AB4011" s="185"/>
      <c r="AC4011" s="431"/>
    </row>
    <row r="4012" spans="24:29">
      <c r="X4012" s="429"/>
      <c r="Y4012" s="429"/>
      <c r="Z4012" s="429"/>
      <c r="AA4012" s="429"/>
      <c r="AB4012" s="185"/>
      <c r="AC4012" s="431"/>
    </row>
    <row r="4013" spans="24:29">
      <c r="X4013" s="429"/>
      <c r="Y4013" s="429"/>
      <c r="Z4013" s="429"/>
      <c r="AA4013" s="429"/>
      <c r="AB4013" s="185"/>
      <c r="AC4013" s="431"/>
    </row>
    <row r="4014" spans="24:29">
      <c r="X4014" s="429"/>
      <c r="Y4014" s="429"/>
      <c r="Z4014" s="429"/>
      <c r="AA4014" s="429"/>
      <c r="AB4014" s="185"/>
      <c r="AC4014" s="431"/>
    </row>
    <row r="4015" spans="24:29">
      <c r="X4015" s="429"/>
      <c r="Y4015" s="429"/>
      <c r="Z4015" s="429"/>
      <c r="AA4015" s="429"/>
      <c r="AB4015" s="185"/>
      <c r="AC4015" s="431"/>
    </row>
    <row r="4016" spans="24:29">
      <c r="X4016" s="429"/>
      <c r="Y4016" s="429"/>
      <c r="Z4016" s="429"/>
      <c r="AA4016" s="429"/>
      <c r="AB4016" s="185"/>
      <c r="AC4016" s="431"/>
    </row>
    <row r="4017" spans="24:29">
      <c r="X4017" s="429"/>
      <c r="Y4017" s="429"/>
      <c r="Z4017" s="429"/>
      <c r="AA4017" s="429"/>
      <c r="AB4017" s="185"/>
      <c r="AC4017" s="431"/>
    </row>
    <row r="4018" spans="24:29">
      <c r="X4018" s="429"/>
      <c r="Y4018" s="429"/>
      <c r="Z4018" s="429"/>
      <c r="AA4018" s="429"/>
      <c r="AB4018" s="185"/>
      <c r="AC4018" s="431"/>
    </row>
    <row r="4019" spans="24:29">
      <c r="X4019" s="429"/>
      <c r="Y4019" s="429"/>
      <c r="Z4019" s="429"/>
      <c r="AA4019" s="429"/>
      <c r="AB4019" s="185"/>
      <c r="AC4019" s="431"/>
    </row>
    <row r="4020" spans="24:29">
      <c r="X4020" s="429"/>
      <c r="Y4020" s="429"/>
      <c r="Z4020" s="429"/>
      <c r="AA4020" s="429"/>
      <c r="AB4020" s="185"/>
      <c r="AC4020" s="431"/>
    </row>
    <row r="4021" spans="24:29">
      <c r="X4021" s="429"/>
      <c r="Y4021" s="429"/>
      <c r="Z4021" s="429"/>
      <c r="AA4021" s="429"/>
      <c r="AB4021" s="185"/>
      <c r="AC4021" s="431"/>
    </row>
    <row r="4022" spans="24:29">
      <c r="X4022" s="429"/>
      <c r="Y4022" s="429"/>
      <c r="Z4022" s="429"/>
      <c r="AA4022" s="429"/>
      <c r="AB4022" s="185"/>
      <c r="AC4022" s="431"/>
    </row>
    <row r="4023" spans="24:29">
      <c r="X4023" s="429"/>
      <c r="Y4023" s="429"/>
      <c r="Z4023" s="429"/>
      <c r="AA4023" s="429"/>
      <c r="AB4023" s="185"/>
      <c r="AC4023" s="431"/>
    </row>
    <row r="4024" spans="24:29">
      <c r="X4024" s="429"/>
      <c r="Y4024" s="429"/>
      <c r="Z4024" s="429"/>
      <c r="AA4024" s="429"/>
      <c r="AB4024" s="185"/>
      <c r="AC4024" s="431"/>
    </row>
    <row r="4025" spans="24:29">
      <c r="X4025" s="429"/>
      <c r="Y4025" s="429"/>
      <c r="Z4025" s="429"/>
      <c r="AA4025" s="429"/>
      <c r="AB4025" s="185"/>
      <c r="AC4025" s="431"/>
    </row>
    <row r="4026" spans="24:29">
      <c r="X4026" s="429"/>
      <c r="Y4026" s="429"/>
      <c r="Z4026" s="429"/>
      <c r="AA4026" s="429"/>
      <c r="AB4026" s="185"/>
      <c r="AC4026" s="431"/>
    </row>
    <row r="4027" spans="24:29">
      <c r="X4027" s="429"/>
      <c r="Y4027" s="429"/>
      <c r="Z4027" s="429"/>
      <c r="AA4027" s="429"/>
      <c r="AB4027" s="185"/>
      <c r="AC4027" s="431"/>
    </row>
    <row r="4028" spans="24:29">
      <c r="X4028" s="429"/>
      <c r="Y4028" s="429"/>
      <c r="Z4028" s="429"/>
      <c r="AA4028" s="429"/>
      <c r="AB4028" s="185"/>
      <c r="AC4028" s="431"/>
    </row>
    <row r="4029" spans="24:29">
      <c r="X4029" s="429"/>
      <c r="Y4029" s="429"/>
      <c r="Z4029" s="429"/>
      <c r="AA4029" s="429"/>
      <c r="AB4029" s="185"/>
      <c r="AC4029" s="431"/>
    </row>
    <row r="4030" spans="24:29">
      <c r="X4030" s="429"/>
      <c r="Y4030" s="429"/>
      <c r="Z4030" s="429"/>
      <c r="AA4030" s="429"/>
      <c r="AB4030" s="185"/>
      <c r="AC4030" s="431"/>
    </row>
    <row r="4031" spans="24:29">
      <c r="X4031" s="429"/>
      <c r="Y4031" s="429"/>
      <c r="Z4031" s="429"/>
      <c r="AA4031" s="429"/>
      <c r="AB4031" s="185"/>
      <c r="AC4031" s="431"/>
    </row>
    <row r="4032" spans="24:29">
      <c r="X4032" s="429"/>
      <c r="Y4032" s="429"/>
      <c r="Z4032" s="429"/>
      <c r="AA4032" s="429"/>
      <c r="AB4032" s="185"/>
      <c r="AC4032" s="431"/>
    </row>
    <row r="4033" spans="24:29">
      <c r="X4033" s="429"/>
      <c r="Y4033" s="429"/>
      <c r="Z4033" s="429"/>
      <c r="AA4033" s="429"/>
      <c r="AB4033" s="185"/>
      <c r="AC4033" s="431"/>
    </row>
    <row r="4034" spans="24:29">
      <c r="X4034" s="429"/>
      <c r="Y4034" s="429"/>
      <c r="Z4034" s="429"/>
      <c r="AA4034" s="429"/>
      <c r="AB4034" s="185"/>
      <c r="AC4034" s="431"/>
    </row>
    <row r="4035" spans="24:29">
      <c r="X4035" s="429"/>
      <c r="Y4035" s="429"/>
      <c r="Z4035" s="429"/>
      <c r="AA4035" s="429"/>
      <c r="AB4035" s="185"/>
      <c r="AC4035" s="431"/>
    </row>
    <row r="4036" spans="24:29">
      <c r="X4036" s="429"/>
      <c r="Y4036" s="429"/>
      <c r="Z4036" s="429"/>
      <c r="AA4036" s="429"/>
      <c r="AB4036" s="185"/>
      <c r="AC4036" s="431"/>
    </row>
    <row r="4037" spans="24:29">
      <c r="X4037" s="429"/>
      <c r="Y4037" s="429"/>
      <c r="Z4037" s="429"/>
      <c r="AA4037" s="429"/>
      <c r="AB4037" s="185"/>
      <c r="AC4037" s="431"/>
    </row>
    <row r="4038" spans="24:29">
      <c r="X4038" s="429"/>
      <c r="Y4038" s="429"/>
      <c r="Z4038" s="429"/>
      <c r="AA4038" s="429"/>
      <c r="AB4038" s="185"/>
      <c r="AC4038" s="431"/>
    </row>
    <row r="4039" spans="24:29">
      <c r="X4039" s="429"/>
      <c r="Y4039" s="429"/>
      <c r="Z4039" s="429"/>
      <c r="AA4039" s="429"/>
      <c r="AB4039" s="185"/>
      <c r="AC4039" s="431"/>
    </row>
    <row r="4040" spans="24:29">
      <c r="X4040" s="429"/>
      <c r="Y4040" s="429"/>
      <c r="Z4040" s="429"/>
      <c r="AA4040" s="429"/>
      <c r="AB4040" s="185"/>
      <c r="AC4040" s="431"/>
    </row>
    <row r="4041" spans="24:29">
      <c r="X4041" s="429"/>
      <c r="Y4041" s="429"/>
      <c r="Z4041" s="429"/>
      <c r="AA4041" s="429"/>
      <c r="AB4041" s="185"/>
      <c r="AC4041" s="431"/>
    </row>
    <row r="4042" spans="24:29">
      <c r="X4042" s="429"/>
      <c r="Y4042" s="429"/>
      <c r="Z4042" s="429"/>
      <c r="AA4042" s="429"/>
      <c r="AB4042" s="185"/>
      <c r="AC4042" s="431"/>
    </row>
    <row r="4043" spans="24:29">
      <c r="X4043" s="429"/>
      <c r="Y4043" s="429"/>
      <c r="Z4043" s="429"/>
      <c r="AA4043" s="429"/>
      <c r="AB4043" s="185"/>
      <c r="AC4043" s="431"/>
    </row>
    <row r="4044" spans="24:29">
      <c r="X4044" s="429"/>
      <c r="Y4044" s="429"/>
      <c r="Z4044" s="429"/>
      <c r="AA4044" s="429"/>
      <c r="AB4044" s="185"/>
      <c r="AC4044" s="431"/>
    </row>
    <row r="4045" spans="24:29">
      <c r="X4045" s="429"/>
      <c r="Y4045" s="429"/>
      <c r="Z4045" s="429"/>
      <c r="AA4045" s="429"/>
      <c r="AB4045" s="185"/>
      <c r="AC4045" s="431"/>
    </row>
    <row r="4046" spans="24:29">
      <c r="X4046" s="429"/>
      <c r="Y4046" s="429"/>
      <c r="Z4046" s="429"/>
      <c r="AA4046" s="429"/>
      <c r="AB4046" s="185"/>
      <c r="AC4046" s="431"/>
    </row>
    <row r="4047" spans="24:29">
      <c r="X4047" s="429"/>
      <c r="Y4047" s="429"/>
      <c r="Z4047" s="429"/>
      <c r="AA4047" s="429"/>
      <c r="AB4047" s="185"/>
      <c r="AC4047" s="431"/>
    </row>
    <row r="4048" spans="24:29">
      <c r="X4048" s="429"/>
      <c r="Y4048" s="429"/>
      <c r="Z4048" s="429"/>
      <c r="AA4048" s="429"/>
      <c r="AB4048" s="185"/>
      <c r="AC4048" s="431"/>
    </row>
    <row r="4049" spans="24:29">
      <c r="X4049" s="429"/>
      <c r="Y4049" s="429"/>
      <c r="Z4049" s="429"/>
      <c r="AA4049" s="429"/>
      <c r="AB4049" s="185"/>
      <c r="AC4049" s="431"/>
    </row>
    <row r="4050" spans="24:29">
      <c r="X4050" s="429"/>
      <c r="Y4050" s="429"/>
      <c r="Z4050" s="429"/>
      <c r="AA4050" s="429"/>
      <c r="AB4050" s="185"/>
      <c r="AC4050" s="431"/>
    </row>
    <row r="4051" spans="24:29">
      <c r="X4051" s="429"/>
      <c r="Y4051" s="429"/>
      <c r="Z4051" s="429"/>
      <c r="AA4051" s="429"/>
      <c r="AB4051" s="185"/>
      <c r="AC4051" s="431"/>
    </row>
    <row r="4052" spans="24:29">
      <c r="X4052" s="429"/>
      <c r="Y4052" s="429"/>
      <c r="Z4052" s="429"/>
      <c r="AA4052" s="429"/>
      <c r="AB4052" s="185"/>
      <c r="AC4052" s="431"/>
    </row>
    <row r="4053" spans="24:29">
      <c r="X4053" s="429"/>
      <c r="Y4053" s="429"/>
      <c r="Z4053" s="429"/>
      <c r="AA4053" s="429"/>
      <c r="AB4053" s="185"/>
      <c r="AC4053" s="431"/>
    </row>
    <row r="4054" spans="24:29">
      <c r="X4054" s="429"/>
      <c r="Y4054" s="429"/>
      <c r="Z4054" s="429"/>
      <c r="AA4054" s="429"/>
      <c r="AB4054" s="185"/>
      <c r="AC4054" s="431"/>
    </row>
    <row r="4055" spans="24:29">
      <c r="X4055" s="429"/>
      <c r="Y4055" s="429"/>
      <c r="Z4055" s="429"/>
      <c r="AA4055" s="429"/>
      <c r="AB4055" s="185"/>
      <c r="AC4055" s="431"/>
    </row>
    <row r="4056" spans="24:29">
      <c r="X4056" s="429"/>
      <c r="Y4056" s="429"/>
      <c r="Z4056" s="429"/>
      <c r="AA4056" s="429"/>
      <c r="AB4056" s="185"/>
      <c r="AC4056" s="431"/>
    </row>
    <row r="4057" spans="24:29">
      <c r="X4057" s="429"/>
      <c r="Y4057" s="429"/>
      <c r="Z4057" s="429"/>
      <c r="AA4057" s="429"/>
      <c r="AB4057" s="185"/>
      <c r="AC4057" s="431"/>
    </row>
    <row r="4058" spans="24:29">
      <c r="X4058" s="429"/>
      <c r="Y4058" s="429"/>
      <c r="Z4058" s="429"/>
      <c r="AA4058" s="429"/>
      <c r="AB4058" s="185"/>
      <c r="AC4058" s="431"/>
    </row>
    <row r="4059" spans="24:29">
      <c r="X4059" s="429"/>
      <c r="Y4059" s="429"/>
      <c r="Z4059" s="429"/>
      <c r="AA4059" s="429"/>
      <c r="AB4059" s="185"/>
      <c r="AC4059" s="431"/>
    </row>
    <row r="4060" spans="24:29">
      <c r="X4060" s="429"/>
      <c r="Y4060" s="429"/>
      <c r="Z4060" s="429"/>
      <c r="AA4060" s="429"/>
      <c r="AB4060" s="185"/>
      <c r="AC4060" s="431"/>
    </row>
    <row r="4061" spans="24:29">
      <c r="X4061" s="429"/>
      <c r="Y4061" s="429"/>
      <c r="Z4061" s="429"/>
      <c r="AA4061" s="429"/>
      <c r="AB4061" s="185"/>
      <c r="AC4061" s="431"/>
    </row>
    <row r="4062" spans="24:29">
      <c r="X4062" s="429"/>
      <c r="Y4062" s="429"/>
      <c r="Z4062" s="429"/>
      <c r="AA4062" s="429"/>
      <c r="AB4062" s="185"/>
      <c r="AC4062" s="431"/>
    </row>
    <row r="4063" spans="24:29">
      <c r="X4063" s="429"/>
      <c r="Y4063" s="429"/>
      <c r="Z4063" s="429"/>
      <c r="AA4063" s="429"/>
      <c r="AB4063" s="185"/>
      <c r="AC4063" s="431"/>
    </row>
    <row r="4064" spans="24:29">
      <c r="X4064" s="429"/>
      <c r="Y4064" s="429"/>
      <c r="Z4064" s="429"/>
      <c r="AA4064" s="429"/>
      <c r="AB4064" s="185"/>
      <c r="AC4064" s="431"/>
    </row>
    <row r="4065" spans="24:29">
      <c r="X4065" s="429"/>
      <c r="Y4065" s="429"/>
      <c r="Z4065" s="429"/>
      <c r="AA4065" s="429"/>
      <c r="AB4065" s="185"/>
      <c r="AC4065" s="431"/>
    </row>
    <row r="4066" spans="24:29">
      <c r="X4066" s="429"/>
      <c r="Y4066" s="429"/>
      <c r="Z4066" s="429"/>
      <c r="AA4066" s="429"/>
      <c r="AB4066" s="185"/>
      <c r="AC4066" s="431"/>
    </row>
    <row r="4067" spans="24:29">
      <c r="X4067" s="429"/>
      <c r="Y4067" s="429"/>
      <c r="Z4067" s="429"/>
      <c r="AA4067" s="429"/>
      <c r="AB4067" s="185"/>
      <c r="AC4067" s="431"/>
    </row>
    <row r="4068" spans="24:29">
      <c r="X4068" s="429"/>
      <c r="Y4068" s="429"/>
      <c r="Z4068" s="429"/>
      <c r="AA4068" s="429"/>
      <c r="AB4068" s="185"/>
      <c r="AC4068" s="431"/>
    </row>
    <row r="4069" spans="24:29">
      <c r="X4069" s="429"/>
      <c r="Y4069" s="429"/>
      <c r="Z4069" s="429"/>
      <c r="AA4069" s="429"/>
      <c r="AB4069" s="185"/>
      <c r="AC4069" s="431"/>
    </row>
    <row r="4070" spans="24:29">
      <c r="X4070" s="429"/>
      <c r="Y4070" s="429"/>
      <c r="Z4070" s="429"/>
      <c r="AA4070" s="429"/>
      <c r="AB4070" s="185"/>
      <c r="AC4070" s="431"/>
    </row>
    <row r="4071" spans="24:29">
      <c r="X4071" s="429"/>
      <c r="Y4071" s="429"/>
      <c r="Z4071" s="429"/>
      <c r="AA4071" s="429"/>
      <c r="AB4071" s="185"/>
      <c r="AC4071" s="431"/>
    </row>
    <row r="4072" spans="24:29">
      <c r="X4072" s="429"/>
      <c r="Y4072" s="429"/>
      <c r="Z4072" s="429"/>
      <c r="AA4072" s="429"/>
      <c r="AB4072" s="185"/>
      <c r="AC4072" s="431"/>
    </row>
    <row r="4073" spans="24:29">
      <c r="X4073" s="429"/>
      <c r="Y4073" s="429"/>
      <c r="Z4073" s="429"/>
      <c r="AA4073" s="429"/>
      <c r="AB4073" s="185"/>
      <c r="AC4073" s="431"/>
    </row>
    <row r="4074" spans="24:29">
      <c r="X4074" s="429"/>
      <c r="Y4074" s="429"/>
      <c r="Z4074" s="429"/>
      <c r="AA4074" s="429"/>
      <c r="AB4074" s="185"/>
      <c r="AC4074" s="431"/>
    </row>
    <row r="4075" spans="24:29">
      <c r="X4075" s="429"/>
      <c r="Y4075" s="429"/>
      <c r="Z4075" s="429"/>
      <c r="AA4075" s="429"/>
      <c r="AB4075" s="185"/>
      <c r="AC4075" s="431"/>
    </row>
    <row r="4076" spans="24:29">
      <c r="X4076" s="429"/>
      <c r="Y4076" s="429"/>
      <c r="Z4076" s="429"/>
      <c r="AA4076" s="429"/>
      <c r="AB4076" s="185"/>
      <c r="AC4076" s="431"/>
    </row>
    <row r="4077" spans="24:29">
      <c r="X4077" s="429"/>
      <c r="Y4077" s="429"/>
      <c r="Z4077" s="429"/>
      <c r="AA4077" s="429"/>
      <c r="AB4077" s="185"/>
      <c r="AC4077" s="431"/>
    </row>
    <row r="4078" spans="24:29">
      <c r="X4078" s="429"/>
      <c r="Y4078" s="429"/>
      <c r="Z4078" s="429"/>
      <c r="AA4078" s="429"/>
      <c r="AB4078" s="185"/>
      <c r="AC4078" s="431"/>
    </row>
    <row r="4079" spans="24:29">
      <c r="X4079" s="429"/>
      <c r="Y4079" s="429"/>
      <c r="Z4079" s="429"/>
      <c r="AA4079" s="429"/>
      <c r="AB4079" s="185"/>
      <c r="AC4079" s="431"/>
    </row>
    <row r="4080" spans="24:29">
      <c r="X4080" s="429"/>
      <c r="Y4080" s="429"/>
      <c r="Z4080" s="429"/>
      <c r="AA4080" s="429"/>
      <c r="AB4080" s="185"/>
      <c r="AC4080" s="431"/>
    </row>
    <row r="4081" spans="24:29">
      <c r="X4081" s="429"/>
      <c r="Y4081" s="429"/>
      <c r="Z4081" s="429"/>
      <c r="AA4081" s="429"/>
      <c r="AB4081" s="185"/>
      <c r="AC4081" s="431"/>
    </row>
    <row r="4082" spans="24:29">
      <c r="X4082" s="429"/>
      <c r="Y4082" s="429"/>
      <c r="Z4082" s="429"/>
      <c r="AA4082" s="429"/>
      <c r="AB4082" s="185"/>
      <c r="AC4082" s="431"/>
    </row>
    <row r="4083" spans="24:29">
      <c r="X4083" s="429"/>
      <c r="Y4083" s="429"/>
      <c r="Z4083" s="429"/>
      <c r="AA4083" s="429"/>
      <c r="AB4083" s="185"/>
      <c r="AC4083" s="431"/>
    </row>
    <row r="4084" spans="24:29">
      <c r="X4084" s="429"/>
      <c r="Y4084" s="429"/>
      <c r="Z4084" s="429"/>
      <c r="AA4084" s="429"/>
      <c r="AB4084" s="185"/>
      <c r="AC4084" s="431"/>
    </row>
    <row r="4085" spans="24:29">
      <c r="X4085" s="429"/>
      <c r="Y4085" s="429"/>
      <c r="Z4085" s="429"/>
      <c r="AA4085" s="429"/>
      <c r="AB4085" s="185"/>
      <c r="AC4085" s="431"/>
    </row>
    <row r="4086" spans="24:29">
      <c r="X4086" s="429"/>
      <c r="Y4086" s="429"/>
      <c r="Z4086" s="429"/>
      <c r="AA4086" s="429"/>
      <c r="AB4086" s="185"/>
      <c r="AC4086" s="431"/>
    </row>
    <row r="4087" spans="24:29">
      <c r="X4087" s="429"/>
      <c r="Y4087" s="429"/>
      <c r="Z4087" s="429"/>
      <c r="AA4087" s="429"/>
      <c r="AB4087" s="185"/>
      <c r="AC4087" s="431"/>
    </row>
    <row r="4088" spans="24:29">
      <c r="X4088" s="429"/>
      <c r="Y4088" s="429"/>
      <c r="Z4088" s="429"/>
      <c r="AA4088" s="429"/>
      <c r="AB4088" s="185"/>
      <c r="AC4088" s="431"/>
    </row>
    <row r="4089" spans="24:29">
      <c r="X4089" s="429"/>
      <c r="Y4089" s="429"/>
      <c r="Z4089" s="429"/>
      <c r="AA4089" s="429"/>
      <c r="AB4089" s="185"/>
      <c r="AC4089" s="431"/>
    </row>
    <row r="4090" spans="24:29">
      <c r="X4090" s="429"/>
      <c r="Y4090" s="429"/>
      <c r="Z4090" s="429"/>
      <c r="AA4090" s="429"/>
      <c r="AB4090" s="185"/>
      <c r="AC4090" s="431"/>
    </row>
    <row r="4091" spans="24:29">
      <c r="X4091" s="429"/>
      <c r="Y4091" s="429"/>
      <c r="Z4091" s="429"/>
      <c r="AA4091" s="429"/>
      <c r="AB4091" s="185"/>
      <c r="AC4091" s="431"/>
    </row>
    <row r="4092" spans="24:29">
      <c r="X4092" s="429"/>
      <c r="Y4092" s="429"/>
      <c r="Z4092" s="429"/>
      <c r="AA4092" s="429"/>
      <c r="AB4092" s="185"/>
      <c r="AC4092" s="431"/>
    </row>
    <row r="4093" spans="24:29">
      <c r="X4093" s="429"/>
      <c r="Y4093" s="429"/>
      <c r="Z4093" s="429"/>
      <c r="AA4093" s="429"/>
      <c r="AB4093" s="185"/>
      <c r="AC4093" s="431"/>
    </row>
    <row r="4094" spans="24:29">
      <c r="X4094" s="429"/>
      <c r="Y4094" s="429"/>
      <c r="Z4094" s="429"/>
      <c r="AA4094" s="429"/>
      <c r="AB4094" s="185"/>
      <c r="AC4094" s="431"/>
    </row>
    <row r="4095" spans="24:29">
      <c r="X4095" s="429"/>
      <c r="Y4095" s="429"/>
      <c r="Z4095" s="429"/>
      <c r="AA4095" s="429"/>
      <c r="AB4095" s="185"/>
      <c r="AC4095" s="431"/>
    </row>
    <row r="4096" spans="24:29">
      <c r="X4096" s="429"/>
      <c r="Y4096" s="429"/>
      <c r="Z4096" s="429"/>
      <c r="AA4096" s="429"/>
      <c r="AB4096" s="185"/>
      <c r="AC4096" s="431"/>
    </row>
    <row r="4097" spans="24:29">
      <c r="X4097" s="429"/>
      <c r="Y4097" s="429"/>
      <c r="Z4097" s="429"/>
      <c r="AA4097" s="429"/>
      <c r="AB4097" s="185"/>
      <c r="AC4097" s="431"/>
    </row>
    <row r="4098" spans="24:29">
      <c r="X4098" s="429"/>
      <c r="Y4098" s="429"/>
      <c r="Z4098" s="429"/>
      <c r="AA4098" s="429"/>
      <c r="AB4098" s="185"/>
      <c r="AC4098" s="431"/>
    </row>
    <row r="4099" spans="24:29">
      <c r="X4099" s="429"/>
      <c r="Y4099" s="429"/>
      <c r="Z4099" s="429"/>
      <c r="AA4099" s="429"/>
      <c r="AB4099" s="185"/>
      <c r="AC4099" s="431"/>
    </row>
    <row r="4100" spans="24:29">
      <c r="X4100" s="429"/>
      <c r="Y4100" s="429"/>
      <c r="Z4100" s="429"/>
      <c r="AA4100" s="429"/>
      <c r="AB4100" s="185"/>
      <c r="AC4100" s="431"/>
    </row>
    <row r="4101" spans="24:29">
      <c r="X4101" s="429"/>
      <c r="Y4101" s="429"/>
      <c r="Z4101" s="429"/>
      <c r="AA4101" s="429"/>
      <c r="AB4101" s="185"/>
      <c r="AC4101" s="431"/>
    </row>
    <row r="4102" spans="24:29">
      <c r="X4102" s="429"/>
      <c r="Y4102" s="429"/>
      <c r="Z4102" s="429"/>
      <c r="AA4102" s="429"/>
      <c r="AB4102" s="185"/>
      <c r="AC4102" s="431"/>
    </row>
    <row r="4103" spans="24:29">
      <c r="X4103" s="429"/>
      <c r="Y4103" s="429"/>
      <c r="Z4103" s="429"/>
      <c r="AA4103" s="429"/>
      <c r="AB4103" s="185"/>
      <c r="AC4103" s="431"/>
    </row>
    <row r="4104" spans="24:29">
      <c r="X4104" s="429"/>
      <c r="Y4104" s="429"/>
      <c r="Z4104" s="429"/>
      <c r="AA4104" s="429"/>
      <c r="AB4104" s="185"/>
      <c r="AC4104" s="431"/>
    </row>
    <row r="4105" spans="24:29">
      <c r="X4105" s="429"/>
      <c r="Y4105" s="429"/>
      <c r="Z4105" s="429"/>
      <c r="AA4105" s="429"/>
      <c r="AB4105" s="185"/>
      <c r="AC4105" s="431"/>
    </row>
    <row r="4106" spans="24:29">
      <c r="X4106" s="429"/>
      <c r="Y4106" s="429"/>
      <c r="Z4106" s="429"/>
      <c r="AA4106" s="429"/>
      <c r="AB4106" s="185"/>
      <c r="AC4106" s="431"/>
    </row>
    <row r="4107" spans="24:29">
      <c r="X4107" s="429"/>
      <c r="Y4107" s="429"/>
      <c r="Z4107" s="429"/>
      <c r="AA4107" s="429"/>
      <c r="AB4107" s="185"/>
      <c r="AC4107" s="431"/>
    </row>
    <row r="4108" spans="24:29">
      <c r="X4108" s="429"/>
      <c r="Y4108" s="429"/>
      <c r="Z4108" s="429"/>
      <c r="AA4108" s="429"/>
      <c r="AB4108" s="185"/>
      <c r="AC4108" s="431"/>
    </row>
    <row r="4109" spans="24:29">
      <c r="X4109" s="429"/>
      <c r="Y4109" s="429"/>
      <c r="Z4109" s="429"/>
      <c r="AA4109" s="429"/>
      <c r="AB4109" s="185"/>
      <c r="AC4109" s="431"/>
    </row>
    <row r="4110" spans="24:29">
      <c r="X4110" s="429"/>
      <c r="Y4110" s="429"/>
      <c r="Z4110" s="429"/>
      <c r="AA4110" s="429"/>
      <c r="AB4110" s="185"/>
      <c r="AC4110" s="431"/>
    </row>
    <row r="4111" spans="24:29">
      <c r="X4111" s="429"/>
      <c r="Y4111" s="429"/>
      <c r="Z4111" s="429"/>
      <c r="AA4111" s="429"/>
      <c r="AB4111" s="185"/>
      <c r="AC4111" s="431"/>
    </row>
    <row r="4112" spans="24:29">
      <c r="X4112" s="429"/>
      <c r="Y4112" s="429"/>
      <c r="Z4112" s="429"/>
      <c r="AA4112" s="429"/>
      <c r="AB4112" s="185"/>
      <c r="AC4112" s="431"/>
    </row>
    <row r="4113" spans="24:29">
      <c r="X4113" s="429"/>
      <c r="Y4113" s="429"/>
      <c r="Z4113" s="429"/>
      <c r="AA4113" s="429"/>
      <c r="AB4113" s="185"/>
      <c r="AC4113" s="431"/>
    </row>
    <row r="4114" spans="24:29">
      <c r="X4114" s="429"/>
      <c r="Y4114" s="429"/>
      <c r="Z4114" s="429"/>
      <c r="AA4114" s="429"/>
      <c r="AB4114" s="185"/>
      <c r="AC4114" s="431"/>
    </row>
    <row r="4115" spans="24:29">
      <c r="X4115" s="429"/>
      <c r="Y4115" s="429"/>
      <c r="Z4115" s="429"/>
      <c r="AA4115" s="429"/>
      <c r="AB4115" s="185"/>
      <c r="AC4115" s="431"/>
    </row>
    <row r="4116" spans="24:29">
      <c r="X4116" s="429"/>
      <c r="Y4116" s="429"/>
      <c r="Z4116" s="429"/>
      <c r="AA4116" s="429"/>
      <c r="AB4116" s="185"/>
      <c r="AC4116" s="431"/>
    </row>
    <row r="4117" spans="24:29">
      <c r="X4117" s="429"/>
      <c r="Y4117" s="429"/>
      <c r="Z4117" s="429"/>
      <c r="AA4117" s="429"/>
      <c r="AB4117" s="185"/>
      <c r="AC4117" s="431"/>
    </row>
    <row r="4118" spans="24:29">
      <c r="X4118" s="429"/>
      <c r="Y4118" s="429"/>
      <c r="Z4118" s="429"/>
      <c r="AA4118" s="429"/>
      <c r="AB4118" s="185"/>
      <c r="AC4118" s="431"/>
    </row>
    <row r="4119" spans="24:29">
      <c r="X4119" s="429"/>
      <c r="Y4119" s="429"/>
      <c r="Z4119" s="429"/>
      <c r="AA4119" s="429"/>
      <c r="AB4119" s="185"/>
      <c r="AC4119" s="431"/>
    </row>
    <row r="4120" spans="24:29">
      <c r="X4120" s="429"/>
      <c r="Y4120" s="429"/>
      <c r="Z4120" s="429"/>
      <c r="AA4120" s="429"/>
      <c r="AB4120" s="185"/>
      <c r="AC4120" s="431"/>
    </row>
    <row r="4121" spans="24:29">
      <c r="X4121" s="429"/>
      <c r="Y4121" s="429"/>
      <c r="Z4121" s="429"/>
      <c r="AA4121" s="429"/>
      <c r="AB4121" s="185"/>
      <c r="AC4121" s="431"/>
    </row>
    <row r="4122" spans="24:29">
      <c r="X4122" s="429"/>
      <c r="Y4122" s="429"/>
      <c r="Z4122" s="429"/>
      <c r="AA4122" s="429"/>
      <c r="AB4122" s="185"/>
      <c r="AC4122" s="431"/>
    </row>
    <row r="4123" spans="24:29">
      <c r="X4123" s="429"/>
      <c r="Y4123" s="429"/>
      <c r="Z4123" s="429"/>
      <c r="AA4123" s="429"/>
      <c r="AB4123" s="185"/>
      <c r="AC4123" s="431"/>
    </row>
    <row r="4124" spans="24:29">
      <c r="X4124" s="429"/>
      <c r="Y4124" s="429"/>
      <c r="Z4124" s="429"/>
      <c r="AA4124" s="429"/>
      <c r="AB4124" s="185"/>
      <c r="AC4124" s="431"/>
    </row>
    <row r="4125" spans="24:29">
      <c r="X4125" s="429"/>
      <c r="Y4125" s="429"/>
      <c r="Z4125" s="429"/>
      <c r="AA4125" s="429"/>
      <c r="AB4125" s="185"/>
      <c r="AC4125" s="431"/>
    </row>
    <row r="4126" spans="24:29">
      <c r="X4126" s="429"/>
      <c r="Y4126" s="429"/>
      <c r="Z4126" s="429"/>
      <c r="AA4126" s="429"/>
      <c r="AB4126" s="185"/>
      <c r="AC4126" s="431"/>
    </row>
    <row r="4127" spans="24:29">
      <c r="X4127" s="429"/>
      <c r="Y4127" s="429"/>
      <c r="Z4127" s="429"/>
      <c r="AA4127" s="429"/>
      <c r="AB4127" s="185"/>
      <c r="AC4127" s="431"/>
    </row>
    <row r="4128" spans="24:29">
      <c r="X4128" s="429"/>
      <c r="Y4128" s="429"/>
      <c r="Z4128" s="429"/>
      <c r="AA4128" s="429"/>
      <c r="AB4128" s="185"/>
      <c r="AC4128" s="431"/>
    </row>
    <row r="4129" spans="24:29">
      <c r="X4129" s="429"/>
      <c r="Y4129" s="429"/>
      <c r="Z4129" s="429"/>
      <c r="AA4129" s="429"/>
      <c r="AB4129" s="185"/>
      <c r="AC4129" s="431"/>
    </row>
    <row r="4130" spans="24:29">
      <c r="X4130" s="429"/>
      <c r="Y4130" s="429"/>
      <c r="Z4130" s="429"/>
      <c r="AA4130" s="429"/>
      <c r="AB4130" s="185"/>
      <c r="AC4130" s="431"/>
    </row>
    <row r="4131" spans="24:29">
      <c r="X4131" s="429"/>
      <c r="Y4131" s="429"/>
      <c r="Z4131" s="429"/>
      <c r="AA4131" s="429"/>
      <c r="AB4131" s="185"/>
      <c r="AC4131" s="431"/>
    </row>
    <row r="4132" spans="24:29">
      <c r="X4132" s="429"/>
      <c r="Y4132" s="429"/>
      <c r="Z4132" s="429"/>
      <c r="AA4132" s="429"/>
      <c r="AB4132" s="185"/>
      <c r="AC4132" s="431"/>
    </row>
    <row r="4133" spans="24:29">
      <c r="X4133" s="429"/>
      <c r="Y4133" s="429"/>
      <c r="Z4133" s="429"/>
      <c r="AA4133" s="429"/>
      <c r="AB4133" s="185"/>
      <c r="AC4133" s="431"/>
    </row>
    <row r="4134" spans="24:29">
      <c r="X4134" s="429"/>
      <c r="Y4134" s="429"/>
      <c r="Z4134" s="429"/>
      <c r="AA4134" s="429"/>
      <c r="AB4134" s="185"/>
      <c r="AC4134" s="431"/>
    </row>
    <row r="4135" spans="24:29">
      <c r="X4135" s="429"/>
      <c r="Y4135" s="429"/>
      <c r="Z4135" s="429"/>
      <c r="AA4135" s="429"/>
      <c r="AB4135" s="185"/>
      <c r="AC4135" s="431"/>
    </row>
    <row r="4136" spans="24:29">
      <c r="X4136" s="429"/>
      <c r="Y4136" s="429"/>
      <c r="Z4136" s="429"/>
      <c r="AA4136" s="429"/>
      <c r="AB4136" s="185"/>
      <c r="AC4136" s="431"/>
    </row>
    <row r="4137" spans="24:29">
      <c r="X4137" s="429"/>
      <c r="Y4137" s="429"/>
      <c r="Z4137" s="429"/>
      <c r="AA4137" s="429"/>
      <c r="AB4137" s="185"/>
      <c r="AC4137" s="431"/>
    </row>
    <row r="4138" spans="24:29">
      <c r="X4138" s="429"/>
      <c r="Y4138" s="429"/>
      <c r="Z4138" s="429"/>
      <c r="AA4138" s="429"/>
      <c r="AB4138" s="185"/>
      <c r="AC4138" s="431"/>
    </row>
    <row r="4139" spans="24:29">
      <c r="X4139" s="429"/>
      <c r="Y4139" s="429"/>
      <c r="Z4139" s="429"/>
      <c r="AA4139" s="429"/>
      <c r="AB4139" s="185"/>
      <c r="AC4139" s="431"/>
    </row>
    <row r="4140" spans="24:29">
      <c r="X4140" s="429"/>
      <c r="Y4140" s="429"/>
      <c r="Z4140" s="429"/>
      <c r="AA4140" s="429"/>
      <c r="AB4140" s="185"/>
      <c r="AC4140" s="431"/>
    </row>
    <row r="4141" spans="24:29">
      <c r="X4141" s="429"/>
      <c r="Y4141" s="429"/>
      <c r="Z4141" s="429"/>
      <c r="AA4141" s="429"/>
      <c r="AB4141" s="185"/>
      <c r="AC4141" s="431"/>
    </row>
    <row r="4142" spans="24:29">
      <c r="X4142" s="429"/>
      <c r="Y4142" s="429"/>
      <c r="Z4142" s="429"/>
      <c r="AA4142" s="429"/>
      <c r="AB4142" s="185"/>
      <c r="AC4142" s="431"/>
    </row>
    <row r="4143" spans="24:29">
      <c r="X4143" s="429"/>
      <c r="Y4143" s="429"/>
      <c r="Z4143" s="429"/>
      <c r="AA4143" s="429"/>
      <c r="AB4143" s="185"/>
      <c r="AC4143" s="431"/>
    </row>
    <row r="4144" spans="24:29">
      <c r="X4144" s="429"/>
      <c r="Y4144" s="429"/>
      <c r="Z4144" s="429"/>
      <c r="AA4144" s="429"/>
      <c r="AB4144" s="185"/>
      <c r="AC4144" s="431"/>
    </row>
    <row r="4145" spans="24:29">
      <c r="X4145" s="429"/>
      <c r="Y4145" s="429"/>
      <c r="Z4145" s="429"/>
      <c r="AA4145" s="429"/>
      <c r="AB4145" s="185"/>
      <c r="AC4145" s="431"/>
    </row>
    <row r="4146" spans="24:29">
      <c r="X4146" s="429"/>
      <c r="Y4146" s="429"/>
      <c r="Z4146" s="429"/>
      <c r="AA4146" s="429"/>
      <c r="AB4146" s="185"/>
      <c r="AC4146" s="431"/>
    </row>
    <row r="4147" spans="24:29">
      <c r="X4147" s="429"/>
      <c r="Y4147" s="429"/>
      <c r="Z4147" s="429"/>
      <c r="AA4147" s="429"/>
      <c r="AB4147" s="185"/>
      <c r="AC4147" s="431"/>
    </row>
    <row r="4148" spans="24:29">
      <c r="X4148" s="429"/>
      <c r="Y4148" s="429"/>
      <c r="Z4148" s="429"/>
      <c r="AA4148" s="429"/>
      <c r="AB4148" s="185"/>
      <c r="AC4148" s="431"/>
    </row>
    <row r="4149" spans="24:29">
      <c r="X4149" s="429"/>
      <c r="Y4149" s="429"/>
      <c r="Z4149" s="429"/>
      <c r="AA4149" s="429"/>
      <c r="AB4149" s="185"/>
      <c r="AC4149" s="431"/>
    </row>
    <row r="4150" spans="24:29">
      <c r="X4150" s="429"/>
      <c r="Y4150" s="429"/>
      <c r="Z4150" s="429"/>
      <c r="AA4150" s="429"/>
      <c r="AB4150" s="185"/>
      <c r="AC4150" s="431"/>
    </row>
    <row r="4151" spans="24:29">
      <c r="X4151" s="429"/>
      <c r="Y4151" s="429"/>
      <c r="Z4151" s="429"/>
      <c r="AA4151" s="429"/>
      <c r="AB4151" s="185"/>
      <c r="AC4151" s="431"/>
    </row>
    <row r="4152" spans="24:29">
      <c r="X4152" s="429"/>
      <c r="Y4152" s="429"/>
      <c r="Z4152" s="429"/>
      <c r="AA4152" s="429"/>
      <c r="AB4152" s="185"/>
      <c r="AC4152" s="431"/>
    </row>
    <row r="4153" spans="24:29">
      <c r="X4153" s="429"/>
      <c r="Y4153" s="429"/>
      <c r="Z4153" s="429"/>
      <c r="AA4153" s="429"/>
      <c r="AB4153" s="185"/>
      <c r="AC4153" s="431"/>
    </row>
    <row r="4154" spans="24:29">
      <c r="X4154" s="429"/>
      <c r="Y4154" s="429"/>
      <c r="Z4154" s="429"/>
      <c r="AA4154" s="429"/>
      <c r="AB4154" s="185"/>
      <c r="AC4154" s="431"/>
    </row>
    <row r="4155" spans="24:29">
      <c r="X4155" s="429"/>
      <c r="Y4155" s="429"/>
      <c r="Z4155" s="429"/>
      <c r="AA4155" s="429"/>
      <c r="AB4155" s="185"/>
      <c r="AC4155" s="431"/>
    </row>
    <row r="4156" spans="24:29">
      <c r="X4156" s="429"/>
      <c r="Y4156" s="429"/>
      <c r="Z4156" s="429"/>
      <c r="AA4156" s="429"/>
      <c r="AB4156" s="185"/>
      <c r="AC4156" s="431"/>
    </row>
    <row r="4157" spans="24:29">
      <c r="X4157" s="429"/>
      <c r="Y4157" s="429"/>
      <c r="Z4157" s="429"/>
      <c r="AA4157" s="429"/>
      <c r="AB4157" s="185"/>
      <c r="AC4157" s="431"/>
    </row>
    <row r="4158" spans="24:29">
      <c r="X4158" s="429"/>
      <c r="Y4158" s="429"/>
      <c r="Z4158" s="429"/>
      <c r="AA4158" s="429"/>
      <c r="AB4158" s="185"/>
      <c r="AC4158" s="431"/>
    </row>
    <row r="4159" spans="24:29">
      <c r="X4159" s="429"/>
      <c r="Y4159" s="429"/>
      <c r="Z4159" s="429"/>
      <c r="AA4159" s="429"/>
      <c r="AB4159" s="185"/>
      <c r="AC4159" s="431"/>
    </row>
    <row r="4160" spans="24:29">
      <c r="X4160" s="429"/>
      <c r="Y4160" s="429"/>
      <c r="Z4160" s="429"/>
      <c r="AA4160" s="429"/>
      <c r="AB4160" s="185"/>
      <c r="AC4160" s="431"/>
    </row>
    <row r="4161" spans="24:29">
      <c r="X4161" s="429"/>
      <c r="Y4161" s="429"/>
      <c r="Z4161" s="429"/>
      <c r="AA4161" s="429"/>
      <c r="AB4161" s="185"/>
      <c r="AC4161" s="431"/>
    </row>
    <row r="4162" spans="24:29">
      <c r="X4162" s="429"/>
      <c r="Y4162" s="429"/>
      <c r="Z4162" s="429"/>
      <c r="AA4162" s="429"/>
      <c r="AB4162" s="185"/>
      <c r="AC4162" s="431"/>
    </row>
    <row r="4163" spans="24:29">
      <c r="X4163" s="429"/>
      <c r="Y4163" s="429"/>
      <c r="Z4163" s="429"/>
      <c r="AA4163" s="429"/>
      <c r="AB4163" s="185"/>
      <c r="AC4163" s="431"/>
    </row>
    <row r="4164" spans="24:29">
      <c r="X4164" s="429"/>
      <c r="Y4164" s="429"/>
      <c r="Z4164" s="429"/>
      <c r="AA4164" s="429"/>
      <c r="AB4164" s="185"/>
      <c r="AC4164" s="431"/>
    </row>
    <row r="4165" spans="24:29">
      <c r="X4165" s="429"/>
      <c r="Y4165" s="429"/>
      <c r="Z4165" s="429"/>
      <c r="AA4165" s="429"/>
      <c r="AB4165" s="185"/>
      <c r="AC4165" s="431"/>
    </row>
    <row r="4166" spans="24:29">
      <c r="X4166" s="429"/>
      <c r="Y4166" s="429"/>
      <c r="Z4166" s="429"/>
      <c r="AA4166" s="429"/>
      <c r="AB4166" s="185"/>
      <c r="AC4166" s="431"/>
    </row>
    <row r="4167" spans="24:29">
      <c r="X4167" s="429"/>
      <c r="Y4167" s="429"/>
      <c r="Z4167" s="429"/>
      <c r="AA4167" s="429"/>
      <c r="AB4167" s="185"/>
      <c r="AC4167" s="431"/>
    </row>
    <row r="4168" spans="24:29">
      <c r="X4168" s="429"/>
      <c r="Y4168" s="429"/>
      <c r="Z4168" s="429"/>
      <c r="AA4168" s="429"/>
      <c r="AB4168" s="185"/>
      <c r="AC4168" s="431"/>
    </row>
    <row r="4169" spans="24:29">
      <c r="X4169" s="429"/>
      <c r="Y4169" s="429"/>
      <c r="Z4169" s="429"/>
      <c r="AA4169" s="429"/>
      <c r="AB4169" s="185"/>
      <c r="AC4169" s="431"/>
    </row>
    <row r="4170" spans="24:29">
      <c r="X4170" s="429"/>
      <c r="Y4170" s="429"/>
      <c r="Z4170" s="429"/>
      <c r="AA4170" s="429"/>
      <c r="AB4170" s="185"/>
      <c r="AC4170" s="431"/>
    </row>
    <row r="4171" spans="24:29">
      <c r="X4171" s="429"/>
      <c r="Y4171" s="429"/>
      <c r="Z4171" s="429"/>
      <c r="AA4171" s="429"/>
      <c r="AB4171" s="185"/>
      <c r="AC4171" s="431"/>
    </row>
    <row r="4172" spans="24:29">
      <c r="X4172" s="429"/>
      <c r="Y4172" s="429"/>
      <c r="Z4172" s="429"/>
      <c r="AA4172" s="429"/>
      <c r="AB4172" s="185"/>
      <c r="AC4172" s="431"/>
    </row>
    <row r="4173" spans="24:29">
      <c r="X4173" s="429"/>
      <c r="Y4173" s="429"/>
      <c r="Z4173" s="429"/>
      <c r="AA4173" s="429"/>
      <c r="AB4173" s="185"/>
      <c r="AC4173" s="431"/>
    </row>
    <row r="4174" spans="24:29">
      <c r="X4174" s="429"/>
      <c r="Y4174" s="429"/>
      <c r="Z4174" s="429"/>
      <c r="AA4174" s="429"/>
      <c r="AB4174" s="185"/>
      <c r="AC4174" s="431"/>
    </row>
    <row r="4175" spans="24:29">
      <c r="X4175" s="429"/>
      <c r="Y4175" s="429"/>
      <c r="Z4175" s="429"/>
      <c r="AA4175" s="429"/>
      <c r="AB4175" s="185"/>
      <c r="AC4175" s="431"/>
    </row>
    <row r="4176" spans="24:29">
      <c r="X4176" s="429"/>
      <c r="Y4176" s="429"/>
      <c r="Z4176" s="429"/>
      <c r="AA4176" s="429"/>
      <c r="AB4176" s="185"/>
      <c r="AC4176" s="431"/>
    </row>
    <row r="4177" spans="24:29">
      <c r="X4177" s="429"/>
      <c r="Y4177" s="429"/>
      <c r="Z4177" s="429"/>
      <c r="AA4177" s="429"/>
      <c r="AB4177" s="185"/>
      <c r="AC4177" s="431"/>
    </row>
    <row r="4178" spans="24:29">
      <c r="X4178" s="429"/>
      <c r="Y4178" s="429"/>
      <c r="Z4178" s="429"/>
      <c r="AA4178" s="429"/>
      <c r="AB4178" s="185"/>
      <c r="AC4178" s="431"/>
    </row>
    <row r="4179" spans="24:29">
      <c r="X4179" s="429"/>
      <c r="Y4179" s="429"/>
      <c r="Z4179" s="429"/>
      <c r="AA4179" s="429"/>
      <c r="AB4179" s="185"/>
      <c r="AC4179" s="431"/>
    </row>
    <row r="4180" spans="24:29">
      <c r="X4180" s="429"/>
      <c r="Y4180" s="429"/>
      <c r="Z4180" s="429"/>
      <c r="AA4180" s="429"/>
      <c r="AB4180" s="185"/>
      <c r="AC4180" s="431"/>
    </row>
    <row r="4181" spans="24:29">
      <c r="X4181" s="429"/>
      <c r="Y4181" s="429"/>
      <c r="Z4181" s="429"/>
      <c r="AA4181" s="429"/>
      <c r="AB4181" s="185"/>
      <c r="AC4181" s="431"/>
    </row>
    <row r="4182" spans="24:29">
      <c r="X4182" s="429"/>
      <c r="Y4182" s="429"/>
      <c r="Z4182" s="429"/>
      <c r="AA4182" s="429"/>
      <c r="AB4182" s="185"/>
      <c r="AC4182" s="431"/>
    </row>
    <row r="4183" spans="24:29">
      <c r="X4183" s="429"/>
      <c r="Y4183" s="429"/>
      <c r="Z4183" s="429"/>
      <c r="AA4183" s="429"/>
      <c r="AB4183" s="185"/>
      <c r="AC4183" s="431"/>
    </row>
    <row r="4184" spans="24:29">
      <c r="X4184" s="429"/>
      <c r="Y4184" s="429"/>
      <c r="Z4184" s="429"/>
      <c r="AA4184" s="429"/>
      <c r="AB4184" s="185"/>
      <c r="AC4184" s="431"/>
    </row>
    <row r="4185" spans="24:29">
      <c r="X4185" s="429"/>
      <c r="Y4185" s="429"/>
      <c r="Z4185" s="429"/>
      <c r="AA4185" s="429"/>
      <c r="AB4185" s="185"/>
      <c r="AC4185" s="431"/>
    </row>
    <row r="4186" spans="24:29">
      <c r="X4186" s="429"/>
      <c r="Y4186" s="429"/>
      <c r="Z4186" s="429"/>
      <c r="AA4186" s="429"/>
      <c r="AB4186" s="185"/>
      <c r="AC4186" s="431"/>
    </row>
    <row r="4187" spans="24:29">
      <c r="X4187" s="429"/>
      <c r="Y4187" s="429"/>
      <c r="Z4187" s="429"/>
      <c r="AA4187" s="429"/>
      <c r="AB4187" s="185"/>
      <c r="AC4187" s="431"/>
    </row>
    <row r="4188" spans="24:29">
      <c r="X4188" s="429"/>
      <c r="Y4188" s="429"/>
      <c r="Z4188" s="429"/>
      <c r="AA4188" s="429"/>
      <c r="AB4188" s="185"/>
      <c r="AC4188" s="431"/>
    </row>
    <row r="4189" spans="24:29">
      <c r="X4189" s="429"/>
      <c r="Y4189" s="429"/>
      <c r="Z4189" s="429"/>
      <c r="AA4189" s="429"/>
      <c r="AB4189" s="185"/>
      <c r="AC4189" s="431"/>
    </row>
    <row r="4190" spans="24:29">
      <c r="X4190" s="429"/>
      <c r="Y4190" s="429"/>
      <c r="Z4190" s="429"/>
      <c r="AA4190" s="429"/>
      <c r="AB4190" s="185"/>
      <c r="AC4190" s="431"/>
    </row>
    <row r="4191" spans="24:29">
      <c r="X4191" s="429"/>
      <c r="Y4191" s="429"/>
      <c r="Z4191" s="429"/>
      <c r="AA4191" s="429"/>
      <c r="AB4191" s="185"/>
      <c r="AC4191" s="431"/>
    </row>
    <row r="4192" spans="24:29">
      <c r="X4192" s="429"/>
      <c r="Y4192" s="429"/>
      <c r="Z4192" s="429"/>
      <c r="AA4192" s="429"/>
      <c r="AB4192" s="185"/>
      <c r="AC4192" s="431"/>
    </row>
    <row r="4193" spans="24:29">
      <c r="X4193" s="429"/>
      <c r="Y4193" s="429"/>
      <c r="Z4193" s="429"/>
      <c r="AA4193" s="429"/>
      <c r="AB4193" s="185"/>
      <c r="AC4193" s="431"/>
    </row>
    <row r="4194" spans="24:29">
      <c r="X4194" s="429"/>
      <c r="Y4194" s="429"/>
      <c r="Z4194" s="429"/>
      <c r="AA4194" s="429"/>
      <c r="AB4194" s="185"/>
      <c r="AC4194" s="431"/>
    </row>
    <row r="4195" spans="24:29">
      <c r="X4195" s="429"/>
      <c r="Y4195" s="429"/>
      <c r="Z4195" s="429"/>
      <c r="AA4195" s="429"/>
      <c r="AB4195" s="185"/>
      <c r="AC4195" s="431"/>
    </row>
    <row r="4196" spans="24:29">
      <c r="X4196" s="429"/>
      <c r="Y4196" s="429"/>
      <c r="Z4196" s="429"/>
      <c r="AA4196" s="429"/>
      <c r="AB4196" s="185"/>
      <c r="AC4196" s="431"/>
    </row>
    <row r="4197" spans="24:29">
      <c r="X4197" s="429"/>
      <c r="Y4197" s="429"/>
      <c r="Z4197" s="429"/>
      <c r="AA4197" s="429"/>
      <c r="AB4197" s="185"/>
      <c r="AC4197" s="431"/>
    </row>
    <row r="4198" spans="24:29">
      <c r="X4198" s="429"/>
      <c r="Y4198" s="429"/>
      <c r="Z4198" s="429"/>
      <c r="AA4198" s="429"/>
      <c r="AB4198" s="185"/>
      <c r="AC4198" s="431"/>
    </row>
    <row r="4199" spans="24:29">
      <c r="X4199" s="429"/>
      <c r="Y4199" s="429"/>
      <c r="Z4199" s="429"/>
      <c r="AA4199" s="429"/>
      <c r="AB4199" s="185"/>
      <c r="AC4199" s="431"/>
    </row>
    <row r="4200" spans="24:29">
      <c r="X4200" s="429"/>
      <c r="Y4200" s="429"/>
      <c r="Z4200" s="429"/>
      <c r="AA4200" s="429"/>
      <c r="AB4200" s="185"/>
      <c r="AC4200" s="431"/>
    </row>
    <row r="4201" spans="24:29">
      <c r="X4201" s="429"/>
      <c r="Y4201" s="429"/>
      <c r="Z4201" s="429"/>
      <c r="AA4201" s="429"/>
      <c r="AB4201" s="185"/>
      <c r="AC4201" s="431"/>
    </row>
    <row r="4202" spans="24:29">
      <c r="X4202" s="429"/>
      <c r="Y4202" s="429"/>
      <c r="Z4202" s="429"/>
      <c r="AA4202" s="429"/>
      <c r="AB4202" s="185"/>
      <c r="AC4202" s="431"/>
    </row>
    <row r="4203" spans="24:29">
      <c r="X4203" s="429"/>
      <c r="Y4203" s="429"/>
      <c r="Z4203" s="429"/>
      <c r="AA4203" s="429"/>
      <c r="AB4203" s="185"/>
      <c r="AC4203" s="431"/>
    </row>
    <row r="4204" spans="24:29">
      <c r="X4204" s="429"/>
      <c r="Y4204" s="429"/>
      <c r="Z4204" s="429"/>
      <c r="AA4204" s="429"/>
      <c r="AB4204" s="185"/>
      <c r="AC4204" s="431"/>
    </row>
    <row r="4205" spans="24:29">
      <c r="X4205" s="429"/>
      <c r="Y4205" s="429"/>
      <c r="Z4205" s="429"/>
      <c r="AA4205" s="429"/>
      <c r="AB4205" s="185"/>
      <c r="AC4205" s="431"/>
    </row>
    <row r="4206" spans="24:29">
      <c r="X4206" s="429"/>
      <c r="Y4206" s="429"/>
      <c r="Z4206" s="429"/>
      <c r="AA4206" s="429"/>
      <c r="AB4206" s="185"/>
      <c r="AC4206" s="431"/>
    </row>
    <row r="4207" spans="24:29">
      <c r="X4207" s="429"/>
      <c r="Y4207" s="429"/>
      <c r="Z4207" s="429"/>
      <c r="AA4207" s="429"/>
      <c r="AB4207" s="185"/>
      <c r="AC4207" s="431"/>
    </row>
    <row r="4208" spans="24:29">
      <c r="X4208" s="429"/>
      <c r="Y4208" s="429"/>
      <c r="Z4208" s="429"/>
      <c r="AA4208" s="429"/>
      <c r="AB4208" s="185"/>
      <c r="AC4208" s="431"/>
    </row>
    <row r="4209" spans="24:29">
      <c r="X4209" s="429"/>
      <c r="Y4209" s="429"/>
      <c r="Z4209" s="429"/>
      <c r="AA4209" s="429"/>
      <c r="AB4209" s="185"/>
      <c r="AC4209" s="431"/>
    </row>
    <row r="4210" spans="24:29">
      <c r="X4210" s="429"/>
      <c r="Y4210" s="429"/>
      <c r="Z4210" s="429"/>
      <c r="AA4210" s="429"/>
      <c r="AB4210" s="185"/>
      <c r="AC4210" s="431"/>
    </row>
    <row r="4211" spans="24:29">
      <c r="X4211" s="429"/>
      <c r="Y4211" s="429"/>
      <c r="Z4211" s="429"/>
      <c r="AA4211" s="429"/>
      <c r="AB4211" s="185"/>
      <c r="AC4211" s="431"/>
    </row>
    <row r="4212" spans="24:29">
      <c r="X4212" s="429"/>
      <c r="Y4212" s="429"/>
      <c r="Z4212" s="429"/>
      <c r="AA4212" s="429"/>
      <c r="AB4212" s="185"/>
      <c r="AC4212" s="431"/>
    </row>
    <row r="4213" spans="24:29">
      <c r="X4213" s="429"/>
      <c r="Y4213" s="429"/>
      <c r="Z4213" s="429"/>
      <c r="AA4213" s="429"/>
      <c r="AB4213" s="185"/>
      <c r="AC4213" s="431"/>
    </row>
    <row r="4214" spans="24:29">
      <c r="X4214" s="429"/>
      <c r="Y4214" s="429"/>
      <c r="Z4214" s="429"/>
      <c r="AA4214" s="429"/>
      <c r="AB4214" s="185"/>
      <c r="AC4214" s="431"/>
    </row>
    <row r="4215" spans="24:29">
      <c r="X4215" s="429"/>
      <c r="Y4215" s="429"/>
      <c r="Z4215" s="429"/>
      <c r="AA4215" s="429"/>
      <c r="AB4215" s="185"/>
      <c r="AC4215" s="431"/>
    </row>
    <row r="4216" spans="24:29">
      <c r="X4216" s="429"/>
      <c r="Y4216" s="429"/>
      <c r="Z4216" s="429"/>
      <c r="AA4216" s="429"/>
      <c r="AB4216" s="185"/>
      <c r="AC4216" s="431"/>
    </row>
    <row r="4217" spans="24:29">
      <c r="X4217" s="429"/>
      <c r="Y4217" s="429"/>
      <c r="Z4217" s="429"/>
      <c r="AA4217" s="429"/>
      <c r="AB4217" s="185"/>
      <c r="AC4217" s="431"/>
    </row>
    <row r="4218" spans="24:29">
      <c r="X4218" s="429"/>
      <c r="Y4218" s="429"/>
      <c r="Z4218" s="429"/>
      <c r="AA4218" s="429"/>
      <c r="AB4218" s="185"/>
      <c r="AC4218" s="431"/>
    </row>
    <row r="4219" spans="24:29">
      <c r="X4219" s="429"/>
      <c r="Y4219" s="429"/>
      <c r="Z4219" s="429"/>
      <c r="AA4219" s="429"/>
      <c r="AB4219" s="185"/>
      <c r="AC4219" s="431"/>
    </row>
    <row r="4220" spans="24:29">
      <c r="X4220" s="429"/>
      <c r="Y4220" s="429"/>
      <c r="Z4220" s="429"/>
      <c r="AA4220" s="429"/>
      <c r="AB4220" s="185"/>
      <c r="AC4220" s="431"/>
    </row>
    <row r="4221" spans="24:29">
      <c r="X4221" s="429"/>
      <c r="Y4221" s="429"/>
      <c r="Z4221" s="429"/>
      <c r="AA4221" s="429"/>
      <c r="AB4221" s="185"/>
      <c r="AC4221" s="431"/>
    </row>
    <row r="4222" spans="24:29">
      <c r="X4222" s="429"/>
      <c r="Y4222" s="429"/>
      <c r="Z4222" s="429"/>
      <c r="AA4222" s="429"/>
      <c r="AB4222" s="185"/>
      <c r="AC4222" s="431"/>
    </row>
    <row r="4223" spans="24:29">
      <c r="X4223" s="429"/>
      <c r="Y4223" s="429"/>
      <c r="Z4223" s="429"/>
      <c r="AA4223" s="429"/>
      <c r="AB4223" s="185"/>
      <c r="AC4223" s="431"/>
    </row>
    <row r="4224" spans="24:29">
      <c r="X4224" s="429"/>
      <c r="Y4224" s="429"/>
      <c r="Z4224" s="429"/>
      <c r="AA4224" s="429"/>
      <c r="AB4224" s="185"/>
      <c r="AC4224" s="431"/>
    </row>
    <row r="4225" spans="24:29">
      <c r="X4225" s="429"/>
      <c r="Y4225" s="429"/>
      <c r="Z4225" s="429"/>
      <c r="AA4225" s="429"/>
      <c r="AB4225" s="185"/>
      <c r="AC4225" s="431"/>
    </row>
    <row r="4226" spans="24:29">
      <c r="X4226" s="429"/>
      <c r="Y4226" s="429"/>
      <c r="Z4226" s="429"/>
      <c r="AA4226" s="429"/>
      <c r="AB4226" s="185"/>
      <c r="AC4226" s="431"/>
    </row>
    <row r="4227" spans="24:29">
      <c r="X4227" s="429"/>
      <c r="Y4227" s="429"/>
      <c r="Z4227" s="429"/>
      <c r="AA4227" s="429"/>
      <c r="AB4227" s="185"/>
      <c r="AC4227" s="431"/>
    </row>
    <row r="4228" spans="24:29">
      <c r="X4228" s="429"/>
      <c r="Y4228" s="429"/>
      <c r="Z4228" s="429"/>
      <c r="AA4228" s="429"/>
      <c r="AB4228" s="185"/>
      <c r="AC4228" s="431"/>
    </row>
    <row r="4229" spans="24:29">
      <c r="X4229" s="429"/>
      <c r="Y4229" s="429"/>
      <c r="Z4229" s="429"/>
      <c r="AA4229" s="429"/>
      <c r="AB4229" s="185"/>
      <c r="AC4229" s="431"/>
    </row>
    <row r="4230" spans="24:29">
      <c r="X4230" s="429"/>
      <c r="Y4230" s="429"/>
      <c r="Z4230" s="429"/>
      <c r="AA4230" s="429"/>
      <c r="AB4230" s="185"/>
      <c r="AC4230" s="431"/>
    </row>
    <row r="4231" spans="24:29">
      <c r="X4231" s="429"/>
      <c r="Y4231" s="429"/>
      <c r="Z4231" s="429"/>
      <c r="AA4231" s="429"/>
      <c r="AB4231" s="185"/>
      <c r="AC4231" s="431"/>
    </row>
    <row r="4232" spans="24:29">
      <c r="X4232" s="429"/>
      <c r="Y4232" s="429"/>
      <c r="Z4232" s="429"/>
      <c r="AA4232" s="429"/>
      <c r="AB4232" s="185"/>
      <c r="AC4232" s="431"/>
    </row>
    <row r="4233" spans="24:29">
      <c r="X4233" s="429"/>
      <c r="Y4233" s="429"/>
      <c r="Z4233" s="429"/>
      <c r="AA4233" s="429"/>
      <c r="AB4233" s="185"/>
      <c r="AC4233" s="431"/>
    </row>
    <row r="4234" spans="24:29">
      <c r="X4234" s="429"/>
      <c r="Y4234" s="429"/>
      <c r="Z4234" s="429"/>
      <c r="AA4234" s="429"/>
      <c r="AB4234" s="185"/>
      <c r="AC4234" s="431"/>
    </row>
    <row r="4235" spans="24:29">
      <c r="X4235" s="429"/>
      <c r="Y4235" s="429"/>
      <c r="Z4235" s="429"/>
      <c r="AA4235" s="429"/>
      <c r="AB4235" s="185"/>
      <c r="AC4235" s="431"/>
    </row>
    <row r="4236" spans="24:29">
      <c r="X4236" s="429"/>
      <c r="Y4236" s="429"/>
      <c r="Z4236" s="429"/>
      <c r="AA4236" s="429"/>
      <c r="AB4236" s="185"/>
      <c r="AC4236" s="431"/>
    </row>
    <row r="4237" spans="24:29">
      <c r="X4237" s="429"/>
      <c r="Y4237" s="429"/>
      <c r="Z4237" s="429"/>
      <c r="AA4237" s="429"/>
      <c r="AB4237" s="185"/>
      <c r="AC4237" s="431"/>
    </row>
    <row r="4238" spans="24:29">
      <c r="X4238" s="429"/>
      <c r="Y4238" s="429"/>
      <c r="Z4238" s="429"/>
      <c r="AA4238" s="429"/>
      <c r="AB4238" s="185"/>
      <c r="AC4238" s="431"/>
    </row>
    <row r="4239" spans="24:29">
      <c r="X4239" s="429"/>
      <c r="Y4239" s="429"/>
      <c r="Z4239" s="429"/>
      <c r="AA4239" s="429"/>
      <c r="AB4239" s="185"/>
      <c r="AC4239" s="431"/>
    </row>
    <row r="4240" spans="24:29">
      <c r="X4240" s="429"/>
      <c r="Y4240" s="429"/>
      <c r="Z4240" s="429"/>
      <c r="AA4240" s="429"/>
      <c r="AB4240" s="185"/>
      <c r="AC4240" s="431"/>
    </row>
    <row r="4241" spans="24:29">
      <c r="X4241" s="429"/>
      <c r="Y4241" s="429"/>
      <c r="Z4241" s="429"/>
      <c r="AA4241" s="429"/>
      <c r="AB4241" s="185"/>
      <c r="AC4241" s="431"/>
    </row>
    <row r="4242" spans="24:29">
      <c r="X4242" s="429"/>
      <c r="Y4242" s="429"/>
      <c r="Z4242" s="429"/>
      <c r="AA4242" s="429"/>
      <c r="AB4242" s="185"/>
      <c r="AC4242" s="431"/>
    </row>
    <row r="4243" spans="24:29">
      <c r="X4243" s="429"/>
      <c r="Y4243" s="429"/>
      <c r="Z4243" s="429"/>
      <c r="AA4243" s="429"/>
      <c r="AB4243" s="185"/>
      <c r="AC4243" s="431"/>
    </row>
    <row r="4244" spans="24:29">
      <c r="X4244" s="429"/>
      <c r="Y4244" s="429"/>
      <c r="Z4244" s="429"/>
      <c r="AA4244" s="429"/>
      <c r="AB4244" s="185"/>
      <c r="AC4244" s="431"/>
    </row>
    <row r="4245" spans="24:29">
      <c r="X4245" s="429"/>
      <c r="Y4245" s="429"/>
      <c r="Z4245" s="429"/>
      <c r="AA4245" s="429"/>
      <c r="AB4245" s="185"/>
      <c r="AC4245" s="431"/>
    </row>
    <row r="4246" spans="24:29">
      <c r="X4246" s="429"/>
      <c r="Y4246" s="429"/>
      <c r="Z4246" s="429"/>
      <c r="AA4246" s="429"/>
      <c r="AB4246" s="185"/>
      <c r="AC4246" s="431"/>
    </row>
    <row r="4247" spans="24:29">
      <c r="X4247" s="429"/>
      <c r="Y4247" s="429"/>
      <c r="Z4247" s="429"/>
      <c r="AA4247" s="429"/>
      <c r="AB4247" s="185"/>
      <c r="AC4247" s="431"/>
    </row>
    <row r="4248" spans="24:29">
      <c r="X4248" s="429"/>
      <c r="Y4248" s="429"/>
      <c r="Z4248" s="429"/>
      <c r="AA4248" s="429"/>
      <c r="AB4248" s="185"/>
      <c r="AC4248" s="431"/>
    </row>
    <row r="4249" spans="24:29">
      <c r="X4249" s="429"/>
      <c r="Y4249" s="429"/>
      <c r="Z4249" s="429"/>
      <c r="AA4249" s="429"/>
      <c r="AB4249" s="185"/>
      <c r="AC4249" s="431"/>
    </row>
    <row r="4250" spans="24:29">
      <c r="X4250" s="429"/>
      <c r="Y4250" s="429"/>
      <c r="Z4250" s="429"/>
      <c r="AA4250" s="429"/>
      <c r="AB4250" s="185"/>
      <c r="AC4250" s="431"/>
    </row>
    <row r="4251" spans="24:29">
      <c r="X4251" s="429"/>
      <c r="Y4251" s="429"/>
      <c r="Z4251" s="429"/>
      <c r="AA4251" s="429"/>
      <c r="AB4251" s="185"/>
      <c r="AC4251" s="431"/>
    </row>
    <row r="4252" spans="24:29">
      <c r="X4252" s="429"/>
      <c r="Y4252" s="429"/>
      <c r="Z4252" s="429"/>
      <c r="AA4252" s="429"/>
      <c r="AB4252" s="185"/>
      <c r="AC4252" s="431"/>
    </row>
    <row r="4253" spans="24:29">
      <c r="X4253" s="429"/>
      <c r="Y4253" s="429"/>
      <c r="Z4253" s="429"/>
      <c r="AA4253" s="429"/>
      <c r="AB4253" s="185"/>
      <c r="AC4253" s="431"/>
    </row>
    <row r="4254" spans="24:29">
      <c r="X4254" s="429"/>
      <c r="Y4254" s="429"/>
      <c r="Z4254" s="429"/>
      <c r="AA4254" s="429"/>
      <c r="AB4254" s="185"/>
      <c r="AC4254" s="431"/>
    </row>
    <row r="4255" spans="24:29">
      <c r="X4255" s="429"/>
      <c r="Y4255" s="429"/>
      <c r="Z4255" s="429"/>
      <c r="AA4255" s="429"/>
      <c r="AB4255" s="185"/>
      <c r="AC4255" s="431"/>
    </row>
    <row r="4256" spans="24:29">
      <c r="X4256" s="429"/>
      <c r="Y4256" s="429"/>
      <c r="Z4256" s="429"/>
      <c r="AA4256" s="429"/>
      <c r="AB4256" s="185"/>
      <c r="AC4256" s="431"/>
    </row>
    <row r="4257" spans="24:29">
      <c r="X4257" s="429"/>
      <c r="Y4257" s="429"/>
      <c r="Z4257" s="429"/>
      <c r="AA4257" s="429"/>
      <c r="AB4257" s="185"/>
      <c r="AC4257" s="431"/>
    </row>
    <row r="4258" spans="24:29">
      <c r="X4258" s="429"/>
      <c r="Y4258" s="429"/>
      <c r="Z4258" s="429"/>
      <c r="AA4258" s="429"/>
      <c r="AB4258" s="185"/>
      <c r="AC4258" s="431"/>
    </row>
    <row r="4259" spans="24:29">
      <c r="X4259" s="429"/>
      <c r="Y4259" s="429"/>
      <c r="Z4259" s="429"/>
      <c r="AA4259" s="429"/>
      <c r="AB4259" s="185"/>
      <c r="AC4259" s="431"/>
    </row>
    <row r="4260" spans="24:29">
      <c r="X4260" s="429"/>
      <c r="Y4260" s="429"/>
      <c r="Z4260" s="429"/>
      <c r="AA4260" s="429"/>
      <c r="AB4260" s="185"/>
      <c r="AC4260" s="431"/>
    </row>
    <row r="4261" spans="24:29">
      <c r="X4261" s="429"/>
      <c r="Y4261" s="429"/>
      <c r="Z4261" s="429"/>
      <c r="AA4261" s="429"/>
      <c r="AB4261" s="185"/>
      <c r="AC4261" s="431"/>
    </row>
    <row r="4262" spans="24:29">
      <c r="X4262" s="429"/>
      <c r="Y4262" s="429"/>
      <c r="Z4262" s="429"/>
      <c r="AA4262" s="429"/>
      <c r="AB4262" s="185"/>
      <c r="AC4262" s="431"/>
    </row>
    <row r="4263" spans="24:29">
      <c r="X4263" s="429"/>
      <c r="Y4263" s="429"/>
      <c r="Z4263" s="429"/>
      <c r="AA4263" s="429"/>
      <c r="AB4263" s="185"/>
      <c r="AC4263" s="431"/>
    </row>
    <row r="4264" spans="24:29">
      <c r="X4264" s="429"/>
      <c r="Y4264" s="429"/>
      <c r="Z4264" s="429"/>
      <c r="AA4264" s="429"/>
      <c r="AB4264" s="185"/>
      <c r="AC4264" s="431"/>
    </row>
    <row r="4265" spans="24:29">
      <c r="X4265" s="429"/>
      <c r="Y4265" s="429"/>
      <c r="Z4265" s="429"/>
      <c r="AA4265" s="429"/>
      <c r="AB4265" s="185"/>
      <c r="AC4265" s="431"/>
    </row>
    <row r="4266" spans="24:29">
      <c r="X4266" s="429"/>
      <c r="Y4266" s="429"/>
      <c r="Z4266" s="429"/>
      <c r="AA4266" s="429"/>
      <c r="AB4266" s="185"/>
      <c r="AC4266" s="431"/>
    </row>
    <row r="4267" spans="24:29">
      <c r="X4267" s="429"/>
      <c r="Y4267" s="429"/>
      <c r="Z4267" s="429"/>
      <c r="AA4267" s="429"/>
      <c r="AB4267" s="185"/>
      <c r="AC4267" s="431"/>
    </row>
    <row r="4268" spans="24:29">
      <c r="X4268" s="429"/>
      <c r="Y4268" s="429"/>
      <c r="Z4268" s="429"/>
      <c r="AA4268" s="429"/>
      <c r="AB4268" s="185"/>
      <c r="AC4268" s="431"/>
    </row>
    <row r="4269" spans="24:29">
      <c r="X4269" s="429"/>
      <c r="Y4269" s="429"/>
      <c r="Z4269" s="429"/>
      <c r="AA4269" s="429"/>
      <c r="AB4269" s="185"/>
      <c r="AC4269" s="431"/>
    </row>
    <row r="4270" spans="24:29">
      <c r="X4270" s="429"/>
      <c r="Y4270" s="429"/>
      <c r="Z4270" s="429"/>
      <c r="AA4270" s="429"/>
      <c r="AB4270" s="185"/>
      <c r="AC4270" s="431"/>
    </row>
    <row r="4271" spans="24:29">
      <c r="X4271" s="429"/>
      <c r="Y4271" s="429"/>
      <c r="Z4271" s="429"/>
      <c r="AA4271" s="429"/>
      <c r="AB4271" s="185"/>
      <c r="AC4271" s="431"/>
    </row>
    <row r="4272" spans="24:29">
      <c r="X4272" s="429"/>
      <c r="Y4272" s="429"/>
      <c r="Z4272" s="429"/>
      <c r="AA4272" s="429"/>
      <c r="AB4272" s="185"/>
      <c r="AC4272" s="431"/>
    </row>
    <row r="4273" spans="24:29">
      <c r="X4273" s="429"/>
      <c r="Y4273" s="429"/>
      <c r="Z4273" s="429"/>
      <c r="AA4273" s="429"/>
      <c r="AB4273" s="185"/>
      <c r="AC4273" s="431"/>
    </row>
    <row r="4274" spans="24:29">
      <c r="X4274" s="429"/>
      <c r="Y4274" s="429"/>
      <c r="Z4274" s="429"/>
      <c r="AA4274" s="429"/>
      <c r="AB4274" s="185"/>
      <c r="AC4274" s="431"/>
    </row>
    <row r="4275" spans="24:29">
      <c r="X4275" s="429"/>
      <c r="Y4275" s="429"/>
      <c r="Z4275" s="429"/>
      <c r="AA4275" s="429"/>
      <c r="AB4275" s="185"/>
      <c r="AC4275" s="431"/>
    </row>
    <row r="4276" spans="24:29">
      <c r="X4276" s="429"/>
      <c r="Y4276" s="429"/>
      <c r="Z4276" s="429"/>
      <c r="AA4276" s="429"/>
      <c r="AB4276" s="185"/>
      <c r="AC4276" s="431"/>
    </row>
    <row r="4277" spans="24:29">
      <c r="X4277" s="429"/>
      <c r="Y4277" s="429"/>
      <c r="Z4277" s="429"/>
      <c r="AA4277" s="429"/>
      <c r="AB4277" s="185"/>
      <c r="AC4277" s="431"/>
    </row>
    <row r="4278" spans="24:29">
      <c r="X4278" s="429"/>
      <c r="Y4278" s="429"/>
      <c r="Z4278" s="429"/>
      <c r="AA4278" s="429"/>
      <c r="AB4278" s="185"/>
      <c r="AC4278" s="431"/>
    </row>
    <row r="4279" spans="24:29">
      <c r="X4279" s="429"/>
      <c r="Y4279" s="429"/>
      <c r="Z4279" s="429"/>
      <c r="AA4279" s="429"/>
      <c r="AB4279" s="185"/>
      <c r="AC4279" s="431"/>
    </row>
    <row r="4280" spans="24:29">
      <c r="X4280" s="429"/>
      <c r="Y4280" s="429"/>
      <c r="Z4280" s="429"/>
      <c r="AA4280" s="429"/>
      <c r="AB4280" s="185"/>
      <c r="AC4280" s="431"/>
    </row>
    <row r="4281" spans="24:29">
      <c r="X4281" s="429"/>
      <c r="Y4281" s="429"/>
      <c r="Z4281" s="429"/>
      <c r="AA4281" s="429"/>
      <c r="AB4281" s="185"/>
      <c r="AC4281" s="431"/>
    </row>
    <row r="4282" spans="24:29">
      <c r="X4282" s="429"/>
      <c r="Y4282" s="429"/>
      <c r="Z4282" s="429"/>
      <c r="AA4282" s="429"/>
      <c r="AB4282" s="185"/>
      <c r="AC4282" s="431"/>
    </row>
    <row r="4283" spans="24:29">
      <c r="X4283" s="429"/>
      <c r="Y4283" s="429"/>
      <c r="Z4283" s="429"/>
      <c r="AA4283" s="429"/>
      <c r="AB4283" s="185"/>
      <c r="AC4283" s="431"/>
    </row>
    <row r="4284" spans="24:29">
      <c r="X4284" s="429"/>
      <c r="Y4284" s="429"/>
      <c r="Z4284" s="429"/>
      <c r="AA4284" s="429"/>
      <c r="AB4284" s="185"/>
      <c r="AC4284" s="431"/>
    </row>
    <row r="4285" spans="24:29">
      <c r="X4285" s="429"/>
      <c r="Y4285" s="429"/>
      <c r="Z4285" s="429"/>
      <c r="AA4285" s="429"/>
      <c r="AB4285" s="185"/>
      <c r="AC4285" s="431"/>
    </row>
    <row r="4286" spans="24:29">
      <c r="X4286" s="429"/>
      <c r="Y4286" s="429"/>
      <c r="Z4286" s="429"/>
      <c r="AA4286" s="429"/>
      <c r="AB4286" s="185"/>
      <c r="AC4286" s="431"/>
    </row>
    <row r="4287" spans="24:29">
      <c r="X4287" s="429"/>
      <c r="Y4287" s="429"/>
      <c r="Z4287" s="429"/>
      <c r="AA4287" s="429"/>
      <c r="AB4287" s="185"/>
      <c r="AC4287" s="431"/>
    </row>
    <row r="4288" spans="24:29">
      <c r="X4288" s="429"/>
      <c r="Y4288" s="429"/>
      <c r="Z4288" s="429"/>
      <c r="AA4288" s="429"/>
      <c r="AB4288" s="185"/>
      <c r="AC4288" s="431"/>
    </row>
    <row r="4289" spans="24:29">
      <c r="X4289" s="429"/>
      <c r="Y4289" s="429"/>
      <c r="Z4289" s="429"/>
      <c r="AA4289" s="429"/>
      <c r="AB4289" s="185"/>
      <c r="AC4289" s="431"/>
    </row>
    <row r="4290" spans="24:29">
      <c r="X4290" s="429"/>
      <c r="Y4290" s="429"/>
      <c r="Z4290" s="429"/>
      <c r="AA4290" s="429"/>
      <c r="AB4290" s="185"/>
      <c r="AC4290" s="431"/>
    </row>
    <row r="4291" spans="24:29">
      <c r="X4291" s="429"/>
      <c r="Y4291" s="429"/>
      <c r="Z4291" s="429"/>
      <c r="AA4291" s="429"/>
      <c r="AB4291" s="185"/>
      <c r="AC4291" s="431"/>
    </row>
    <row r="4292" spans="24:29">
      <c r="X4292" s="429"/>
      <c r="Y4292" s="429"/>
      <c r="Z4292" s="429"/>
      <c r="AA4292" s="429"/>
      <c r="AB4292" s="185"/>
      <c r="AC4292" s="431"/>
    </row>
    <row r="4293" spans="24:29">
      <c r="X4293" s="429"/>
      <c r="Y4293" s="429"/>
      <c r="Z4293" s="429"/>
      <c r="AA4293" s="429"/>
      <c r="AB4293" s="185"/>
      <c r="AC4293" s="431"/>
    </row>
    <row r="4294" spans="24:29">
      <c r="X4294" s="429"/>
      <c r="Y4294" s="429"/>
      <c r="Z4294" s="429"/>
      <c r="AA4294" s="429"/>
      <c r="AB4294" s="185"/>
      <c r="AC4294" s="431"/>
    </row>
    <row r="4295" spans="24:29">
      <c r="X4295" s="429"/>
      <c r="Y4295" s="429"/>
      <c r="Z4295" s="429"/>
      <c r="AA4295" s="429"/>
      <c r="AB4295" s="185"/>
      <c r="AC4295" s="431"/>
    </row>
    <row r="4296" spans="24:29">
      <c r="X4296" s="429"/>
      <c r="Y4296" s="429"/>
      <c r="Z4296" s="429"/>
      <c r="AA4296" s="429"/>
      <c r="AB4296" s="185"/>
      <c r="AC4296" s="431"/>
    </row>
    <row r="4297" spans="24:29">
      <c r="X4297" s="429"/>
      <c r="Y4297" s="429"/>
      <c r="Z4297" s="429"/>
      <c r="AA4297" s="429"/>
      <c r="AB4297" s="185"/>
      <c r="AC4297" s="431"/>
    </row>
    <row r="4298" spans="24:29">
      <c r="X4298" s="429"/>
      <c r="Y4298" s="429"/>
      <c r="Z4298" s="429"/>
      <c r="AA4298" s="429"/>
      <c r="AB4298" s="185"/>
      <c r="AC4298" s="431"/>
    </row>
    <row r="4299" spans="24:29">
      <c r="X4299" s="429"/>
      <c r="Y4299" s="429"/>
      <c r="Z4299" s="429"/>
      <c r="AA4299" s="429"/>
      <c r="AB4299" s="185"/>
      <c r="AC4299" s="431"/>
    </row>
    <row r="4300" spans="24:29">
      <c r="X4300" s="429"/>
      <c r="Y4300" s="429"/>
      <c r="Z4300" s="429"/>
      <c r="AA4300" s="429"/>
      <c r="AB4300" s="185"/>
      <c r="AC4300" s="431"/>
    </row>
    <row r="4301" spans="24:29">
      <c r="X4301" s="429"/>
      <c r="Y4301" s="429"/>
      <c r="Z4301" s="429"/>
      <c r="AA4301" s="429"/>
      <c r="AB4301" s="185"/>
      <c r="AC4301" s="431"/>
    </row>
    <row r="4302" spans="24:29">
      <c r="X4302" s="429"/>
      <c r="Y4302" s="429"/>
      <c r="Z4302" s="429"/>
      <c r="AA4302" s="429"/>
      <c r="AB4302" s="185"/>
      <c r="AC4302" s="431"/>
    </row>
    <row r="4303" spans="24:29">
      <c r="X4303" s="429"/>
      <c r="Y4303" s="429"/>
      <c r="Z4303" s="429"/>
      <c r="AA4303" s="429"/>
      <c r="AB4303" s="185"/>
      <c r="AC4303" s="431"/>
    </row>
    <row r="4304" spans="24:29">
      <c r="X4304" s="429"/>
      <c r="Y4304" s="429"/>
      <c r="Z4304" s="429"/>
      <c r="AA4304" s="429"/>
      <c r="AB4304" s="185"/>
      <c r="AC4304" s="431"/>
    </row>
    <row r="4305" spans="24:29">
      <c r="X4305" s="429"/>
      <c r="Y4305" s="429"/>
      <c r="Z4305" s="429"/>
      <c r="AA4305" s="429"/>
      <c r="AB4305" s="185"/>
      <c r="AC4305" s="431"/>
    </row>
    <row r="4306" spans="24:29">
      <c r="X4306" s="429"/>
      <c r="Y4306" s="429"/>
      <c r="Z4306" s="429"/>
      <c r="AA4306" s="429"/>
      <c r="AB4306" s="185"/>
      <c r="AC4306" s="431"/>
    </row>
    <row r="4307" spans="24:29">
      <c r="X4307" s="429"/>
      <c r="Y4307" s="429"/>
      <c r="Z4307" s="429"/>
      <c r="AA4307" s="429"/>
      <c r="AB4307" s="185"/>
      <c r="AC4307" s="431"/>
    </row>
    <row r="4308" spans="24:29">
      <c r="X4308" s="429"/>
      <c r="Y4308" s="429"/>
      <c r="Z4308" s="429"/>
      <c r="AA4308" s="429"/>
      <c r="AB4308" s="185"/>
      <c r="AC4308" s="431"/>
    </row>
    <row r="4309" spans="24:29">
      <c r="X4309" s="429"/>
      <c r="Y4309" s="429"/>
      <c r="Z4309" s="429"/>
      <c r="AA4309" s="429"/>
      <c r="AB4309" s="185"/>
      <c r="AC4309" s="431"/>
    </row>
    <row r="4310" spans="24:29">
      <c r="X4310" s="429"/>
      <c r="Y4310" s="429"/>
      <c r="Z4310" s="429"/>
      <c r="AA4310" s="429"/>
      <c r="AB4310" s="185"/>
      <c r="AC4310" s="431"/>
    </row>
    <row r="4311" spans="24:29">
      <c r="X4311" s="429"/>
      <c r="Y4311" s="429"/>
      <c r="Z4311" s="429"/>
      <c r="AA4311" s="429"/>
      <c r="AB4311" s="185"/>
      <c r="AC4311" s="431"/>
    </row>
    <row r="4312" spans="24:29">
      <c r="X4312" s="429"/>
      <c r="Y4312" s="429"/>
      <c r="Z4312" s="429"/>
      <c r="AA4312" s="429"/>
      <c r="AB4312" s="185"/>
      <c r="AC4312" s="431"/>
    </row>
    <row r="4313" spans="24:29">
      <c r="X4313" s="429"/>
      <c r="Y4313" s="429"/>
      <c r="Z4313" s="429"/>
      <c r="AA4313" s="429"/>
      <c r="AB4313" s="185"/>
      <c r="AC4313" s="431"/>
    </row>
    <row r="4314" spans="24:29">
      <c r="X4314" s="429"/>
      <c r="Y4314" s="429"/>
      <c r="Z4314" s="429"/>
      <c r="AA4314" s="429"/>
      <c r="AB4314" s="185"/>
      <c r="AC4314" s="431"/>
    </row>
    <row r="4315" spans="24:29">
      <c r="X4315" s="429"/>
      <c r="Y4315" s="429"/>
      <c r="Z4315" s="429"/>
      <c r="AA4315" s="429"/>
      <c r="AB4315" s="185"/>
      <c r="AC4315" s="431"/>
    </row>
    <row r="4316" spans="24:29">
      <c r="X4316" s="429"/>
      <c r="Y4316" s="429"/>
      <c r="Z4316" s="429"/>
      <c r="AA4316" s="429"/>
      <c r="AB4316" s="185"/>
      <c r="AC4316" s="431"/>
    </row>
    <row r="4317" spans="24:29">
      <c r="X4317" s="429"/>
      <c r="Y4317" s="429"/>
      <c r="Z4317" s="429"/>
      <c r="AA4317" s="429"/>
      <c r="AB4317" s="185"/>
      <c r="AC4317" s="431"/>
    </row>
    <row r="4318" spans="24:29">
      <c r="X4318" s="429"/>
      <c r="Y4318" s="429"/>
      <c r="Z4318" s="429"/>
      <c r="AA4318" s="429"/>
      <c r="AB4318" s="185"/>
      <c r="AC4318" s="431"/>
    </row>
    <row r="4319" spans="24:29">
      <c r="X4319" s="429"/>
      <c r="Y4319" s="429"/>
      <c r="Z4319" s="429"/>
      <c r="AA4319" s="429"/>
      <c r="AB4319" s="185"/>
      <c r="AC4319" s="431"/>
    </row>
    <row r="4320" spans="24:29">
      <c r="X4320" s="429"/>
      <c r="Y4320" s="429"/>
      <c r="Z4320" s="429"/>
      <c r="AA4320" s="429"/>
      <c r="AB4320" s="185"/>
      <c r="AC4320" s="431"/>
    </row>
    <row r="4321" spans="24:29">
      <c r="X4321" s="429"/>
      <c r="Y4321" s="429"/>
      <c r="Z4321" s="429"/>
      <c r="AA4321" s="429"/>
      <c r="AB4321" s="185"/>
      <c r="AC4321" s="431"/>
    </row>
    <row r="4322" spans="24:29">
      <c r="X4322" s="429"/>
      <c r="Y4322" s="429"/>
      <c r="Z4322" s="429"/>
      <c r="AA4322" s="429"/>
      <c r="AB4322" s="185"/>
      <c r="AC4322" s="431"/>
    </row>
    <row r="4323" spans="24:29">
      <c r="X4323" s="429"/>
      <c r="Y4323" s="429"/>
      <c r="Z4323" s="429"/>
      <c r="AA4323" s="429"/>
      <c r="AB4323" s="185"/>
      <c r="AC4323" s="431"/>
    </row>
    <row r="4324" spans="24:29">
      <c r="X4324" s="429"/>
      <c r="Y4324" s="429"/>
      <c r="Z4324" s="429"/>
      <c r="AA4324" s="429"/>
      <c r="AB4324" s="185"/>
      <c r="AC4324" s="431"/>
    </row>
    <row r="4325" spans="24:29">
      <c r="X4325" s="429"/>
      <c r="Y4325" s="429"/>
      <c r="Z4325" s="429"/>
      <c r="AA4325" s="429"/>
      <c r="AB4325" s="185"/>
      <c r="AC4325" s="431"/>
    </row>
    <row r="4326" spans="24:29">
      <c r="X4326" s="429"/>
      <c r="Y4326" s="429"/>
      <c r="Z4326" s="429"/>
      <c r="AA4326" s="429"/>
      <c r="AB4326" s="185"/>
      <c r="AC4326" s="431"/>
    </row>
    <row r="4327" spans="24:29">
      <c r="X4327" s="429"/>
      <c r="Y4327" s="429"/>
      <c r="Z4327" s="429"/>
      <c r="AA4327" s="429"/>
      <c r="AB4327" s="185"/>
      <c r="AC4327" s="431"/>
    </row>
    <row r="4328" spans="24:29">
      <c r="X4328" s="429"/>
      <c r="Y4328" s="429"/>
      <c r="Z4328" s="429"/>
      <c r="AA4328" s="429"/>
      <c r="AB4328" s="185"/>
      <c r="AC4328" s="431"/>
    </row>
    <row r="4329" spans="24:29">
      <c r="X4329" s="429"/>
      <c r="Y4329" s="429"/>
      <c r="Z4329" s="429"/>
      <c r="AA4329" s="429"/>
      <c r="AB4329" s="185"/>
      <c r="AC4329" s="431"/>
    </row>
    <row r="4330" spans="24:29">
      <c r="X4330" s="429"/>
      <c r="Y4330" s="429"/>
      <c r="Z4330" s="429"/>
      <c r="AA4330" s="429"/>
      <c r="AB4330" s="185"/>
      <c r="AC4330" s="431"/>
    </row>
    <row r="4331" spans="24:29">
      <c r="X4331" s="429"/>
      <c r="Y4331" s="429"/>
      <c r="Z4331" s="429"/>
      <c r="AA4331" s="429"/>
      <c r="AB4331" s="185"/>
      <c r="AC4331" s="431"/>
    </row>
    <row r="4332" spans="24:29">
      <c r="X4332" s="429"/>
      <c r="Y4332" s="429"/>
      <c r="Z4332" s="429"/>
      <c r="AA4332" s="429"/>
      <c r="AB4332" s="185"/>
      <c r="AC4332" s="431"/>
    </row>
    <row r="4333" spans="24:29">
      <c r="X4333" s="429"/>
      <c r="Y4333" s="429"/>
      <c r="Z4333" s="429"/>
      <c r="AA4333" s="429"/>
      <c r="AB4333" s="185"/>
      <c r="AC4333" s="431"/>
    </row>
    <row r="4334" spans="24:29">
      <c r="X4334" s="429"/>
      <c r="Y4334" s="429"/>
      <c r="Z4334" s="429"/>
      <c r="AA4334" s="429"/>
      <c r="AB4334" s="185"/>
      <c r="AC4334" s="431"/>
    </row>
    <row r="4335" spans="24:29">
      <c r="X4335" s="429"/>
      <c r="Y4335" s="429"/>
      <c r="Z4335" s="429"/>
      <c r="AA4335" s="429"/>
      <c r="AB4335" s="185"/>
      <c r="AC4335" s="431"/>
    </row>
    <row r="4336" spans="24:29">
      <c r="X4336" s="429"/>
      <c r="Y4336" s="429"/>
      <c r="Z4336" s="429"/>
      <c r="AA4336" s="429"/>
      <c r="AB4336" s="185"/>
      <c r="AC4336" s="431"/>
    </row>
    <row r="4337" spans="24:29">
      <c r="X4337" s="429"/>
      <c r="Y4337" s="429"/>
      <c r="Z4337" s="429"/>
      <c r="AA4337" s="429"/>
      <c r="AB4337" s="185"/>
      <c r="AC4337" s="431"/>
    </row>
    <row r="4338" spans="24:29">
      <c r="X4338" s="429"/>
      <c r="Y4338" s="429"/>
      <c r="Z4338" s="429"/>
      <c r="AA4338" s="429"/>
      <c r="AB4338" s="185"/>
      <c r="AC4338" s="431"/>
    </row>
    <row r="4339" spans="24:29">
      <c r="X4339" s="429"/>
      <c r="Y4339" s="429"/>
      <c r="Z4339" s="429"/>
      <c r="AA4339" s="429"/>
      <c r="AB4339" s="185"/>
      <c r="AC4339" s="431"/>
    </row>
    <row r="4340" spans="24:29">
      <c r="X4340" s="429"/>
      <c r="Y4340" s="429"/>
      <c r="Z4340" s="429"/>
      <c r="AA4340" s="429"/>
      <c r="AB4340" s="185"/>
      <c r="AC4340" s="431"/>
    </row>
    <row r="4341" spans="24:29">
      <c r="X4341" s="429"/>
      <c r="Y4341" s="429"/>
      <c r="Z4341" s="429"/>
      <c r="AA4341" s="429"/>
      <c r="AB4341" s="185"/>
      <c r="AC4341" s="431"/>
    </row>
    <row r="4342" spans="24:29">
      <c r="X4342" s="429"/>
      <c r="Y4342" s="429"/>
      <c r="Z4342" s="429"/>
      <c r="AA4342" s="429"/>
      <c r="AB4342" s="185"/>
      <c r="AC4342" s="431"/>
    </row>
    <row r="4343" spans="24:29">
      <c r="X4343" s="429"/>
      <c r="Y4343" s="429"/>
      <c r="Z4343" s="429"/>
      <c r="AA4343" s="429"/>
      <c r="AB4343" s="185"/>
      <c r="AC4343" s="431"/>
    </row>
    <row r="4344" spans="24:29">
      <c r="X4344" s="429"/>
      <c r="Y4344" s="429"/>
      <c r="Z4344" s="429"/>
      <c r="AA4344" s="429"/>
      <c r="AB4344" s="185"/>
      <c r="AC4344" s="431"/>
    </row>
    <row r="4345" spans="24:29">
      <c r="X4345" s="429"/>
      <c r="Y4345" s="429"/>
      <c r="Z4345" s="429"/>
      <c r="AA4345" s="429"/>
      <c r="AB4345" s="185"/>
      <c r="AC4345" s="431"/>
    </row>
    <row r="4346" spans="24:29">
      <c r="X4346" s="429"/>
      <c r="Y4346" s="429"/>
      <c r="Z4346" s="429"/>
      <c r="AA4346" s="429"/>
      <c r="AB4346" s="185"/>
      <c r="AC4346" s="431"/>
    </row>
    <row r="4347" spans="24:29">
      <c r="X4347" s="429"/>
      <c r="Y4347" s="429"/>
      <c r="Z4347" s="429"/>
      <c r="AA4347" s="429"/>
      <c r="AB4347" s="185"/>
      <c r="AC4347" s="431"/>
    </row>
    <row r="4348" spans="24:29">
      <c r="X4348" s="429"/>
      <c r="Y4348" s="429"/>
      <c r="Z4348" s="429"/>
      <c r="AA4348" s="429"/>
      <c r="AB4348" s="185"/>
      <c r="AC4348" s="431"/>
    </row>
    <row r="4349" spans="24:29">
      <c r="X4349" s="429"/>
      <c r="Y4349" s="429"/>
      <c r="Z4349" s="429"/>
      <c r="AA4349" s="429"/>
      <c r="AB4349" s="185"/>
      <c r="AC4349" s="431"/>
    </row>
    <row r="4350" spans="24:29">
      <c r="X4350" s="429"/>
      <c r="Y4350" s="429"/>
      <c r="Z4350" s="429"/>
      <c r="AA4350" s="429"/>
      <c r="AB4350" s="185"/>
      <c r="AC4350" s="431"/>
    </row>
    <row r="4351" spans="24:29">
      <c r="X4351" s="429"/>
      <c r="Y4351" s="429"/>
      <c r="Z4351" s="429"/>
      <c r="AA4351" s="429"/>
      <c r="AB4351" s="185"/>
      <c r="AC4351" s="431"/>
    </row>
    <row r="4352" spans="24:29">
      <c r="X4352" s="429"/>
      <c r="Y4352" s="429"/>
      <c r="Z4352" s="429"/>
      <c r="AA4352" s="429"/>
      <c r="AB4352" s="185"/>
      <c r="AC4352" s="431"/>
    </row>
    <row r="4353" spans="24:29">
      <c r="X4353" s="429"/>
      <c r="Y4353" s="429"/>
      <c r="Z4353" s="429"/>
      <c r="AA4353" s="429"/>
      <c r="AB4353" s="185"/>
      <c r="AC4353" s="431"/>
    </row>
    <row r="4354" spans="24:29">
      <c r="X4354" s="429"/>
      <c r="Y4354" s="429"/>
      <c r="Z4354" s="429"/>
      <c r="AA4354" s="429"/>
      <c r="AB4354" s="185"/>
      <c r="AC4354" s="431"/>
    </row>
    <row r="4355" spans="24:29">
      <c r="X4355" s="429"/>
      <c r="Y4355" s="429"/>
      <c r="Z4355" s="429"/>
      <c r="AA4355" s="429"/>
      <c r="AB4355" s="185"/>
      <c r="AC4355" s="431"/>
    </row>
    <row r="4356" spans="24:29">
      <c r="X4356" s="429"/>
      <c r="Y4356" s="429"/>
      <c r="Z4356" s="429"/>
      <c r="AA4356" s="429"/>
      <c r="AB4356" s="185"/>
      <c r="AC4356" s="431"/>
    </row>
    <row r="4357" spans="24:29">
      <c r="X4357" s="429"/>
      <c r="Y4357" s="429"/>
      <c r="Z4357" s="429"/>
      <c r="AA4357" s="429"/>
      <c r="AB4357" s="185"/>
      <c r="AC4357" s="431"/>
    </row>
    <row r="4358" spans="24:29">
      <c r="X4358" s="429"/>
      <c r="Y4358" s="429"/>
      <c r="Z4358" s="429"/>
      <c r="AA4358" s="429"/>
      <c r="AB4358" s="185"/>
      <c r="AC4358" s="431"/>
    </row>
    <row r="4359" spans="24:29">
      <c r="X4359" s="429"/>
      <c r="Y4359" s="429"/>
      <c r="Z4359" s="429"/>
      <c r="AA4359" s="429"/>
      <c r="AB4359" s="185"/>
      <c r="AC4359" s="431"/>
    </row>
    <row r="4360" spans="24:29">
      <c r="X4360" s="429"/>
      <c r="Y4360" s="429"/>
      <c r="Z4360" s="429"/>
      <c r="AA4360" s="429"/>
      <c r="AB4360" s="185"/>
      <c r="AC4360" s="431"/>
    </row>
    <row r="4361" spans="24:29">
      <c r="X4361" s="429"/>
      <c r="Y4361" s="429"/>
      <c r="Z4361" s="429"/>
      <c r="AA4361" s="429"/>
      <c r="AB4361" s="185"/>
      <c r="AC4361" s="431"/>
    </row>
    <row r="4362" spans="24:29">
      <c r="X4362" s="429"/>
      <c r="Y4362" s="429"/>
      <c r="Z4362" s="429"/>
      <c r="AA4362" s="429"/>
      <c r="AB4362" s="185"/>
      <c r="AC4362" s="431"/>
    </row>
    <row r="4363" spans="24:29">
      <c r="X4363" s="429"/>
      <c r="Y4363" s="429"/>
      <c r="Z4363" s="429"/>
      <c r="AA4363" s="429"/>
      <c r="AB4363" s="185"/>
      <c r="AC4363" s="431"/>
    </row>
    <row r="4364" spans="24:29">
      <c r="X4364" s="429"/>
      <c r="Y4364" s="429"/>
      <c r="Z4364" s="429"/>
      <c r="AA4364" s="429"/>
      <c r="AB4364" s="185"/>
      <c r="AC4364" s="431"/>
    </row>
    <row r="4365" spans="24:29">
      <c r="X4365" s="429"/>
      <c r="Y4365" s="429"/>
      <c r="Z4365" s="429"/>
      <c r="AA4365" s="429"/>
      <c r="AB4365" s="185"/>
      <c r="AC4365" s="431"/>
    </row>
    <row r="4366" spans="24:29">
      <c r="X4366" s="429"/>
      <c r="Y4366" s="429"/>
      <c r="Z4366" s="429"/>
      <c r="AA4366" s="429"/>
      <c r="AB4366" s="185"/>
      <c r="AC4366" s="431"/>
    </row>
    <row r="4367" spans="24:29">
      <c r="X4367" s="429"/>
      <c r="Y4367" s="429"/>
      <c r="Z4367" s="429"/>
      <c r="AA4367" s="429"/>
      <c r="AB4367" s="185"/>
      <c r="AC4367" s="431"/>
    </row>
    <row r="4368" spans="24:29">
      <c r="X4368" s="429"/>
      <c r="Y4368" s="429"/>
      <c r="Z4368" s="429"/>
      <c r="AA4368" s="429"/>
      <c r="AB4368" s="185"/>
      <c r="AC4368" s="431"/>
    </row>
    <row r="4369" spans="24:29">
      <c r="X4369" s="429"/>
      <c r="Y4369" s="429"/>
      <c r="Z4369" s="429"/>
      <c r="AA4369" s="429"/>
      <c r="AB4369" s="185"/>
      <c r="AC4369" s="431"/>
    </row>
    <row r="4370" spans="24:29">
      <c r="X4370" s="429"/>
      <c r="Y4370" s="429"/>
      <c r="Z4370" s="429"/>
      <c r="AA4370" s="429"/>
      <c r="AB4370" s="185"/>
      <c r="AC4370" s="431"/>
    </row>
    <row r="4371" spans="24:29">
      <c r="X4371" s="429"/>
      <c r="Y4371" s="429"/>
      <c r="Z4371" s="429"/>
      <c r="AA4371" s="429"/>
      <c r="AB4371" s="185"/>
      <c r="AC4371" s="431"/>
    </row>
    <row r="4372" spans="24:29">
      <c r="X4372" s="429"/>
      <c r="Y4372" s="429"/>
      <c r="Z4372" s="429"/>
      <c r="AA4372" s="429"/>
      <c r="AB4372" s="185"/>
      <c r="AC4372" s="431"/>
    </row>
    <row r="4373" spans="24:29">
      <c r="X4373" s="429"/>
      <c r="Y4373" s="429"/>
      <c r="Z4373" s="429"/>
      <c r="AA4373" s="429"/>
      <c r="AB4373" s="185"/>
      <c r="AC4373" s="431"/>
    </row>
    <row r="4374" spans="24:29">
      <c r="X4374" s="429"/>
      <c r="Y4374" s="429"/>
      <c r="Z4374" s="429"/>
      <c r="AA4374" s="429"/>
      <c r="AB4374" s="185"/>
      <c r="AC4374" s="431"/>
    </row>
    <row r="4375" spans="24:29">
      <c r="X4375" s="429"/>
      <c r="Y4375" s="429"/>
      <c r="Z4375" s="429"/>
      <c r="AA4375" s="429"/>
      <c r="AB4375" s="185"/>
      <c r="AC4375" s="431"/>
    </row>
    <row r="4376" spans="24:29">
      <c r="X4376" s="429"/>
      <c r="Y4376" s="429"/>
      <c r="Z4376" s="429"/>
      <c r="AA4376" s="429"/>
      <c r="AB4376" s="185"/>
      <c r="AC4376" s="431"/>
    </row>
    <row r="4377" spans="24:29">
      <c r="X4377" s="429"/>
      <c r="Y4377" s="429"/>
      <c r="Z4377" s="429"/>
      <c r="AA4377" s="429"/>
      <c r="AB4377" s="185"/>
      <c r="AC4377" s="431"/>
    </row>
    <row r="4378" spans="24:29">
      <c r="X4378" s="429"/>
      <c r="Y4378" s="429"/>
      <c r="Z4378" s="429"/>
      <c r="AA4378" s="429"/>
      <c r="AB4378" s="185"/>
      <c r="AC4378" s="431"/>
    </row>
    <row r="4379" spans="24:29">
      <c r="X4379" s="429"/>
      <c r="Y4379" s="429"/>
      <c r="Z4379" s="429"/>
      <c r="AA4379" s="429"/>
      <c r="AB4379" s="185"/>
      <c r="AC4379" s="431"/>
    </row>
    <row r="4380" spans="24:29">
      <c r="X4380" s="429"/>
      <c r="Y4380" s="429"/>
      <c r="Z4380" s="429"/>
      <c r="AA4380" s="429"/>
      <c r="AB4380" s="185"/>
      <c r="AC4380" s="431"/>
    </row>
    <row r="4381" spans="24:29">
      <c r="X4381" s="429"/>
      <c r="Y4381" s="429"/>
      <c r="Z4381" s="429"/>
      <c r="AA4381" s="429"/>
      <c r="AB4381" s="185"/>
      <c r="AC4381" s="431"/>
    </row>
    <row r="4382" spans="24:29">
      <c r="X4382" s="429"/>
      <c r="Y4382" s="429"/>
      <c r="Z4382" s="429"/>
      <c r="AA4382" s="429"/>
      <c r="AB4382" s="185"/>
      <c r="AC4382" s="431"/>
    </row>
    <row r="4383" spans="24:29">
      <c r="X4383" s="429"/>
      <c r="Y4383" s="429"/>
      <c r="Z4383" s="429"/>
      <c r="AA4383" s="429"/>
      <c r="AB4383" s="185"/>
      <c r="AC4383" s="431"/>
    </row>
    <row r="4384" spans="24:29">
      <c r="X4384" s="429"/>
      <c r="Y4384" s="429"/>
      <c r="Z4384" s="429"/>
      <c r="AA4384" s="429"/>
      <c r="AB4384" s="185"/>
      <c r="AC4384" s="431"/>
    </row>
    <row r="4385" spans="24:29">
      <c r="X4385" s="429"/>
      <c r="Y4385" s="429"/>
      <c r="Z4385" s="429"/>
      <c r="AA4385" s="429"/>
      <c r="AB4385" s="185"/>
      <c r="AC4385" s="431"/>
    </row>
    <row r="4386" spans="24:29">
      <c r="X4386" s="429"/>
      <c r="Y4386" s="429"/>
      <c r="Z4386" s="429"/>
      <c r="AA4386" s="429"/>
      <c r="AB4386" s="185"/>
      <c r="AC4386" s="431"/>
    </row>
    <row r="4387" spans="24:29">
      <c r="X4387" s="429"/>
      <c r="Y4387" s="429"/>
      <c r="Z4387" s="429"/>
      <c r="AA4387" s="429"/>
      <c r="AB4387" s="185"/>
      <c r="AC4387" s="431"/>
    </row>
    <row r="4388" spans="24:29">
      <c r="X4388" s="429"/>
      <c r="Y4388" s="429"/>
      <c r="Z4388" s="429"/>
      <c r="AA4388" s="429"/>
      <c r="AB4388" s="185"/>
      <c r="AC4388" s="431"/>
    </row>
    <row r="4389" spans="24:29">
      <c r="X4389" s="429"/>
      <c r="Y4389" s="429"/>
      <c r="Z4389" s="429"/>
      <c r="AA4389" s="429"/>
      <c r="AB4389" s="185"/>
      <c r="AC4389" s="431"/>
    </row>
    <row r="4390" spans="24:29">
      <c r="X4390" s="429"/>
      <c r="Y4390" s="429"/>
      <c r="Z4390" s="429"/>
      <c r="AA4390" s="429"/>
      <c r="AB4390" s="185"/>
      <c r="AC4390" s="431"/>
    </row>
    <row r="4391" spans="24:29">
      <c r="X4391" s="429"/>
      <c r="Y4391" s="429"/>
      <c r="Z4391" s="429"/>
      <c r="AA4391" s="429"/>
      <c r="AB4391" s="185"/>
      <c r="AC4391" s="431"/>
    </row>
    <row r="4392" spans="24:29">
      <c r="X4392" s="429"/>
      <c r="Y4392" s="429"/>
      <c r="Z4392" s="429"/>
      <c r="AA4392" s="429"/>
      <c r="AB4392" s="185"/>
      <c r="AC4392" s="431"/>
    </row>
    <row r="4393" spans="24:29">
      <c r="X4393" s="429"/>
      <c r="Y4393" s="429"/>
      <c r="Z4393" s="429"/>
      <c r="AA4393" s="429"/>
      <c r="AB4393" s="185"/>
      <c r="AC4393" s="431"/>
    </row>
    <row r="4394" spans="24:29">
      <c r="X4394" s="429"/>
      <c r="Y4394" s="429"/>
      <c r="Z4394" s="429"/>
      <c r="AA4394" s="429"/>
      <c r="AB4394" s="185"/>
      <c r="AC4394" s="431"/>
    </row>
    <row r="4395" spans="24:29">
      <c r="X4395" s="429"/>
      <c r="Y4395" s="429"/>
      <c r="Z4395" s="429"/>
      <c r="AA4395" s="429"/>
      <c r="AB4395" s="185"/>
      <c r="AC4395" s="431"/>
    </row>
    <row r="4396" spans="24:29">
      <c r="X4396" s="429"/>
      <c r="Y4396" s="429"/>
      <c r="Z4396" s="429"/>
      <c r="AA4396" s="429"/>
      <c r="AB4396" s="185"/>
      <c r="AC4396" s="431"/>
    </row>
    <row r="4397" spans="24:29">
      <c r="X4397" s="429"/>
      <c r="Y4397" s="429"/>
      <c r="Z4397" s="429"/>
      <c r="AA4397" s="429"/>
      <c r="AB4397" s="185"/>
      <c r="AC4397" s="431"/>
    </row>
    <row r="4398" spans="24:29">
      <c r="X4398" s="429"/>
      <c r="Y4398" s="429"/>
      <c r="Z4398" s="429"/>
      <c r="AA4398" s="429"/>
      <c r="AB4398" s="185"/>
      <c r="AC4398" s="431"/>
    </row>
    <row r="4399" spans="24:29">
      <c r="X4399" s="429"/>
      <c r="Y4399" s="429"/>
      <c r="Z4399" s="429"/>
      <c r="AA4399" s="429"/>
      <c r="AB4399" s="185"/>
      <c r="AC4399" s="431"/>
    </row>
    <row r="4400" spans="24:29">
      <c r="X4400" s="429"/>
      <c r="Y4400" s="429"/>
      <c r="Z4400" s="429"/>
      <c r="AA4400" s="429"/>
      <c r="AB4400" s="185"/>
      <c r="AC4400" s="431"/>
    </row>
    <row r="4401" spans="24:29">
      <c r="X4401" s="429"/>
      <c r="Y4401" s="429"/>
      <c r="Z4401" s="429"/>
      <c r="AA4401" s="429"/>
      <c r="AB4401" s="185"/>
      <c r="AC4401" s="431"/>
    </row>
    <row r="4402" spans="24:29">
      <c r="X4402" s="429"/>
      <c r="Y4402" s="429"/>
      <c r="Z4402" s="429"/>
      <c r="AA4402" s="429"/>
      <c r="AB4402" s="185"/>
      <c r="AC4402" s="431"/>
    </row>
    <row r="4403" spans="24:29">
      <c r="X4403" s="429"/>
      <c r="Y4403" s="429"/>
      <c r="Z4403" s="429"/>
      <c r="AA4403" s="429"/>
      <c r="AB4403" s="185"/>
      <c r="AC4403" s="431"/>
    </row>
    <row r="4404" spans="24:29">
      <c r="X4404" s="429"/>
      <c r="Y4404" s="429"/>
      <c r="Z4404" s="429"/>
      <c r="AA4404" s="429"/>
      <c r="AB4404" s="185"/>
      <c r="AC4404" s="431"/>
    </row>
    <row r="4405" spans="24:29">
      <c r="X4405" s="429"/>
      <c r="Y4405" s="429"/>
      <c r="Z4405" s="429"/>
      <c r="AA4405" s="429"/>
      <c r="AB4405" s="185"/>
      <c r="AC4405" s="431"/>
    </row>
    <row r="4406" spans="24:29">
      <c r="X4406" s="429"/>
      <c r="Y4406" s="429"/>
      <c r="Z4406" s="429"/>
      <c r="AA4406" s="429"/>
      <c r="AB4406" s="185"/>
      <c r="AC4406" s="431"/>
    </row>
    <row r="4407" spans="24:29">
      <c r="X4407" s="429"/>
      <c r="Y4407" s="429"/>
      <c r="Z4407" s="429"/>
      <c r="AA4407" s="429"/>
      <c r="AB4407" s="185"/>
      <c r="AC4407" s="431"/>
    </row>
    <row r="4408" spans="24:29">
      <c r="X4408" s="429"/>
      <c r="Y4408" s="429"/>
      <c r="Z4408" s="429"/>
      <c r="AA4408" s="429"/>
      <c r="AB4408" s="185"/>
      <c r="AC4408" s="431"/>
    </row>
    <row r="4409" spans="24:29">
      <c r="X4409" s="429"/>
      <c r="Y4409" s="429"/>
      <c r="Z4409" s="429"/>
      <c r="AA4409" s="429"/>
      <c r="AB4409" s="185"/>
      <c r="AC4409" s="431"/>
    </row>
    <row r="4410" spans="24:29">
      <c r="X4410" s="429"/>
      <c r="Y4410" s="429"/>
      <c r="Z4410" s="429"/>
      <c r="AA4410" s="429"/>
      <c r="AB4410" s="185"/>
      <c r="AC4410" s="431"/>
    </row>
    <row r="4411" spans="24:29">
      <c r="X4411" s="429"/>
      <c r="Y4411" s="429"/>
      <c r="Z4411" s="429"/>
      <c r="AA4411" s="429"/>
      <c r="AB4411" s="185"/>
      <c r="AC4411" s="431"/>
    </row>
    <row r="4412" spans="24:29">
      <c r="X4412" s="429"/>
      <c r="Y4412" s="429"/>
      <c r="Z4412" s="429"/>
      <c r="AA4412" s="429"/>
      <c r="AB4412" s="185"/>
      <c r="AC4412" s="431"/>
    </row>
    <row r="4413" spans="24:29">
      <c r="X4413" s="429"/>
      <c r="Y4413" s="429"/>
      <c r="Z4413" s="429"/>
      <c r="AA4413" s="429"/>
      <c r="AB4413" s="185"/>
      <c r="AC4413" s="431"/>
    </row>
    <row r="4414" spans="24:29">
      <c r="X4414" s="429"/>
      <c r="Y4414" s="429"/>
      <c r="Z4414" s="429"/>
      <c r="AA4414" s="429"/>
      <c r="AB4414" s="185"/>
      <c r="AC4414" s="431"/>
    </row>
    <row r="4415" spans="24:29">
      <c r="X4415" s="429"/>
      <c r="Y4415" s="429"/>
      <c r="Z4415" s="429"/>
      <c r="AA4415" s="429"/>
      <c r="AB4415" s="185"/>
      <c r="AC4415" s="431"/>
    </row>
    <row r="4416" spans="24:29">
      <c r="X4416" s="429"/>
      <c r="Y4416" s="429"/>
      <c r="Z4416" s="429"/>
      <c r="AA4416" s="429"/>
      <c r="AB4416" s="185"/>
      <c r="AC4416" s="431"/>
    </row>
    <row r="4417" spans="24:29">
      <c r="X4417" s="429"/>
      <c r="Y4417" s="429"/>
      <c r="Z4417" s="429"/>
      <c r="AA4417" s="429"/>
      <c r="AB4417" s="185"/>
      <c r="AC4417" s="431"/>
    </row>
    <row r="4418" spans="24:29">
      <c r="X4418" s="429"/>
      <c r="Y4418" s="429"/>
      <c r="Z4418" s="429"/>
      <c r="AA4418" s="429"/>
      <c r="AB4418" s="185"/>
      <c r="AC4418" s="431"/>
    </row>
    <row r="4419" spans="24:29">
      <c r="X4419" s="429"/>
      <c r="Y4419" s="429"/>
      <c r="Z4419" s="429"/>
      <c r="AA4419" s="429"/>
      <c r="AB4419" s="185"/>
      <c r="AC4419" s="431"/>
    </row>
    <row r="4420" spans="24:29">
      <c r="X4420" s="429"/>
      <c r="Y4420" s="429"/>
      <c r="Z4420" s="429"/>
      <c r="AA4420" s="429"/>
      <c r="AB4420" s="185"/>
      <c r="AC4420" s="431"/>
    </row>
    <row r="4421" spans="24:29">
      <c r="X4421" s="429"/>
      <c r="Y4421" s="429"/>
      <c r="Z4421" s="429"/>
      <c r="AA4421" s="429"/>
      <c r="AB4421" s="185"/>
      <c r="AC4421" s="431"/>
    </row>
    <row r="4422" spans="24:29">
      <c r="X4422" s="429"/>
      <c r="Y4422" s="429"/>
      <c r="Z4422" s="429"/>
      <c r="AA4422" s="429"/>
      <c r="AB4422" s="185"/>
      <c r="AC4422" s="431"/>
    </row>
    <row r="4423" spans="24:29">
      <c r="X4423" s="429"/>
      <c r="Y4423" s="429"/>
      <c r="Z4423" s="429"/>
      <c r="AA4423" s="429"/>
      <c r="AB4423" s="185"/>
      <c r="AC4423" s="431"/>
    </row>
    <row r="4424" spans="24:29">
      <c r="X4424" s="429"/>
      <c r="Y4424" s="429"/>
      <c r="Z4424" s="429"/>
      <c r="AA4424" s="429"/>
      <c r="AB4424" s="185"/>
      <c r="AC4424" s="431"/>
    </row>
    <row r="4425" spans="24:29">
      <c r="X4425" s="429"/>
      <c r="Y4425" s="429"/>
      <c r="Z4425" s="429"/>
      <c r="AA4425" s="429"/>
      <c r="AB4425" s="185"/>
      <c r="AC4425" s="431"/>
    </row>
    <row r="4426" spans="24:29">
      <c r="X4426" s="429"/>
      <c r="Y4426" s="429"/>
      <c r="Z4426" s="429"/>
      <c r="AA4426" s="429"/>
      <c r="AB4426" s="185"/>
      <c r="AC4426" s="431"/>
    </row>
    <row r="4427" spans="24:29">
      <c r="X4427" s="429"/>
      <c r="Y4427" s="429"/>
      <c r="Z4427" s="429"/>
      <c r="AA4427" s="429"/>
      <c r="AB4427" s="185"/>
      <c r="AC4427" s="431"/>
    </row>
    <row r="4428" spans="24:29">
      <c r="X4428" s="429"/>
      <c r="Y4428" s="429"/>
      <c r="Z4428" s="429"/>
      <c r="AA4428" s="429"/>
      <c r="AB4428" s="185"/>
      <c r="AC4428" s="431"/>
    </row>
    <row r="4429" spans="24:29">
      <c r="X4429" s="429"/>
      <c r="Y4429" s="429"/>
      <c r="Z4429" s="429"/>
      <c r="AA4429" s="429"/>
      <c r="AB4429" s="185"/>
      <c r="AC4429" s="431"/>
    </row>
    <row r="4430" spans="24:29">
      <c r="X4430" s="429"/>
      <c r="Y4430" s="429"/>
      <c r="Z4430" s="429"/>
      <c r="AA4430" s="429"/>
      <c r="AB4430" s="185"/>
      <c r="AC4430" s="431"/>
    </row>
    <row r="4431" spans="24:29">
      <c r="X4431" s="429"/>
      <c r="Y4431" s="429"/>
      <c r="Z4431" s="429"/>
      <c r="AA4431" s="429"/>
      <c r="AB4431" s="185"/>
      <c r="AC4431" s="431"/>
    </row>
    <row r="4432" spans="24:29">
      <c r="X4432" s="429"/>
      <c r="Y4432" s="429"/>
      <c r="Z4432" s="429"/>
      <c r="AA4432" s="429"/>
      <c r="AB4432" s="185"/>
      <c r="AC4432" s="431"/>
    </row>
    <row r="4433" spans="24:29">
      <c r="X4433" s="429"/>
      <c r="Y4433" s="429"/>
      <c r="Z4433" s="429"/>
      <c r="AA4433" s="429"/>
      <c r="AB4433" s="185"/>
      <c r="AC4433" s="431"/>
    </row>
    <row r="4434" spans="24:29">
      <c r="X4434" s="429"/>
      <c r="Y4434" s="429"/>
      <c r="Z4434" s="429"/>
      <c r="AA4434" s="429"/>
      <c r="AB4434" s="185"/>
      <c r="AC4434" s="431"/>
    </row>
    <row r="4435" spans="24:29">
      <c r="X4435" s="429"/>
      <c r="Y4435" s="429"/>
      <c r="Z4435" s="429"/>
      <c r="AA4435" s="429"/>
      <c r="AB4435" s="185"/>
      <c r="AC4435" s="431"/>
    </row>
    <row r="4436" spans="24:29">
      <c r="X4436" s="429"/>
      <c r="Y4436" s="429"/>
      <c r="Z4436" s="429"/>
      <c r="AA4436" s="429"/>
      <c r="AB4436" s="185"/>
      <c r="AC4436" s="431"/>
    </row>
    <row r="4437" spans="24:29">
      <c r="X4437" s="429"/>
      <c r="Y4437" s="429"/>
      <c r="Z4437" s="429"/>
      <c r="AA4437" s="429"/>
      <c r="AB4437" s="185"/>
      <c r="AC4437" s="431"/>
    </row>
    <row r="4438" spans="24:29">
      <c r="X4438" s="429"/>
      <c r="Y4438" s="429"/>
      <c r="Z4438" s="429"/>
      <c r="AA4438" s="429"/>
      <c r="AB4438" s="185"/>
      <c r="AC4438" s="431"/>
    </row>
    <row r="4439" spans="24:29">
      <c r="X4439" s="429"/>
      <c r="Y4439" s="429"/>
      <c r="Z4439" s="429"/>
      <c r="AA4439" s="429"/>
      <c r="AB4439" s="185"/>
      <c r="AC4439" s="431"/>
    </row>
    <row r="4440" spans="24:29">
      <c r="X4440" s="429"/>
      <c r="Y4440" s="429"/>
      <c r="Z4440" s="429"/>
      <c r="AA4440" s="429"/>
      <c r="AB4440" s="185"/>
      <c r="AC4440" s="431"/>
    </row>
    <row r="4441" spans="24:29">
      <c r="X4441" s="429"/>
      <c r="Y4441" s="429"/>
      <c r="Z4441" s="429"/>
      <c r="AA4441" s="429"/>
      <c r="AB4441" s="185"/>
      <c r="AC4441" s="431"/>
    </row>
    <row r="4442" spans="24:29">
      <c r="X4442" s="429"/>
      <c r="Y4442" s="429"/>
      <c r="Z4442" s="429"/>
      <c r="AA4442" s="429"/>
      <c r="AB4442" s="185"/>
      <c r="AC4442" s="431"/>
    </row>
    <row r="4443" spans="24:29">
      <c r="X4443" s="429"/>
      <c r="Y4443" s="429"/>
      <c r="Z4443" s="429"/>
      <c r="AA4443" s="429"/>
      <c r="AB4443" s="185"/>
      <c r="AC4443" s="431"/>
    </row>
    <row r="4444" spans="24:29">
      <c r="X4444" s="429"/>
      <c r="Y4444" s="429"/>
      <c r="Z4444" s="429"/>
      <c r="AA4444" s="429"/>
      <c r="AB4444" s="185"/>
      <c r="AC4444" s="431"/>
    </row>
    <row r="4445" spans="24:29">
      <c r="X4445" s="429"/>
      <c r="Y4445" s="429"/>
      <c r="Z4445" s="429"/>
      <c r="AA4445" s="429"/>
      <c r="AB4445" s="185"/>
      <c r="AC4445" s="431"/>
    </row>
    <row r="4446" spans="24:29">
      <c r="X4446" s="429"/>
      <c r="Y4446" s="429"/>
      <c r="Z4446" s="429"/>
      <c r="AA4446" s="429"/>
      <c r="AB4446" s="185"/>
      <c r="AC4446" s="431"/>
    </row>
    <row r="4447" spans="24:29">
      <c r="X4447" s="429"/>
      <c r="Y4447" s="429"/>
      <c r="Z4447" s="429"/>
      <c r="AA4447" s="429"/>
      <c r="AB4447" s="185"/>
      <c r="AC4447" s="431"/>
    </row>
    <row r="4448" spans="24:29">
      <c r="X4448" s="429"/>
      <c r="Y4448" s="429"/>
      <c r="Z4448" s="429"/>
      <c r="AA4448" s="429"/>
      <c r="AB4448" s="185"/>
      <c r="AC4448" s="431"/>
    </row>
    <row r="4449" spans="24:29">
      <c r="X4449" s="429"/>
      <c r="Y4449" s="429"/>
      <c r="Z4449" s="429"/>
      <c r="AA4449" s="429"/>
      <c r="AB4449" s="185"/>
      <c r="AC4449" s="431"/>
    </row>
    <row r="4450" spans="24:29">
      <c r="X4450" s="429"/>
      <c r="Y4450" s="429"/>
      <c r="Z4450" s="429"/>
      <c r="AA4450" s="429"/>
      <c r="AB4450" s="185"/>
      <c r="AC4450" s="431"/>
    </row>
    <row r="4451" spans="24:29">
      <c r="X4451" s="429"/>
      <c r="Y4451" s="429"/>
      <c r="Z4451" s="429"/>
      <c r="AA4451" s="429"/>
      <c r="AB4451" s="185"/>
      <c r="AC4451" s="431"/>
    </row>
    <row r="4452" spans="24:29">
      <c r="X4452" s="429"/>
      <c r="Y4452" s="429"/>
      <c r="Z4452" s="429"/>
      <c r="AA4452" s="429"/>
      <c r="AB4452" s="185"/>
      <c r="AC4452" s="431"/>
    </row>
    <row r="4453" spans="24:29">
      <c r="X4453" s="429"/>
      <c r="Y4453" s="429"/>
      <c r="Z4453" s="429"/>
      <c r="AA4453" s="429"/>
      <c r="AB4453" s="185"/>
      <c r="AC4453" s="431"/>
    </row>
    <row r="4454" spans="24:29">
      <c r="X4454" s="429"/>
      <c r="Y4454" s="429"/>
      <c r="Z4454" s="429"/>
      <c r="AA4454" s="429"/>
      <c r="AB4454" s="185"/>
      <c r="AC4454" s="431"/>
    </row>
    <row r="4455" spans="24:29">
      <c r="X4455" s="429"/>
      <c r="Y4455" s="429"/>
      <c r="Z4455" s="429"/>
      <c r="AA4455" s="429"/>
      <c r="AB4455" s="185"/>
      <c r="AC4455" s="431"/>
    </row>
    <row r="4456" spans="24:29">
      <c r="X4456" s="429"/>
      <c r="Y4456" s="429"/>
      <c r="Z4456" s="429"/>
      <c r="AA4456" s="429"/>
      <c r="AB4456" s="185"/>
      <c r="AC4456" s="431"/>
    </row>
    <row r="4457" spans="24:29">
      <c r="X4457" s="429"/>
      <c r="Y4457" s="429"/>
      <c r="Z4457" s="429"/>
      <c r="AA4457" s="429"/>
      <c r="AB4457" s="185"/>
      <c r="AC4457" s="431"/>
    </row>
    <row r="4458" spans="24:29">
      <c r="X4458" s="429"/>
      <c r="Y4458" s="429"/>
      <c r="Z4458" s="429"/>
      <c r="AA4458" s="429"/>
      <c r="AB4458" s="185"/>
      <c r="AC4458" s="431"/>
    </row>
    <row r="4459" spans="24:29">
      <c r="X4459" s="429"/>
      <c r="Y4459" s="429"/>
      <c r="Z4459" s="429"/>
      <c r="AA4459" s="429"/>
      <c r="AB4459" s="185"/>
      <c r="AC4459" s="431"/>
    </row>
    <row r="4460" spans="24:29">
      <c r="X4460" s="429"/>
      <c r="Y4460" s="429"/>
      <c r="Z4460" s="429"/>
      <c r="AA4460" s="429"/>
      <c r="AB4460" s="185"/>
      <c r="AC4460" s="431"/>
    </row>
    <row r="4461" spans="24:29">
      <c r="X4461" s="429"/>
      <c r="Y4461" s="429"/>
      <c r="Z4461" s="429"/>
      <c r="AA4461" s="429"/>
      <c r="AB4461" s="185"/>
      <c r="AC4461" s="431"/>
    </row>
    <row r="4462" spans="24:29">
      <c r="X4462" s="429"/>
      <c r="Y4462" s="429"/>
      <c r="Z4462" s="429"/>
      <c r="AA4462" s="429"/>
      <c r="AB4462" s="185"/>
      <c r="AC4462" s="431"/>
    </row>
    <row r="4463" spans="24:29">
      <c r="X4463" s="429"/>
      <c r="Y4463" s="429"/>
      <c r="Z4463" s="429"/>
      <c r="AA4463" s="429"/>
      <c r="AB4463" s="185"/>
      <c r="AC4463" s="431"/>
    </row>
    <row r="4464" spans="24:29">
      <c r="X4464" s="429"/>
      <c r="Y4464" s="429"/>
      <c r="Z4464" s="429"/>
      <c r="AA4464" s="429"/>
      <c r="AB4464" s="185"/>
      <c r="AC4464" s="431"/>
    </row>
    <row r="4465" spans="24:29">
      <c r="X4465" s="429"/>
      <c r="Y4465" s="429"/>
      <c r="Z4465" s="429"/>
      <c r="AA4465" s="429"/>
      <c r="AB4465" s="185"/>
      <c r="AC4465" s="431"/>
    </row>
    <row r="4466" spans="24:29">
      <c r="X4466" s="429"/>
      <c r="Y4466" s="429"/>
      <c r="Z4466" s="429"/>
      <c r="AA4466" s="429"/>
      <c r="AB4466" s="185"/>
      <c r="AC4466" s="431"/>
    </row>
    <row r="4467" spans="24:29">
      <c r="X4467" s="429"/>
      <c r="Y4467" s="429"/>
      <c r="Z4467" s="429"/>
      <c r="AA4467" s="429"/>
      <c r="AB4467" s="185"/>
      <c r="AC4467" s="431"/>
    </row>
    <row r="4468" spans="24:29">
      <c r="X4468" s="429"/>
      <c r="Y4468" s="429"/>
      <c r="Z4468" s="429"/>
      <c r="AA4468" s="429"/>
      <c r="AB4468" s="185"/>
      <c r="AC4468" s="431"/>
    </row>
    <row r="4469" spans="24:29">
      <c r="X4469" s="429"/>
      <c r="Y4469" s="429"/>
      <c r="Z4469" s="429"/>
      <c r="AA4469" s="429"/>
      <c r="AB4469" s="185"/>
      <c r="AC4469" s="431"/>
    </row>
    <row r="4470" spans="24:29">
      <c r="X4470" s="429"/>
      <c r="Y4470" s="429"/>
      <c r="Z4470" s="429"/>
      <c r="AA4470" s="429"/>
      <c r="AB4470" s="185"/>
      <c r="AC4470" s="431"/>
    </row>
    <row r="4471" spans="24:29">
      <c r="X4471" s="429"/>
      <c r="Y4471" s="429"/>
      <c r="Z4471" s="429"/>
      <c r="AA4471" s="429"/>
      <c r="AB4471" s="185"/>
      <c r="AC4471" s="431"/>
    </row>
    <row r="4472" spans="24:29">
      <c r="X4472" s="429"/>
      <c r="Y4472" s="429"/>
      <c r="Z4472" s="429"/>
      <c r="AA4472" s="429"/>
      <c r="AB4472" s="185"/>
      <c r="AC4472" s="431"/>
    </row>
    <row r="4473" spans="24:29">
      <c r="X4473" s="429"/>
      <c r="Y4473" s="429"/>
      <c r="Z4473" s="429"/>
      <c r="AA4473" s="429"/>
      <c r="AB4473" s="185"/>
      <c r="AC4473" s="431"/>
    </row>
    <row r="4474" spans="24:29">
      <c r="X4474" s="429"/>
      <c r="Y4474" s="429"/>
      <c r="Z4474" s="429"/>
      <c r="AA4474" s="429"/>
      <c r="AB4474" s="185"/>
      <c r="AC4474" s="431"/>
    </row>
    <row r="4475" spans="24:29">
      <c r="X4475" s="429"/>
      <c r="Y4475" s="429"/>
      <c r="Z4475" s="429"/>
      <c r="AA4475" s="429"/>
      <c r="AB4475" s="185"/>
      <c r="AC4475" s="431"/>
    </row>
    <row r="4476" spans="24:29">
      <c r="X4476" s="429"/>
      <c r="Y4476" s="429"/>
      <c r="Z4476" s="429"/>
      <c r="AA4476" s="429"/>
      <c r="AB4476" s="185"/>
      <c r="AC4476" s="431"/>
    </row>
    <row r="4477" spans="24:29">
      <c r="X4477" s="429"/>
      <c r="Y4477" s="429"/>
      <c r="Z4477" s="429"/>
      <c r="AA4477" s="429"/>
      <c r="AB4477" s="185"/>
      <c r="AC4477" s="431"/>
    </row>
    <row r="4478" spans="24:29">
      <c r="X4478" s="429"/>
      <c r="Y4478" s="429"/>
      <c r="Z4478" s="429"/>
      <c r="AA4478" s="429"/>
      <c r="AB4478" s="185"/>
      <c r="AC4478" s="431"/>
    </row>
    <row r="4479" spans="24:29">
      <c r="X4479" s="429"/>
      <c r="Y4479" s="429"/>
      <c r="Z4479" s="429"/>
      <c r="AA4479" s="429"/>
      <c r="AB4479" s="185"/>
      <c r="AC4479" s="431"/>
    </row>
    <row r="4480" spans="24:29">
      <c r="X4480" s="429"/>
      <c r="Y4480" s="429"/>
      <c r="Z4480" s="429"/>
      <c r="AA4480" s="429"/>
      <c r="AB4480" s="185"/>
      <c r="AC4480" s="431"/>
    </row>
    <row r="4481" spans="24:29">
      <c r="X4481" s="429"/>
      <c r="Y4481" s="429"/>
      <c r="Z4481" s="429"/>
      <c r="AA4481" s="429"/>
      <c r="AB4481" s="185"/>
      <c r="AC4481" s="431"/>
    </row>
    <row r="4482" spans="24:29">
      <c r="X4482" s="429"/>
      <c r="Y4482" s="429"/>
      <c r="Z4482" s="429"/>
      <c r="AA4482" s="429"/>
      <c r="AB4482" s="185"/>
      <c r="AC4482" s="431"/>
    </row>
    <row r="4483" spans="24:29">
      <c r="X4483" s="429"/>
      <c r="Y4483" s="429"/>
      <c r="Z4483" s="429"/>
      <c r="AA4483" s="429"/>
      <c r="AB4483" s="185"/>
      <c r="AC4483" s="431"/>
    </row>
    <row r="4484" spans="24:29">
      <c r="X4484" s="429"/>
      <c r="Y4484" s="429"/>
      <c r="Z4484" s="429"/>
      <c r="AA4484" s="429"/>
      <c r="AB4484" s="185"/>
      <c r="AC4484" s="431"/>
    </row>
    <row r="4485" spans="24:29">
      <c r="X4485" s="429"/>
      <c r="Y4485" s="429"/>
      <c r="Z4485" s="429"/>
      <c r="AA4485" s="429"/>
      <c r="AB4485" s="185"/>
      <c r="AC4485" s="431"/>
    </row>
    <row r="4486" spans="24:29">
      <c r="X4486" s="429"/>
      <c r="Y4486" s="429"/>
      <c r="Z4486" s="429"/>
      <c r="AA4486" s="429"/>
      <c r="AB4486" s="185"/>
      <c r="AC4486" s="431"/>
    </row>
    <row r="4487" spans="24:29">
      <c r="X4487" s="429"/>
      <c r="Y4487" s="429"/>
      <c r="Z4487" s="429"/>
      <c r="AA4487" s="429"/>
      <c r="AB4487" s="185"/>
      <c r="AC4487" s="431"/>
    </row>
    <row r="4488" spans="24:29">
      <c r="X4488" s="429"/>
      <c r="Y4488" s="429"/>
      <c r="Z4488" s="429"/>
      <c r="AA4488" s="429"/>
      <c r="AB4488" s="185"/>
      <c r="AC4488" s="431"/>
    </row>
    <row r="4489" spans="24:29">
      <c r="X4489" s="429"/>
      <c r="Y4489" s="429"/>
      <c r="Z4489" s="429"/>
      <c r="AA4489" s="429"/>
      <c r="AB4489" s="185"/>
      <c r="AC4489" s="431"/>
    </row>
    <row r="4490" spans="24:29">
      <c r="X4490" s="429"/>
      <c r="Y4490" s="429"/>
      <c r="Z4490" s="429"/>
      <c r="AA4490" s="429"/>
      <c r="AB4490" s="185"/>
      <c r="AC4490" s="431"/>
    </row>
    <row r="4491" spans="24:29">
      <c r="X4491" s="429"/>
      <c r="Y4491" s="429"/>
      <c r="Z4491" s="429"/>
      <c r="AA4491" s="429"/>
      <c r="AB4491" s="185"/>
      <c r="AC4491" s="431"/>
    </row>
    <row r="4492" spans="24:29">
      <c r="X4492" s="429"/>
      <c r="Y4492" s="429"/>
      <c r="Z4492" s="429"/>
      <c r="AA4492" s="429"/>
      <c r="AB4492" s="185"/>
      <c r="AC4492" s="431"/>
    </row>
    <row r="4493" spans="24:29">
      <c r="X4493" s="429"/>
      <c r="Y4493" s="429"/>
      <c r="Z4493" s="429"/>
      <c r="AA4493" s="429"/>
      <c r="AB4493" s="185"/>
      <c r="AC4493" s="431"/>
    </row>
    <row r="4494" spans="24:29">
      <c r="X4494" s="429"/>
      <c r="Y4494" s="429"/>
      <c r="Z4494" s="429"/>
      <c r="AA4494" s="429"/>
      <c r="AB4494" s="185"/>
      <c r="AC4494" s="431"/>
    </row>
    <row r="4495" spans="24:29">
      <c r="X4495" s="429"/>
      <c r="Y4495" s="429"/>
      <c r="Z4495" s="429"/>
      <c r="AA4495" s="429"/>
      <c r="AB4495" s="185"/>
      <c r="AC4495" s="431"/>
    </row>
    <row r="4496" spans="24:29">
      <c r="X4496" s="429"/>
      <c r="Y4496" s="429"/>
      <c r="Z4496" s="429"/>
      <c r="AA4496" s="429"/>
      <c r="AB4496" s="185"/>
      <c r="AC4496" s="431"/>
    </row>
    <row r="4497" spans="24:29">
      <c r="X4497" s="429"/>
      <c r="Y4497" s="429"/>
      <c r="Z4497" s="429"/>
      <c r="AA4497" s="429"/>
      <c r="AB4497" s="185"/>
      <c r="AC4497" s="431"/>
    </row>
    <row r="4498" spans="24:29">
      <c r="X4498" s="429"/>
      <c r="Y4498" s="429"/>
      <c r="Z4498" s="429"/>
      <c r="AA4498" s="429"/>
      <c r="AB4498" s="185"/>
      <c r="AC4498" s="431"/>
    </row>
    <row r="4499" spans="24:29">
      <c r="X4499" s="429"/>
      <c r="Y4499" s="429"/>
      <c r="Z4499" s="429"/>
      <c r="AA4499" s="429"/>
      <c r="AB4499" s="185"/>
      <c r="AC4499" s="431"/>
    </row>
    <row r="4500" spans="24:29">
      <c r="X4500" s="429"/>
      <c r="Y4500" s="429"/>
      <c r="Z4500" s="429"/>
      <c r="AA4500" s="429"/>
      <c r="AB4500" s="185"/>
      <c r="AC4500" s="431"/>
    </row>
    <row r="4501" spans="24:29">
      <c r="X4501" s="429"/>
      <c r="Y4501" s="429"/>
      <c r="Z4501" s="429"/>
      <c r="AA4501" s="429"/>
      <c r="AB4501" s="185"/>
      <c r="AC4501" s="431"/>
    </row>
    <row r="4502" spans="24:29">
      <c r="X4502" s="429"/>
      <c r="Y4502" s="429"/>
      <c r="Z4502" s="429"/>
      <c r="AA4502" s="429"/>
      <c r="AB4502" s="185"/>
      <c r="AC4502" s="431"/>
    </row>
    <row r="4503" spans="24:29">
      <c r="X4503" s="429"/>
      <c r="Y4503" s="429"/>
      <c r="Z4503" s="429"/>
      <c r="AA4503" s="429"/>
      <c r="AB4503" s="185"/>
      <c r="AC4503" s="431"/>
    </row>
    <row r="4504" spans="24:29">
      <c r="X4504" s="429"/>
      <c r="Y4504" s="429"/>
      <c r="Z4504" s="429"/>
      <c r="AA4504" s="429"/>
      <c r="AB4504" s="185"/>
      <c r="AC4504" s="431"/>
    </row>
    <row r="4505" spans="24:29">
      <c r="X4505" s="429"/>
      <c r="Y4505" s="429"/>
      <c r="Z4505" s="429"/>
      <c r="AA4505" s="429"/>
      <c r="AB4505" s="185"/>
      <c r="AC4505" s="431"/>
    </row>
    <row r="4506" spans="24:29">
      <c r="X4506" s="429"/>
      <c r="Y4506" s="429"/>
      <c r="Z4506" s="429"/>
      <c r="AA4506" s="429"/>
      <c r="AB4506" s="185"/>
      <c r="AC4506" s="431"/>
    </row>
    <row r="4507" spans="24:29">
      <c r="X4507" s="429"/>
      <c r="Y4507" s="429"/>
      <c r="Z4507" s="429"/>
      <c r="AA4507" s="429"/>
      <c r="AB4507" s="185"/>
      <c r="AC4507" s="431"/>
    </row>
    <row r="4508" spans="24:29">
      <c r="X4508" s="429"/>
      <c r="Y4508" s="429"/>
      <c r="Z4508" s="429"/>
      <c r="AA4508" s="429"/>
      <c r="AB4508" s="185"/>
      <c r="AC4508" s="431"/>
    </row>
    <row r="4509" spans="24:29">
      <c r="X4509" s="429"/>
      <c r="Y4509" s="429"/>
      <c r="Z4509" s="429"/>
      <c r="AA4509" s="429"/>
      <c r="AB4509" s="185"/>
      <c r="AC4509" s="431"/>
    </row>
    <row r="4510" spans="24:29">
      <c r="X4510" s="429"/>
      <c r="Y4510" s="429"/>
      <c r="Z4510" s="429"/>
      <c r="AA4510" s="429"/>
      <c r="AB4510" s="185"/>
      <c r="AC4510" s="431"/>
    </row>
    <row r="4511" spans="24:29">
      <c r="X4511" s="429"/>
      <c r="Y4511" s="429"/>
      <c r="Z4511" s="429"/>
      <c r="AA4511" s="429"/>
      <c r="AB4511" s="185"/>
      <c r="AC4511" s="431"/>
    </row>
    <row r="4512" spans="24:29">
      <c r="X4512" s="429"/>
      <c r="Y4512" s="429"/>
      <c r="Z4512" s="429"/>
      <c r="AA4512" s="429"/>
      <c r="AB4512" s="185"/>
      <c r="AC4512" s="431"/>
    </row>
    <row r="4513" spans="24:29">
      <c r="X4513" s="429"/>
      <c r="Y4513" s="429"/>
      <c r="Z4513" s="429"/>
      <c r="AA4513" s="429"/>
      <c r="AB4513" s="185"/>
      <c r="AC4513" s="431"/>
    </row>
    <row r="4514" spans="24:29">
      <c r="X4514" s="429"/>
      <c r="Y4514" s="429"/>
      <c r="Z4514" s="429"/>
      <c r="AA4514" s="429"/>
      <c r="AB4514" s="185"/>
      <c r="AC4514" s="431"/>
    </row>
    <row r="4515" spans="24:29">
      <c r="X4515" s="429"/>
      <c r="Y4515" s="429"/>
      <c r="Z4515" s="429"/>
      <c r="AA4515" s="429"/>
      <c r="AB4515" s="185"/>
      <c r="AC4515" s="431"/>
    </row>
    <row r="4516" spans="24:29">
      <c r="X4516" s="429"/>
      <c r="Y4516" s="429"/>
      <c r="Z4516" s="429"/>
      <c r="AA4516" s="429"/>
      <c r="AB4516" s="185"/>
      <c r="AC4516" s="431"/>
    </row>
    <row r="4517" spans="24:29">
      <c r="X4517" s="429"/>
      <c r="Y4517" s="429"/>
      <c r="Z4517" s="429"/>
      <c r="AA4517" s="429"/>
      <c r="AB4517" s="185"/>
      <c r="AC4517" s="431"/>
    </row>
    <row r="4518" spans="24:29">
      <c r="X4518" s="429"/>
      <c r="Y4518" s="429"/>
      <c r="Z4518" s="429"/>
      <c r="AA4518" s="429"/>
      <c r="AB4518" s="185"/>
      <c r="AC4518" s="431"/>
    </row>
    <row r="4519" spans="24:29">
      <c r="X4519" s="429"/>
      <c r="Y4519" s="429"/>
      <c r="Z4519" s="429"/>
      <c r="AA4519" s="429"/>
      <c r="AB4519" s="185"/>
      <c r="AC4519" s="431"/>
    </row>
    <row r="4520" spans="24:29">
      <c r="X4520" s="429"/>
      <c r="Y4520" s="429"/>
      <c r="Z4520" s="429"/>
      <c r="AA4520" s="429"/>
      <c r="AB4520" s="185"/>
      <c r="AC4520" s="431"/>
    </row>
    <row r="4521" spans="24:29">
      <c r="X4521" s="429"/>
      <c r="Y4521" s="429"/>
      <c r="Z4521" s="429"/>
      <c r="AA4521" s="429"/>
      <c r="AB4521" s="185"/>
      <c r="AC4521" s="431"/>
    </row>
    <row r="4522" spans="24:29">
      <c r="X4522" s="429"/>
      <c r="Y4522" s="429"/>
      <c r="Z4522" s="429"/>
      <c r="AA4522" s="429"/>
      <c r="AB4522" s="185"/>
      <c r="AC4522" s="431"/>
    </row>
    <row r="4523" spans="24:29">
      <c r="X4523" s="429"/>
      <c r="Y4523" s="429"/>
      <c r="Z4523" s="429"/>
      <c r="AA4523" s="429"/>
      <c r="AB4523" s="185"/>
      <c r="AC4523" s="431"/>
    </row>
    <row r="4524" spans="24:29">
      <c r="X4524" s="429"/>
      <c r="Y4524" s="429"/>
      <c r="Z4524" s="429"/>
      <c r="AA4524" s="429"/>
      <c r="AB4524" s="185"/>
      <c r="AC4524" s="431"/>
    </row>
    <row r="4525" spans="24:29">
      <c r="X4525" s="429"/>
      <c r="Y4525" s="429"/>
      <c r="Z4525" s="429"/>
      <c r="AA4525" s="429"/>
      <c r="AB4525" s="185"/>
      <c r="AC4525" s="431"/>
    </row>
    <row r="4526" spans="24:29">
      <c r="X4526" s="429"/>
      <c r="Y4526" s="429"/>
      <c r="Z4526" s="429"/>
      <c r="AA4526" s="429"/>
      <c r="AB4526" s="185"/>
      <c r="AC4526" s="431"/>
    </row>
    <row r="4527" spans="24:29">
      <c r="X4527" s="429"/>
      <c r="Y4527" s="429"/>
      <c r="Z4527" s="429"/>
      <c r="AA4527" s="429"/>
      <c r="AB4527" s="185"/>
      <c r="AC4527" s="431"/>
    </row>
    <row r="4528" spans="24:29">
      <c r="X4528" s="429"/>
      <c r="Y4528" s="429"/>
      <c r="Z4528" s="429"/>
      <c r="AA4528" s="429"/>
      <c r="AB4528" s="185"/>
      <c r="AC4528" s="431"/>
    </row>
    <row r="4529" spans="24:29">
      <c r="X4529" s="429"/>
      <c r="Y4529" s="429"/>
      <c r="Z4529" s="429"/>
      <c r="AA4529" s="429"/>
      <c r="AB4529" s="185"/>
      <c r="AC4529" s="431"/>
    </row>
    <row r="4530" spans="24:29">
      <c r="X4530" s="429"/>
      <c r="Y4530" s="429"/>
      <c r="Z4530" s="429"/>
      <c r="AA4530" s="429"/>
      <c r="AB4530" s="185"/>
      <c r="AC4530" s="431"/>
    </row>
    <row r="4531" spans="24:29">
      <c r="X4531" s="429"/>
      <c r="Y4531" s="429"/>
      <c r="Z4531" s="429"/>
      <c r="AA4531" s="429"/>
      <c r="AB4531" s="185"/>
      <c r="AC4531" s="431"/>
    </row>
    <row r="4532" spans="24:29">
      <c r="X4532" s="429"/>
      <c r="Y4532" s="429"/>
      <c r="Z4532" s="429"/>
      <c r="AA4532" s="429"/>
      <c r="AB4532" s="185"/>
      <c r="AC4532" s="431"/>
    </row>
    <row r="4533" spans="24:29">
      <c r="X4533" s="429"/>
      <c r="Y4533" s="429"/>
      <c r="Z4533" s="429"/>
      <c r="AA4533" s="429"/>
      <c r="AB4533" s="185"/>
      <c r="AC4533" s="431"/>
    </row>
    <row r="4534" spans="24:29">
      <c r="X4534" s="429"/>
      <c r="Y4534" s="429"/>
      <c r="Z4534" s="429"/>
      <c r="AA4534" s="429"/>
      <c r="AB4534" s="185"/>
      <c r="AC4534" s="431"/>
    </row>
    <row r="4535" spans="24:29">
      <c r="X4535" s="429"/>
      <c r="Y4535" s="429"/>
      <c r="Z4535" s="429"/>
      <c r="AA4535" s="429"/>
      <c r="AB4535" s="185"/>
      <c r="AC4535" s="431"/>
    </row>
    <row r="4536" spans="24:29">
      <c r="X4536" s="429"/>
      <c r="Y4536" s="429"/>
      <c r="Z4536" s="429"/>
      <c r="AA4536" s="429"/>
      <c r="AB4536" s="185"/>
      <c r="AC4536" s="431"/>
    </row>
    <row r="4537" spans="24:29">
      <c r="X4537" s="429"/>
      <c r="Y4537" s="429"/>
      <c r="Z4537" s="429"/>
      <c r="AA4537" s="429"/>
      <c r="AB4537" s="185"/>
      <c r="AC4537" s="431"/>
    </row>
    <row r="4538" spans="24:29">
      <c r="X4538" s="429"/>
      <c r="Y4538" s="429"/>
      <c r="Z4538" s="429"/>
      <c r="AA4538" s="429"/>
      <c r="AB4538" s="185"/>
      <c r="AC4538" s="431"/>
    </row>
    <row r="4539" spans="24:29">
      <c r="X4539" s="429"/>
      <c r="Y4539" s="429"/>
      <c r="Z4539" s="429"/>
      <c r="AA4539" s="429"/>
      <c r="AB4539" s="185"/>
      <c r="AC4539" s="431"/>
    </row>
    <row r="4540" spans="24:29">
      <c r="X4540" s="429"/>
      <c r="Y4540" s="429"/>
      <c r="Z4540" s="429"/>
      <c r="AA4540" s="429"/>
      <c r="AB4540" s="185"/>
      <c r="AC4540" s="431"/>
    </row>
    <row r="4541" spans="24:29">
      <c r="X4541" s="429"/>
      <c r="Y4541" s="429"/>
      <c r="Z4541" s="429"/>
      <c r="AA4541" s="429"/>
      <c r="AB4541" s="185"/>
      <c r="AC4541" s="431"/>
    </row>
    <row r="4542" spans="24:29">
      <c r="X4542" s="429"/>
      <c r="Y4542" s="429"/>
      <c r="Z4542" s="429"/>
      <c r="AA4542" s="429"/>
      <c r="AB4542" s="185"/>
      <c r="AC4542" s="431"/>
    </row>
    <row r="4543" spans="24:29">
      <c r="X4543" s="429"/>
      <c r="Y4543" s="429"/>
      <c r="Z4543" s="429"/>
      <c r="AA4543" s="429"/>
      <c r="AB4543" s="185"/>
      <c r="AC4543" s="431"/>
    </row>
    <row r="4544" spans="24:29">
      <c r="X4544" s="429"/>
      <c r="Y4544" s="429"/>
      <c r="Z4544" s="429"/>
      <c r="AA4544" s="429"/>
      <c r="AB4544" s="185"/>
      <c r="AC4544" s="431"/>
    </row>
    <row r="4545" spans="24:29">
      <c r="X4545" s="429"/>
      <c r="Y4545" s="429"/>
      <c r="Z4545" s="429"/>
      <c r="AA4545" s="429"/>
      <c r="AB4545" s="185"/>
      <c r="AC4545" s="431"/>
    </row>
    <row r="4546" spans="24:29">
      <c r="X4546" s="429"/>
      <c r="Y4546" s="429"/>
      <c r="Z4546" s="429"/>
      <c r="AA4546" s="429"/>
      <c r="AB4546" s="185"/>
      <c r="AC4546" s="431"/>
    </row>
    <row r="4547" spans="24:29">
      <c r="X4547" s="429"/>
      <c r="Y4547" s="429"/>
      <c r="Z4547" s="429"/>
      <c r="AA4547" s="429"/>
      <c r="AB4547" s="185"/>
      <c r="AC4547" s="431"/>
    </row>
    <row r="4548" spans="24:29">
      <c r="X4548" s="429"/>
      <c r="Y4548" s="429"/>
      <c r="Z4548" s="429"/>
      <c r="AA4548" s="429"/>
      <c r="AB4548" s="185"/>
      <c r="AC4548" s="431"/>
    </row>
    <row r="4549" spans="24:29">
      <c r="X4549" s="429"/>
      <c r="Y4549" s="429"/>
      <c r="Z4549" s="429"/>
      <c r="AA4549" s="429"/>
      <c r="AB4549" s="185"/>
      <c r="AC4549" s="431"/>
    </row>
    <row r="4550" spans="24:29">
      <c r="X4550" s="429"/>
      <c r="Y4550" s="429"/>
      <c r="Z4550" s="429"/>
      <c r="AA4550" s="429"/>
      <c r="AB4550" s="185"/>
      <c r="AC4550" s="431"/>
    </row>
    <row r="4551" spans="24:29">
      <c r="X4551" s="429"/>
      <c r="Y4551" s="429"/>
      <c r="Z4551" s="429"/>
      <c r="AA4551" s="429"/>
      <c r="AB4551" s="185"/>
      <c r="AC4551" s="431"/>
    </row>
    <row r="4552" spans="24:29">
      <c r="X4552" s="429"/>
      <c r="Y4552" s="429"/>
      <c r="Z4552" s="429"/>
      <c r="AA4552" s="429"/>
      <c r="AB4552" s="185"/>
      <c r="AC4552" s="431"/>
    </row>
    <row r="4553" spans="24:29">
      <c r="X4553" s="429"/>
      <c r="Y4553" s="429"/>
      <c r="Z4553" s="429"/>
      <c r="AA4553" s="429"/>
      <c r="AB4553" s="185"/>
      <c r="AC4553" s="431"/>
    </row>
    <row r="4554" spans="24:29">
      <c r="X4554" s="429"/>
      <c r="Y4554" s="429"/>
      <c r="Z4554" s="429"/>
      <c r="AA4554" s="429"/>
      <c r="AB4554" s="185"/>
      <c r="AC4554" s="431"/>
    </row>
    <row r="4555" spans="24:29">
      <c r="X4555" s="429"/>
      <c r="Y4555" s="429"/>
      <c r="Z4555" s="429"/>
      <c r="AA4555" s="429"/>
      <c r="AB4555" s="185"/>
      <c r="AC4555" s="431"/>
    </row>
    <row r="4556" spans="24:29">
      <c r="X4556" s="429"/>
      <c r="Y4556" s="429"/>
      <c r="Z4556" s="429"/>
      <c r="AA4556" s="429"/>
      <c r="AB4556" s="185"/>
      <c r="AC4556" s="431"/>
    </row>
    <row r="4557" spans="24:29">
      <c r="X4557" s="429"/>
      <c r="Y4557" s="429"/>
      <c r="Z4557" s="429"/>
      <c r="AA4557" s="429"/>
      <c r="AB4557" s="185"/>
      <c r="AC4557" s="431"/>
    </row>
    <row r="4558" spans="24:29">
      <c r="X4558" s="429"/>
      <c r="Y4558" s="429"/>
      <c r="Z4558" s="429"/>
      <c r="AA4558" s="429"/>
      <c r="AB4558" s="185"/>
      <c r="AC4558" s="431"/>
    </row>
    <row r="4559" spans="24:29">
      <c r="X4559" s="429"/>
      <c r="Y4559" s="429"/>
      <c r="Z4559" s="429"/>
      <c r="AA4559" s="429"/>
      <c r="AB4559" s="185"/>
      <c r="AC4559" s="431"/>
    </row>
    <row r="4560" spans="24:29">
      <c r="X4560" s="429"/>
      <c r="Y4560" s="429"/>
      <c r="Z4560" s="429"/>
      <c r="AA4560" s="429"/>
      <c r="AB4560" s="185"/>
      <c r="AC4560" s="431"/>
    </row>
    <row r="4561" spans="24:29">
      <c r="X4561" s="429"/>
      <c r="Y4561" s="429"/>
      <c r="Z4561" s="429"/>
      <c r="AA4561" s="429"/>
      <c r="AB4561" s="185"/>
      <c r="AC4561" s="431"/>
    </row>
    <row r="4562" spans="24:29">
      <c r="X4562" s="429"/>
      <c r="Y4562" s="429"/>
      <c r="Z4562" s="429"/>
      <c r="AA4562" s="429"/>
      <c r="AB4562" s="185"/>
      <c r="AC4562" s="431"/>
    </row>
    <row r="4563" spans="24:29">
      <c r="X4563" s="429"/>
      <c r="Y4563" s="429"/>
      <c r="Z4563" s="429"/>
      <c r="AA4563" s="429"/>
      <c r="AB4563" s="185"/>
      <c r="AC4563" s="431"/>
    </row>
    <row r="4564" spans="24:29">
      <c r="X4564" s="429"/>
      <c r="Y4564" s="429"/>
      <c r="Z4564" s="429"/>
      <c r="AA4564" s="429"/>
      <c r="AB4564" s="185"/>
      <c r="AC4564" s="431"/>
    </row>
    <row r="4565" spans="24:29">
      <c r="X4565" s="429"/>
      <c r="Y4565" s="429"/>
      <c r="Z4565" s="429"/>
      <c r="AA4565" s="429"/>
      <c r="AB4565" s="185"/>
      <c r="AC4565" s="431"/>
    </row>
    <row r="4566" spans="24:29">
      <c r="X4566" s="429"/>
      <c r="Y4566" s="429"/>
      <c r="Z4566" s="429"/>
      <c r="AA4566" s="429"/>
      <c r="AB4566" s="185"/>
      <c r="AC4566" s="431"/>
    </row>
    <row r="4567" spans="24:29">
      <c r="X4567" s="429"/>
      <c r="Y4567" s="429"/>
      <c r="Z4567" s="429"/>
      <c r="AA4567" s="429"/>
      <c r="AB4567" s="185"/>
      <c r="AC4567" s="431"/>
    </row>
    <row r="4568" spans="24:29">
      <c r="X4568" s="429"/>
      <c r="Y4568" s="429"/>
      <c r="Z4568" s="429"/>
      <c r="AA4568" s="429"/>
      <c r="AB4568" s="185"/>
      <c r="AC4568" s="431"/>
    </row>
    <row r="4569" spans="24:29">
      <c r="X4569" s="429"/>
      <c r="Y4569" s="429"/>
      <c r="Z4569" s="429"/>
      <c r="AA4569" s="429"/>
      <c r="AB4569" s="185"/>
      <c r="AC4569" s="431"/>
    </row>
    <row r="4570" spans="24:29">
      <c r="X4570" s="429"/>
      <c r="Y4570" s="429"/>
      <c r="Z4570" s="429"/>
      <c r="AA4570" s="429"/>
      <c r="AB4570" s="185"/>
      <c r="AC4570" s="431"/>
    </row>
    <row r="4571" spans="24:29">
      <c r="X4571" s="429"/>
      <c r="Y4571" s="429"/>
      <c r="Z4571" s="429"/>
      <c r="AA4571" s="429"/>
      <c r="AB4571" s="185"/>
      <c r="AC4571" s="431"/>
    </row>
    <row r="4572" spans="24:29">
      <c r="X4572" s="429"/>
      <c r="Y4572" s="429"/>
      <c r="Z4572" s="429"/>
      <c r="AA4572" s="429"/>
      <c r="AB4572" s="185"/>
      <c r="AC4572" s="431"/>
    </row>
    <row r="4573" spans="24:29">
      <c r="X4573" s="429"/>
      <c r="Y4573" s="429"/>
      <c r="Z4573" s="429"/>
      <c r="AA4573" s="429"/>
      <c r="AB4573" s="185"/>
      <c r="AC4573" s="431"/>
    </row>
    <row r="4574" spans="24:29">
      <c r="X4574" s="429"/>
      <c r="Y4574" s="429"/>
      <c r="Z4574" s="429"/>
      <c r="AA4574" s="429"/>
      <c r="AB4574" s="185"/>
      <c r="AC4574" s="431"/>
    </row>
    <row r="4575" spans="24:29">
      <c r="X4575" s="429"/>
      <c r="Y4575" s="429"/>
      <c r="Z4575" s="429"/>
      <c r="AA4575" s="429"/>
      <c r="AB4575" s="185"/>
      <c r="AC4575" s="431"/>
    </row>
    <row r="4576" spans="24:29">
      <c r="X4576" s="429"/>
      <c r="Y4576" s="429"/>
      <c r="Z4576" s="429"/>
      <c r="AA4576" s="429"/>
      <c r="AB4576" s="185"/>
      <c r="AC4576" s="431"/>
    </row>
    <row r="4577" spans="24:29">
      <c r="X4577" s="429"/>
      <c r="Y4577" s="429"/>
      <c r="Z4577" s="429"/>
      <c r="AA4577" s="429"/>
      <c r="AB4577" s="185"/>
      <c r="AC4577" s="431"/>
    </row>
    <row r="4578" spans="24:29">
      <c r="X4578" s="429"/>
      <c r="Y4578" s="429"/>
      <c r="Z4578" s="429"/>
      <c r="AA4578" s="429"/>
      <c r="AB4578" s="185"/>
      <c r="AC4578" s="431"/>
    </row>
    <row r="4579" spans="24:29">
      <c r="X4579" s="429"/>
      <c r="Y4579" s="429"/>
      <c r="Z4579" s="429"/>
      <c r="AA4579" s="429"/>
      <c r="AB4579" s="185"/>
      <c r="AC4579" s="431"/>
    </row>
    <row r="4580" spans="24:29">
      <c r="X4580" s="429"/>
      <c r="Y4580" s="429"/>
      <c r="Z4580" s="429"/>
      <c r="AA4580" s="429"/>
      <c r="AB4580" s="185"/>
      <c r="AC4580" s="431"/>
    </row>
    <row r="4581" spans="24:29">
      <c r="X4581" s="429"/>
      <c r="Y4581" s="429"/>
      <c r="Z4581" s="429"/>
      <c r="AA4581" s="429"/>
      <c r="AB4581" s="185"/>
      <c r="AC4581" s="431"/>
    </row>
    <row r="4582" spans="24:29">
      <c r="X4582" s="429"/>
      <c r="Y4582" s="429"/>
      <c r="Z4582" s="429"/>
      <c r="AA4582" s="429"/>
      <c r="AB4582" s="185"/>
      <c r="AC4582" s="431"/>
    </row>
    <row r="4583" spans="24:29">
      <c r="X4583" s="429"/>
      <c r="Y4583" s="429"/>
      <c r="Z4583" s="429"/>
      <c r="AA4583" s="429"/>
      <c r="AB4583" s="185"/>
      <c r="AC4583" s="431"/>
    </row>
    <row r="4584" spans="24:29">
      <c r="X4584" s="429"/>
      <c r="Y4584" s="429"/>
      <c r="Z4584" s="429"/>
      <c r="AA4584" s="429"/>
      <c r="AB4584" s="185"/>
      <c r="AC4584" s="431"/>
    </row>
    <row r="4585" spans="24:29">
      <c r="X4585" s="429"/>
      <c r="Y4585" s="429"/>
      <c r="Z4585" s="429"/>
      <c r="AA4585" s="429"/>
      <c r="AB4585" s="185"/>
      <c r="AC4585" s="431"/>
    </row>
    <row r="4586" spans="24:29">
      <c r="X4586" s="429"/>
      <c r="Y4586" s="429"/>
      <c r="Z4586" s="429"/>
      <c r="AA4586" s="429"/>
      <c r="AB4586" s="185"/>
      <c r="AC4586" s="431"/>
    </row>
    <row r="4587" spans="24:29">
      <c r="X4587" s="429"/>
      <c r="Y4587" s="429"/>
      <c r="Z4587" s="429"/>
      <c r="AA4587" s="429"/>
      <c r="AB4587" s="185"/>
      <c r="AC4587" s="431"/>
    </row>
    <row r="4588" spans="24:29">
      <c r="X4588" s="429"/>
      <c r="Y4588" s="429"/>
      <c r="Z4588" s="429"/>
      <c r="AA4588" s="429"/>
      <c r="AB4588" s="185"/>
      <c r="AC4588" s="431"/>
    </row>
    <row r="4589" spans="24:29">
      <c r="X4589" s="429"/>
      <c r="Y4589" s="429"/>
      <c r="Z4589" s="429"/>
      <c r="AA4589" s="429"/>
      <c r="AB4589" s="185"/>
      <c r="AC4589" s="431"/>
    </row>
    <row r="4590" spans="24:29">
      <c r="X4590" s="429"/>
      <c r="Y4590" s="429"/>
      <c r="Z4590" s="429"/>
      <c r="AA4590" s="429"/>
      <c r="AB4590" s="185"/>
      <c r="AC4590" s="431"/>
    </row>
    <row r="4591" spans="24:29">
      <c r="X4591" s="429"/>
      <c r="Y4591" s="429"/>
      <c r="Z4591" s="429"/>
      <c r="AA4591" s="429"/>
      <c r="AB4591" s="185"/>
      <c r="AC4591" s="431"/>
    </row>
    <row r="4592" spans="24:29">
      <c r="X4592" s="429"/>
      <c r="Y4592" s="429"/>
      <c r="Z4592" s="429"/>
      <c r="AA4592" s="429"/>
      <c r="AB4592" s="185"/>
      <c r="AC4592" s="431"/>
    </row>
    <row r="4593" spans="24:29">
      <c r="X4593" s="429"/>
      <c r="Y4593" s="429"/>
      <c r="Z4593" s="429"/>
      <c r="AA4593" s="429"/>
      <c r="AB4593" s="185"/>
      <c r="AC4593" s="431"/>
    </row>
    <row r="4594" spans="24:29">
      <c r="X4594" s="429"/>
      <c r="Y4594" s="429"/>
      <c r="Z4594" s="429"/>
      <c r="AA4594" s="429"/>
      <c r="AB4594" s="185"/>
      <c r="AC4594" s="431"/>
    </row>
    <row r="4595" spans="24:29">
      <c r="X4595" s="429"/>
      <c r="Y4595" s="429"/>
      <c r="Z4595" s="429"/>
      <c r="AA4595" s="429"/>
      <c r="AB4595" s="185"/>
      <c r="AC4595" s="431"/>
    </row>
    <row r="4596" spans="24:29">
      <c r="X4596" s="429"/>
      <c r="Y4596" s="429"/>
      <c r="Z4596" s="429"/>
      <c r="AA4596" s="429"/>
      <c r="AB4596" s="185"/>
      <c r="AC4596" s="431"/>
    </row>
    <row r="4597" spans="24:29">
      <c r="X4597" s="429"/>
      <c r="Y4597" s="429"/>
      <c r="Z4597" s="429"/>
      <c r="AA4597" s="429"/>
      <c r="AB4597" s="185"/>
      <c r="AC4597" s="431"/>
    </row>
    <row r="4598" spans="24:29">
      <c r="X4598" s="429"/>
      <c r="Y4598" s="429"/>
      <c r="Z4598" s="429"/>
      <c r="AA4598" s="429"/>
      <c r="AB4598" s="185"/>
      <c r="AC4598" s="431"/>
    </row>
    <row r="4599" spans="24:29">
      <c r="X4599" s="429"/>
      <c r="Y4599" s="429"/>
      <c r="Z4599" s="429"/>
      <c r="AA4599" s="429"/>
      <c r="AB4599" s="185"/>
      <c r="AC4599" s="431"/>
    </row>
    <row r="4600" spans="24:29">
      <c r="X4600" s="429"/>
      <c r="Y4600" s="429"/>
      <c r="Z4600" s="429"/>
      <c r="AA4600" s="429"/>
      <c r="AB4600" s="185"/>
      <c r="AC4600" s="431"/>
    </row>
    <row r="4601" spans="24:29">
      <c r="X4601" s="429"/>
      <c r="Y4601" s="429"/>
      <c r="Z4601" s="429"/>
      <c r="AA4601" s="429"/>
      <c r="AB4601" s="185"/>
      <c r="AC4601" s="431"/>
    </row>
    <row r="4602" spans="24:29">
      <c r="X4602" s="429"/>
      <c r="Y4602" s="429"/>
      <c r="Z4602" s="429"/>
      <c r="AA4602" s="429"/>
      <c r="AB4602" s="185"/>
      <c r="AC4602" s="431"/>
    </row>
    <row r="4603" spans="24:29">
      <c r="X4603" s="429"/>
      <c r="Y4603" s="429"/>
      <c r="Z4603" s="429"/>
      <c r="AA4603" s="429"/>
      <c r="AB4603" s="185"/>
      <c r="AC4603" s="431"/>
    </row>
    <row r="4604" spans="24:29">
      <c r="X4604" s="429"/>
      <c r="Y4604" s="429"/>
      <c r="Z4604" s="429"/>
      <c r="AA4604" s="429"/>
      <c r="AB4604" s="185"/>
      <c r="AC4604" s="431"/>
    </row>
    <row r="4605" spans="24:29">
      <c r="X4605" s="429"/>
      <c r="Y4605" s="429"/>
      <c r="Z4605" s="429"/>
      <c r="AA4605" s="429"/>
      <c r="AB4605" s="185"/>
      <c r="AC4605" s="431"/>
    </row>
    <row r="4606" spans="24:29">
      <c r="X4606" s="429"/>
      <c r="Y4606" s="429"/>
      <c r="Z4606" s="429"/>
      <c r="AA4606" s="429"/>
      <c r="AB4606" s="185"/>
      <c r="AC4606" s="431"/>
    </row>
    <row r="4607" spans="24:29">
      <c r="X4607" s="429"/>
      <c r="Y4607" s="429"/>
      <c r="Z4607" s="429"/>
      <c r="AA4607" s="429"/>
      <c r="AB4607" s="185"/>
      <c r="AC4607" s="431"/>
    </row>
    <row r="4608" spans="24:29">
      <c r="X4608" s="429"/>
      <c r="Y4608" s="429"/>
      <c r="Z4608" s="429"/>
      <c r="AA4608" s="429"/>
      <c r="AB4608" s="185"/>
      <c r="AC4608" s="431"/>
    </row>
    <row r="4609" spans="24:29">
      <c r="X4609" s="429"/>
      <c r="Y4609" s="429"/>
      <c r="Z4609" s="429"/>
      <c r="AA4609" s="429"/>
      <c r="AB4609" s="185"/>
      <c r="AC4609" s="431"/>
    </row>
    <row r="4610" spans="24:29">
      <c r="X4610" s="429"/>
      <c r="Y4610" s="429"/>
      <c r="Z4610" s="429"/>
      <c r="AA4610" s="429"/>
      <c r="AB4610" s="185"/>
      <c r="AC4610" s="431"/>
    </row>
    <row r="4611" spans="24:29">
      <c r="X4611" s="429"/>
      <c r="Y4611" s="429"/>
      <c r="Z4611" s="429"/>
      <c r="AA4611" s="429"/>
      <c r="AB4611" s="185"/>
      <c r="AC4611" s="431"/>
    </row>
    <row r="4612" spans="24:29">
      <c r="X4612" s="429"/>
      <c r="Y4612" s="429"/>
      <c r="Z4612" s="429"/>
      <c r="AA4612" s="429"/>
      <c r="AB4612" s="185"/>
      <c r="AC4612" s="431"/>
    </row>
    <row r="4613" spans="24:29">
      <c r="X4613" s="429"/>
      <c r="Y4613" s="429"/>
      <c r="Z4613" s="429"/>
      <c r="AA4613" s="429"/>
      <c r="AB4613" s="185"/>
      <c r="AC4613" s="431"/>
    </row>
    <row r="4614" spans="24:29">
      <c r="X4614" s="429"/>
      <c r="Y4614" s="429"/>
      <c r="Z4614" s="429"/>
      <c r="AA4614" s="429"/>
      <c r="AB4614" s="185"/>
      <c r="AC4614" s="431"/>
    </row>
    <row r="4615" spans="24:29">
      <c r="X4615" s="429"/>
      <c r="Y4615" s="429"/>
      <c r="Z4615" s="429"/>
      <c r="AA4615" s="429"/>
      <c r="AB4615" s="185"/>
      <c r="AC4615" s="431"/>
    </row>
    <row r="4616" spans="24:29">
      <c r="X4616" s="429"/>
      <c r="Y4616" s="429"/>
      <c r="Z4616" s="429"/>
      <c r="AA4616" s="429"/>
      <c r="AB4616" s="185"/>
      <c r="AC4616" s="431"/>
    </row>
    <row r="4617" spans="24:29">
      <c r="X4617" s="429"/>
      <c r="Y4617" s="429"/>
      <c r="Z4617" s="429"/>
      <c r="AA4617" s="429"/>
      <c r="AB4617" s="185"/>
      <c r="AC4617" s="431"/>
    </row>
    <row r="4618" spans="24:29">
      <c r="X4618" s="429"/>
      <c r="Y4618" s="429"/>
      <c r="Z4618" s="429"/>
      <c r="AA4618" s="429"/>
      <c r="AB4618" s="185"/>
      <c r="AC4618" s="431"/>
    </row>
    <row r="4619" spans="24:29">
      <c r="X4619" s="429"/>
      <c r="Y4619" s="429"/>
      <c r="Z4619" s="429"/>
      <c r="AA4619" s="429"/>
      <c r="AB4619" s="185"/>
      <c r="AC4619" s="431"/>
    </row>
    <row r="4620" spans="24:29">
      <c r="X4620" s="429"/>
      <c r="Y4620" s="429"/>
      <c r="Z4620" s="429"/>
      <c r="AA4620" s="429"/>
      <c r="AB4620" s="185"/>
      <c r="AC4620" s="431"/>
    </row>
    <row r="4621" spans="24:29">
      <c r="X4621" s="429"/>
      <c r="Y4621" s="429"/>
      <c r="Z4621" s="429"/>
      <c r="AA4621" s="429"/>
      <c r="AB4621" s="185"/>
      <c r="AC4621" s="431"/>
    </row>
    <row r="4622" spans="24:29">
      <c r="X4622" s="429"/>
      <c r="Y4622" s="429"/>
      <c r="Z4622" s="429"/>
      <c r="AA4622" s="429"/>
      <c r="AB4622" s="185"/>
      <c r="AC4622" s="431"/>
    </row>
    <row r="4623" spans="24:29">
      <c r="X4623" s="429"/>
      <c r="Y4623" s="429"/>
      <c r="Z4623" s="429"/>
      <c r="AA4623" s="429"/>
      <c r="AB4623" s="185"/>
      <c r="AC4623" s="431"/>
    </row>
    <row r="4624" spans="24:29">
      <c r="X4624" s="429"/>
      <c r="Y4624" s="429"/>
      <c r="Z4624" s="429"/>
      <c r="AA4624" s="429"/>
      <c r="AB4624" s="185"/>
      <c r="AC4624" s="431"/>
    </row>
    <row r="4625" spans="24:29">
      <c r="X4625" s="429"/>
      <c r="Y4625" s="429"/>
      <c r="Z4625" s="429"/>
      <c r="AA4625" s="429"/>
      <c r="AB4625" s="185"/>
      <c r="AC4625" s="431"/>
    </row>
    <row r="4626" spans="24:29">
      <c r="X4626" s="429"/>
      <c r="Y4626" s="429"/>
      <c r="Z4626" s="429"/>
      <c r="AA4626" s="429"/>
      <c r="AB4626" s="185"/>
      <c r="AC4626" s="431"/>
    </row>
    <row r="4627" spans="24:29">
      <c r="X4627" s="429"/>
      <c r="Y4627" s="429"/>
      <c r="Z4627" s="429"/>
      <c r="AA4627" s="429"/>
      <c r="AB4627" s="185"/>
      <c r="AC4627" s="431"/>
    </row>
    <row r="4628" spans="24:29">
      <c r="X4628" s="429"/>
      <c r="Y4628" s="429"/>
      <c r="Z4628" s="429"/>
      <c r="AA4628" s="429"/>
      <c r="AB4628" s="185"/>
      <c r="AC4628" s="431"/>
    </row>
    <row r="4629" spans="24:29">
      <c r="X4629" s="429"/>
      <c r="Y4629" s="429"/>
      <c r="Z4629" s="429"/>
      <c r="AA4629" s="429"/>
      <c r="AB4629" s="185"/>
      <c r="AC4629" s="431"/>
    </row>
    <row r="4630" spans="24:29">
      <c r="X4630" s="429"/>
      <c r="Y4630" s="429"/>
      <c r="Z4630" s="429"/>
      <c r="AA4630" s="429"/>
      <c r="AB4630" s="185"/>
      <c r="AC4630" s="431"/>
    </row>
    <row r="4631" spans="24:29">
      <c r="X4631" s="429"/>
      <c r="Y4631" s="429"/>
      <c r="Z4631" s="429"/>
      <c r="AA4631" s="429"/>
      <c r="AB4631" s="185"/>
      <c r="AC4631" s="431"/>
    </row>
    <row r="4632" spans="24:29">
      <c r="X4632" s="429"/>
      <c r="Y4632" s="429"/>
      <c r="Z4632" s="429"/>
      <c r="AA4632" s="429"/>
      <c r="AB4632" s="185"/>
      <c r="AC4632" s="431"/>
    </row>
    <row r="4633" spans="24:29">
      <c r="X4633" s="429"/>
      <c r="Y4633" s="429"/>
      <c r="Z4633" s="429"/>
      <c r="AA4633" s="429"/>
      <c r="AB4633" s="185"/>
      <c r="AC4633" s="431"/>
    </row>
    <row r="4634" spans="24:29">
      <c r="X4634" s="429"/>
      <c r="Y4634" s="429"/>
      <c r="Z4634" s="429"/>
      <c r="AA4634" s="429"/>
      <c r="AB4634" s="185"/>
      <c r="AC4634" s="431"/>
    </row>
    <row r="4635" spans="24:29">
      <c r="X4635" s="429"/>
      <c r="Y4635" s="429"/>
      <c r="Z4635" s="429"/>
      <c r="AA4635" s="429"/>
      <c r="AB4635" s="185"/>
      <c r="AC4635" s="431"/>
    </row>
    <row r="4636" spans="24:29">
      <c r="X4636" s="429"/>
      <c r="Y4636" s="429"/>
      <c r="Z4636" s="429"/>
      <c r="AA4636" s="429"/>
      <c r="AB4636" s="185"/>
      <c r="AC4636" s="431"/>
    </row>
    <row r="4637" spans="24:29">
      <c r="X4637" s="429"/>
      <c r="Y4637" s="429"/>
      <c r="Z4637" s="429"/>
      <c r="AA4637" s="429"/>
      <c r="AB4637" s="185"/>
      <c r="AC4637" s="431"/>
    </row>
    <row r="4638" spans="24:29">
      <c r="X4638" s="429"/>
      <c r="Y4638" s="429"/>
      <c r="Z4638" s="429"/>
      <c r="AA4638" s="429"/>
      <c r="AB4638" s="185"/>
      <c r="AC4638" s="431"/>
    </row>
    <row r="4639" spans="24:29">
      <c r="X4639" s="429"/>
      <c r="Y4639" s="429"/>
      <c r="Z4639" s="429"/>
      <c r="AA4639" s="429"/>
      <c r="AB4639" s="185"/>
      <c r="AC4639" s="431"/>
    </row>
    <row r="4640" spans="24:29">
      <c r="X4640" s="429"/>
      <c r="Y4640" s="429"/>
      <c r="Z4640" s="429"/>
      <c r="AA4640" s="429"/>
      <c r="AB4640" s="185"/>
      <c r="AC4640" s="431"/>
    </row>
    <row r="4641" spans="24:29">
      <c r="X4641" s="429"/>
      <c r="Y4641" s="429"/>
      <c r="Z4641" s="429"/>
      <c r="AA4641" s="429"/>
      <c r="AB4641" s="185"/>
      <c r="AC4641" s="431"/>
    </row>
    <row r="4642" spans="24:29">
      <c r="X4642" s="429"/>
      <c r="Y4642" s="429"/>
      <c r="Z4642" s="429"/>
      <c r="AA4642" s="429"/>
      <c r="AB4642" s="185"/>
      <c r="AC4642" s="431"/>
    </row>
    <row r="4643" spans="24:29">
      <c r="X4643" s="429"/>
      <c r="Y4643" s="429"/>
      <c r="Z4643" s="429"/>
      <c r="AA4643" s="429"/>
      <c r="AB4643" s="185"/>
      <c r="AC4643" s="431"/>
    </row>
    <row r="4644" spans="24:29">
      <c r="X4644" s="429"/>
      <c r="Y4644" s="429"/>
      <c r="Z4644" s="429"/>
      <c r="AA4644" s="429"/>
      <c r="AB4644" s="185"/>
      <c r="AC4644" s="431"/>
    </row>
    <row r="4645" spans="24:29">
      <c r="X4645" s="429"/>
      <c r="Y4645" s="429"/>
      <c r="Z4645" s="429"/>
      <c r="AA4645" s="429"/>
      <c r="AB4645" s="185"/>
      <c r="AC4645" s="431"/>
    </row>
    <row r="4646" spans="24:29">
      <c r="X4646" s="429"/>
      <c r="Y4646" s="429"/>
      <c r="Z4646" s="429"/>
      <c r="AA4646" s="429"/>
      <c r="AB4646" s="185"/>
      <c r="AC4646" s="431"/>
    </row>
    <row r="4647" spans="24:29">
      <c r="X4647" s="429"/>
      <c r="Y4647" s="429"/>
      <c r="Z4647" s="429"/>
      <c r="AA4647" s="429"/>
      <c r="AB4647" s="185"/>
      <c r="AC4647" s="431"/>
    </row>
    <row r="4648" spans="24:29">
      <c r="X4648" s="429"/>
      <c r="Y4648" s="429"/>
      <c r="Z4648" s="429"/>
      <c r="AA4648" s="429"/>
      <c r="AB4648" s="185"/>
      <c r="AC4648" s="431"/>
    </row>
    <row r="4649" spans="24:29">
      <c r="X4649" s="429"/>
      <c r="Y4649" s="429"/>
      <c r="Z4649" s="429"/>
      <c r="AA4649" s="429"/>
      <c r="AB4649" s="185"/>
      <c r="AC4649" s="431"/>
    </row>
    <row r="4650" spans="24:29">
      <c r="X4650" s="429"/>
      <c r="Y4650" s="429"/>
      <c r="Z4650" s="429"/>
      <c r="AA4650" s="429"/>
      <c r="AB4650" s="185"/>
      <c r="AC4650" s="431"/>
    </row>
    <row r="4651" spans="24:29">
      <c r="X4651" s="429"/>
      <c r="Y4651" s="429"/>
      <c r="Z4651" s="429"/>
      <c r="AA4651" s="429"/>
      <c r="AB4651" s="185"/>
      <c r="AC4651" s="431"/>
    </row>
    <row r="4652" spans="24:29">
      <c r="X4652" s="429"/>
      <c r="Y4652" s="429"/>
      <c r="Z4652" s="429"/>
      <c r="AA4652" s="429"/>
      <c r="AB4652" s="185"/>
      <c r="AC4652" s="431"/>
    </row>
    <row r="4653" spans="24:29">
      <c r="X4653" s="429"/>
      <c r="Y4653" s="429"/>
      <c r="Z4653" s="429"/>
      <c r="AA4653" s="429"/>
      <c r="AB4653" s="185"/>
      <c r="AC4653" s="431"/>
    </row>
    <row r="4654" spans="24:29">
      <c r="X4654" s="429"/>
      <c r="Y4654" s="429"/>
      <c r="Z4654" s="429"/>
      <c r="AA4654" s="429"/>
      <c r="AB4654" s="185"/>
      <c r="AC4654" s="431"/>
    </row>
    <row r="4655" spans="24:29">
      <c r="X4655" s="429"/>
      <c r="Y4655" s="429"/>
      <c r="Z4655" s="429"/>
      <c r="AA4655" s="429"/>
      <c r="AB4655" s="185"/>
      <c r="AC4655" s="431"/>
    </row>
    <row r="4656" spans="24:29">
      <c r="X4656" s="429"/>
      <c r="Y4656" s="429"/>
      <c r="Z4656" s="429"/>
      <c r="AA4656" s="429"/>
      <c r="AB4656" s="185"/>
      <c r="AC4656" s="431"/>
    </row>
    <row r="4657" spans="24:29">
      <c r="X4657" s="429"/>
      <c r="Y4657" s="429"/>
      <c r="Z4657" s="429"/>
      <c r="AA4657" s="429"/>
      <c r="AB4657" s="185"/>
      <c r="AC4657" s="431"/>
    </row>
    <row r="4658" spans="24:29">
      <c r="X4658" s="429"/>
      <c r="Y4658" s="429"/>
      <c r="Z4658" s="429"/>
      <c r="AA4658" s="429"/>
      <c r="AB4658" s="185"/>
      <c r="AC4658" s="431"/>
    </row>
    <row r="4659" spans="24:29">
      <c r="X4659" s="429"/>
      <c r="Y4659" s="429"/>
      <c r="Z4659" s="429"/>
      <c r="AA4659" s="429"/>
      <c r="AB4659" s="185"/>
      <c r="AC4659" s="431"/>
    </row>
    <row r="4660" spans="24:29">
      <c r="X4660" s="429"/>
      <c r="Y4660" s="429"/>
      <c r="Z4660" s="429"/>
      <c r="AA4660" s="429"/>
      <c r="AB4660" s="185"/>
      <c r="AC4660" s="431"/>
    </row>
    <row r="4661" spans="24:29">
      <c r="X4661" s="429"/>
      <c r="Y4661" s="429"/>
      <c r="Z4661" s="429"/>
      <c r="AA4661" s="429"/>
      <c r="AB4661" s="185"/>
      <c r="AC4661" s="431"/>
    </row>
    <row r="4662" spans="24:29">
      <c r="X4662" s="429"/>
      <c r="Y4662" s="429"/>
      <c r="Z4662" s="429"/>
      <c r="AA4662" s="429"/>
      <c r="AB4662" s="185"/>
      <c r="AC4662" s="431"/>
    </row>
    <row r="4663" spans="24:29">
      <c r="X4663" s="429"/>
      <c r="Y4663" s="429"/>
      <c r="Z4663" s="429"/>
      <c r="AA4663" s="429"/>
      <c r="AB4663" s="185"/>
      <c r="AC4663" s="431"/>
    </row>
    <row r="4664" spans="24:29">
      <c r="X4664" s="429"/>
      <c r="Y4664" s="429"/>
      <c r="Z4664" s="429"/>
      <c r="AA4664" s="429"/>
      <c r="AB4664" s="185"/>
      <c r="AC4664" s="431"/>
    </row>
    <row r="4665" spans="24:29">
      <c r="X4665" s="429"/>
      <c r="Y4665" s="429"/>
      <c r="Z4665" s="429"/>
      <c r="AA4665" s="429"/>
      <c r="AB4665" s="185"/>
      <c r="AC4665" s="431"/>
    </row>
    <row r="4666" spans="24:29">
      <c r="X4666" s="429"/>
      <c r="Y4666" s="429"/>
      <c r="Z4666" s="429"/>
      <c r="AA4666" s="429"/>
      <c r="AB4666" s="185"/>
      <c r="AC4666" s="431"/>
    </row>
    <row r="4667" spans="24:29">
      <c r="X4667" s="429"/>
      <c r="Y4667" s="429"/>
      <c r="Z4667" s="429"/>
      <c r="AA4667" s="429"/>
      <c r="AB4667" s="185"/>
      <c r="AC4667" s="431"/>
    </row>
    <row r="4668" spans="24:29">
      <c r="X4668" s="429"/>
      <c r="Y4668" s="429"/>
      <c r="Z4668" s="429"/>
      <c r="AA4668" s="429"/>
      <c r="AB4668" s="185"/>
      <c r="AC4668" s="431"/>
    </row>
    <row r="4669" spans="24:29">
      <c r="X4669" s="429"/>
      <c r="Y4669" s="429"/>
      <c r="Z4669" s="429"/>
      <c r="AA4669" s="429"/>
      <c r="AB4669" s="185"/>
      <c r="AC4669" s="431"/>
    </row>
    <row r="4670" spans="24:29">
      <c r="X4670" s="429"/>
      <c r="Y4670" s="429"/>
      <c r="Z4670" s="429"/>
      <c r="AA4670" s="429"/>
      <c r="AB4670" s="185"/>
      <c r="AC4670" s="431"/>
    </row>
    <row r="4671" spans="24:29">
      <c r="X4671" s="429"/>
      <c r="Y4671" s="429"/>
      <c r="Z4671" s="429"/>
      <c r="AA4671" s="429"/>
      <c r="AB4671" s="185"/>
      <c r="AC4671" s="431"/>
    </row>
    <row r="4672" spans="24:29">
      <c r="X4672" s="429"/>
      <c r="Y4672" s="429"/>
      <c r="Z4672" s="429"/>
      <c r="AA4672" s="429"/>
      <c r="AB4672" s="185"/>
      <c r="AC4672" s="431"/>
    </row>
    <row r="4673" spans="24:29">
      <c r="X4673" s="429"/>
      <c r="Y4673" s="429"/>
      <c r="Z4673" s="429"/>
      <c r="AA4673" s="429"/>
      <c r="AB4673" s="185"/>
      <c r="AC4673" s="431"/>
    </row>
    <row r="4674" spans="24:29">
      <c r="X4674" s="429"/>
      <c r="Y4674" s="429"/>
      <c r="Z4674" s="429"/>
      <c r="AA4674" s="429"/>
      <c r="AB4674" s="185"/>
      <c r="AC4674" s="431"/>
    </row>
    <row r="4675" spans="24:29">
      <c r="X4675" s="429"/>
      <c r="Y4675" s="429"/>
      <c r="Z4675" s="429"/>
      <c r="AA4675" s="429"/>
      <c r="AB4675" s="185"/>
      <c r="AC4675" s="431"/>
    </row>
    <row r="4676" spans="24:29">
      <c r="X4676" s="429"/>
      <c r="Y4676" s="429"/>
      <c r="Z4676" s="429"/>
      <c r="AA4676" s="429"/>
      <c r="AB4676" s="185"/>
      <c r="AC4676" s="431"/>
    </row>
    <row r="4677" spans="24:29">
      <c r="X4677" s="429"/>
      <c r="Y4677" s="429"/>
      <c r="Z4677" s="429"/>
      <c r="AA4677" s="429"/>
      <c r="AB4677" s="185"/>
      <c r="AC4677" s="431"/>
    </row>
    <row r="4678" spans="24:29">
      <c r="X4678" s="429"/>
      <c r="Y4678" s="429"/>
      <c r="Z4678" s="429"/>
      <c r="AA4678" s="429"/>
      <c r="AB4678" s="185"/>
      <c r="AC4678" s="431"/>
    </row>
    <row r="4679" spans="24:29">
      <c r="X4679" s="429"/>
      <c r="Y4679" s="429"/>
      <c r="Z4679" s="429"/>
      <c r="AA4679" s="429"/>
      <c r="AB4679" s="185"/>
      <c r="AC4679" s="431"/>
    </row>
    <row r="4680" spans="24:29">
      <c r="X4680" s="429"/>
      <c r="Y4680" s="429"/>
      <c r="Z4680" s="429"/>
      <c r="AA4680" s="429"/>
      <c r="AB4680" s="185"/>
      <c r="AC4680" s="431"/>
    </row>
    <row r="4681" spans="24:29">
      <c r="X4681" s="429"/>
      <c r="Y4681" s="429"/>
      <c r="Z4681" s="429"/>
      <c r="AA4681" s="429"/>
      <c r="AB4681" s="185"/>
      <c r="AC4681" s="431"/>
    </row>
    <row r="4682" spans="24:29">
      <c r="X4682" s="429"/>
      <c r="Y4682" s="429"/>
      <c r="Z4682" s="429"/>
      <c r="AA4682" s="429"/>
      <c r="AB4682" s="185"/>
      <c r="AC4682" s="431"/>
    </row>
    <row r="4683" spans="24:29">
      <c r="X4683" s="429"/>
      <c r="Y4683" s="429"/>
      <c r="Z4683" s="429"/>
      <c r="AA4683" s="429"/>
      <c r="AB4683" s="185"/>
      <c r="AC4683" s="431"/>
    </row>
    <row r="4684" spans="24:29">
      <c r="X4684" s="429"/>
      <c r="Y4684" s="429"/>
      <c r="Z4684" s="429"/>
      <c r="AA4684" s="429"/>
      <c r="AB4684" s="185"/>
      <c r="AC4684" s="431"/>
    </row>
    <row r="4685" spans="24:29">
      <c r="X4685" s="429"/>
      <c r="Y4685" s="429"/>
      <c r="Z4685" s="429"/>
      <c r="AA4685" s="429"/>
      <c r="AB4685" s="185"/>
      <c r="AC4685" s="431"/>
    </row>
    <row r="4686" spans="24:29">
      <c r="X4686" s="429"/>
      <c r="Y4686" s="429"/>
      <c r="Z4686" s="429"/>
      <c r="AA4686" s="429"/>
      <c r="AB4686" s="185"/>
      <c r="AC4686" s="431"/>
    </row>
    <row r="4687" spans="24:29">
      <c r="X4687" s="429"/>
      <c r="Y4687" s="429"/>
      <c r="Z4687" s="429"/>
      <c r="AA4687" s="429"/>
      <c r="AB4687" s="185"/>
      <c r="AC4687" s="431"/>
    </row>
    <row r="4688" spans="24:29">
      <c r="X4688" s="429"/>
      <c r="Y4688" s="429"/>
      <c r="Z4688" s="429"/>
      <c r="AA4688" s="429"/>
      <c r="AB4688" s="185"/>
      <c r="AC4688" s="431"/>
    </row>
    <row r="4689" spans="24:29">
      <c r="X4689" s="429"/>
      <c r="Y4689" s="429"/>
      <c r="Z4689" s="429"/>
      <c r="AA4689" s="429"/>
      <c r="AB4689" s="185"/>
      <c r="AC4689" s="431"/>
    </row>
    <row r="4690" spans="24:29">
      <c r="X4690" s="429"/>
      <c r="Y4690" s="429"/>
      <c r="Z4690" s="429"/>
      <c r="AA4690" s="429"/>
      <c r="AB4690" s="185"/>
      <c r="AC4690" s="431"/>
    </row>
    <row r="4691" spans="24:29">
      <c r="X4691" s="429"/>
      <c r="Y4691" s="429"/>
      <c r="Z4691" s="429"/>
      <c r="AA4691" s="429"/>
      <c r="AB4691" s="185"/>
      <c r="AC4691" s="431"/>
    </row>
    <row r="4692" spans="24:29">
      <c r="X4692" s="429"/>
      <c r="Y4692" s="429"/>
      <c r="Z4692" s="429"/>
      <c r="AA4692" s="429"/>
      <c r="AB4692" s="185"/>
      <c r="AC4692" s="431"/>
    </row>
    <row r="4693" spans="24:29">
      <c r="X4693" s="429"/>
      <c r="Y4693" s="429"/>
      <c r="Z4693" s="429"/>
      <c r="AA4693" s="429"/>
      <c r="AB4693" s="185"/>
      <c r="AC4693" s="431"/>
    </row>
    <row r="4694" spans="24:29">
      <c r="X4694" s="429"/>
      <c r="Y4694" s="429"/>
      <c r="Z4694" s="429"/>
      <c r="AA4694" s="429"/>
      <c r="AB4694" s="185"/>
      <c r="AC4694" s="431"/>
    </row>
    <row r="4695" spans="24:29">
      <c r="X4695" s="429"/>
      <c r="Y4695" s="429"/>
      <c r="Z4695" s="429"/>
      <c r="AA4695" s="429"/>
      <c r="AB4695" s="185"/>
      <c r="AC4695" s="431"/>
    </row>
    <row r="4696" spans="24:29">
      <c r="X4696" s="429"/>
      <c r="Y4696" s="429"/>
      <c r="Z4696" s="429"/>
      <c r="AA4696" s="429"/>
      <c r="AB4696" s="185"/>
      <c r="AC4696" s="431"/>
    </row>
    <row r="4697" spans="24:29">
      <c r="X4697" s="429"/>
      <c r="Y4697" s="429"/>
      <c r="Z4697" s="429"/>
      <c r="AA4697" s="429"/>
      <c r="AB4697" s="185"/>
      <c r="AC4697" s="431"/>
    </row>
    <row r="4698" spans="24:29">
      <c r="X4698" s="429"/>
      <c r="Y4698" s="429"/>
      <c r="Z4698" s="429"/>
      <c r="AA4698" s="429"/>
      <c r="AB4698" s="185"/>
      <c r="AC4698" s="431"/>
    </row>
    <row r="4699" spans="24:29">
      <c r="X4699" s="429"/>
      <c r="Y4699" s="429"/>
      <c r="Z4699" s="429"/>
      <c r="AA4699" s="429"/>
      <c r="AB4699" s="185"/>
      <c r="AC4699" s="431"/>
    </row>
    <row r="4700" spans="24:29">
      <c r="X4700" s="429"/>
      <c r="Y4700" s="429"/>
      <c r="Z4700" s="429"/>
      <c r="AA4700" s="429"/>
      <c r="AB4700" s="185"/>
      <c r="AC4700" s="431"/>
    </row>
    <row r="4701" spans="24:29">
      <c r="X4701" s="429"/>
      <c r="Y4701" s="429"/>
      <c r="Z4701" s="429"/>
      <c r="AA4701" s="429"/>
      <c r="AB4701" s="185"/>
      <c r="AC4701" s="431"/>
    </row>
    <row r="4702" spans="24:29">
      <c r="X4702" s="429"/>
      <c r="Y4702" s="429"/>
      <c r="Z4702" s="429"/>
      <c r="AA4702" s="429"/>
      <c r="AB4702" s="185"/>
      <c r="AC4702" s="431"/>
    </row>
    <row r="4703" spans="24:29">
      <c r="X4703" s="429"/>
      <c r="Y4703" s="429"/>
      <c r="Z4703" s="429"/>
      <c r="AA4703" s="429"/>
      <c r="AB4703" s="185"/>
      <c r="AC4703" s="431"/>
    </row>
    <row r="4704" spans="24:29">
      <c r="X4704" s="429"/>
      <c r="Y4704" s="429"/>
      <c r="Z4704" s="429"/>
      <c r="AA4704" s="429"/>
      <c r="AB4704" s="185"/>
      <c r="AC4704" s="431"/>
    </row>
    <row r="4705" spans="24:29">
      <c r="X4705" s="429"/>
      <c r="Y4705" s="429"/>
      <c r="Z4705" s="429"/>
      <c r="AA4705" s="429"/>
      <c r="AB4705" s="185"/>
      <c r="AC4705" s="431"/>
    </row>
    <row r="4706" spans="24:29">
      <c r="X4706" s="429"/>
      <c r="Y4706" s="429"/>
      <c r="Z4706" s="429"/>
      <c r="AA4706" s="429"/>
      <c r="AB4706" s="185"/>
      <c r="AC4706" s="431"/>
    </row>
    <row r="4707" spans="24:29">
      <c r="X4707" s="429"/>
      <c r="Y4707" s="429"/>
      <c r="Z4707" s="429"/>
      <c r="AA4707" s="429"/>
      <c r="AB4707" s="185"/>
      <c r="AC4707" s="431"/>
    </row>
    <row r="4708" spans="24:29">
      <c r="X4708" s="429"/>
      <c r="Y4708" s="429"/>
      <c r="Z4708" s="429"/>
      <c r="AA4708" s="429"/>
      <c r="AB4708" s="185"/>
      <c r="AC4708" s="431"/>
    </row>
    <row r="4709" spans="24:29">
      <c r="X4709" s="429"/>
      <c r="Y4709" s="429"/>
      <c r="Z4709" s="429"/>
      <c r="AA4709" s="429"/>
      <c r="AB4709" s="185"/>
      <c r="AC4709" s="431"/>
    </row>
    <row r="4710" spans="24:29">
      <c r="X4710" s="429"/>
      <c r="Y4710" s="429"/>
      <c r="Z4710" s="429"/>
      <c r="AA4710" s="429"/>
      <c r="AB4710" s="185"/>
      <c r="AC4710" s="431"/>
    </row>
    <row r="4711" spans="24:29">
      <c r="X4711" s="429"/>
      <c r="Y4711" s="429"/>
      <c r="Z4711" s="429"/>
      <c r="AA4711" s="429"/>
      <c r="AB4711" s="185"/>
      <c r="AC4711" s="431"/>
    </row>
    <row r="4712" spans="24:29">
      <c r="X4712" s="429"/>
      <c r="Y4712" s="429"/>
      <c r="Z4712" s="429"/>
      <c r="AA4712" s="429"/>
      <c r="AB4712" s="185"/>
      <c r="AC4712" s="431"/>
    </row>
    <row r="4713" spans="24:29">
      <c r="X4713" s="429"/>
      <c r="Y4713" s="429"/>
      <c r="Z4713" s="429"/>
      <c r="AA4713" s="429"/>
      <c r="AB4713" s="185"/>
      <c r="AC4713" s="431"/>
    </row>
    <row r="4714" spans="24:29">
      <c r="X4714" s="429"/>
      <c r="Y4714" s="429"/>
      <c r="Z4714" s="429"/>
      <c r="AA4714" s="429"/>
      <c r="AB4714" s="185"/>
      <c r="AC4714" s="431"/>
    </row>
    <row r="4715" spans="24:29">
      <c r="X4715" s="429"/>
      <c r="Y4715" s="429"/>
      <c r="Z4715" s="429"/>
      <c r="AA4715" s="429"/>
      <c r="AB4715" s="185"/>
      <c r="AC4715" s="431"/>
    </row>
    <row r="4716" spans="24:29">
      <c r="X4716" s="429"/>
      <c r="Y4716" s="429"/>
      <c r="Z4716" s="429"/>
      <c r="AA4716" s="429"/>
      <c r="AB4716" s="185"/>
      <c r="AC4716" s="431"/>
    </row>
    <row r="4717" spans="24:29">
      <c r="X4717" s="429"/>
      <c r="Y4717" s="429"/>
      <c r="Z4717" s="429"/>
      <c r="AA4717" s="429"/>
      <c r="AB4717" s="185"/>
      <c r="AC4717" s="431"/>
    </row>
    <row r="4718" spans="24:29">
      <c r="X4718" s="429"/>
      <c r="Y4718" s="429"/>
      <c r="Z4718" s="429"/>
      <c r="AA4718" s="429"/>
      <c r="AB4718" s="185"/>
      <c r="AC4718" s="431"/>
    </row>
    <row r="4719" spans="24:29">
      <c r="X4719" s="429"/>
      <c r="Y4719" s="429"/>
      <c r="Z4719" s="429"/>
      <c r="AA4719" s="429"/>
      <c r="AB4719" s="185"/>
      <c r="AC4719" s="431"/>
    </row>
    <row r="4720" spans="24:29">
      <c r="X4720" s="429"/>
      <c r="Y4720" s="429"/>
      <c r="Z4720" s="429"/>
      <c r="AA4720" s="429"/>
      <c r="AB4720" s="185"/>
      <c r="AC4720" s="431"/>
    </row>
    <row r="4721" spans="24:29">
      <c r="X4721" s="429"/>
      <c r="Y4721" s="429"/>
      <c r="Z4721" s="429"/>
      <c r="AA4721" s="429"/>
      <c r="AB4721" s="185"/>
      <c r="AC4721" s="431"/>
    </row>
    <row r="4722" spans="24:29">
      <c r="X4722" s="429"/>
      <c r="Y4722" s="429"/>
      <c r="Z4722" s="429"/>
      <c r="AA4722" s="429"/>
      <c r="AB4722" s="185"/>
      <c r="AC4722" s="431"/>
    </row>
    <row r="4723" spans="24:29">
      <c r="X4723" s="429"/>
      <c r="Y4723" s="429"/>
      <c r="Z4723" s="429"/>
      <c r="AA4723" s="429"/>
      <c r="AB4723" s="185"/>
      <c r="AC4723" s="431"/>
    </row>
    <row r="4724" spans="24:29">
      <c r="X4724" s="429"/>
      <c r="Y4724" s="429"/>
      <c r="Z4724" s="429"/>
      <c r="AA4724" s="429"/>
      <c r="AB4724" s="185"/>
      <c r="AC4724" s="431"/>
    </row>
    <row r="4725" spans="24:29">
      <c r="X4725" s="429"/>
      <c r="Y4725" s="429"/>
      <c r="Z4725" s="429"/>
      <c r="AA4725" s="429"/>
      <c r="AB4725" s="185"/>
      <c r="AC4725" s="431"/>
    </row>
    <row r="4726" spans="24:29">
      <c r="X4726" s="429"/>
      <c r="Y4726" s="429"/>
      <c r="Z4726" s="429"/>
      <c r="AA4726" s="429"/>
      <c r="AB4726" s="185"/>
      <c r="AC4726" s="431"/>
    </row>
    <row r="4727" spans="24:29">
      <c r="X4727" s="429"/>
      <c r="Y4727" s="429"/>
      <c r="Z4727" s="429"/>
      <c r="AA4727" s="429"/>
      <c r="AB4727" s="185"/>
      <c r="AC4727" s="431"/>
    </row>
    <row r="4728" spans="24:29">
      <c r="X4728" s="429"/>
      <c r="Y4728" s="429"/>
      <c r="Z4728" s="429"/>
      <c r="AA4728" s="429"/>
      <c r="AB4728" s="185"/>
      <c r="AC4728" s="431"/>
    </row>
    <row r="4729" spans="24:29">
      <c r="X4729" s="429"/>
      <c r="Y4729" s="429"/>
      <c r="Z4729" s="429"/>
      <c r="AA4729" s="429"/>
      <c r="AB4729" s="185"/>
      <c r="AC4729" s="431"/>
    </row>
    <row r="4730" spans="24:29">
      <c r="X4730" s="429"/>
      <c r="Y4730" s="429"/>
      <c r="Z4730" s="429"/>
      <c r="AA4730" s="429"/>
      <c r="AB4730" s="185"/>
      <c r="AC4730" s="431"/>
    </row>
    <row r="4731" spans="24:29">
      <c r="X4731" s="429"/>
      <c r="Y4731" s="429"/>
      <c r="Z4731" s="429"/>
      <c r="AA4731" s="429"/>
      <c r="AB4731" s="185"/>
      <c r="AC4731" s="431"/>
    </row>
    <row r="4732" spans="24:29">
      <c r="X4732" s="429"/>
      <c r="Y4732" s="429"/>
      <c r="Z4732" s="429"/>
      <c r="AA4732" s="429"/>
      <c r="AB4732" s="185"/>
      <c r="AC4732" s="431"/>
    </row>
    <row r="4733" spans="24:29">
      <c r="X4733" s="429"/>
      <c r="Y4733" s="429"/>
      <c r="Z4733" s="429"/>
      <c r="AA4733" s="429"/>
      <c r="AB4733" s="185"/>
      <c r="AC4733" s="431"/>
    </row>
    <row r="4734" spans="24:29">
      <c r="X4734" s="429"/>
      <c r="Y4734" s="429"/>
      <c r="Z4734" s="429"/>
      <c r="AA4734" s="429"/>
      <c r="AB4734" s="185"/>
      <c r="AC4734" s="431"/>
    </row>
    <row r="4735" spans="24:29">
      <c r="X4735" s="429"/>
      <c r="Y4735" s="429"/>
      <c r="Z4735" s="429"/>
      <c r="AA4735" s="429"/>
      <c r="AB4735" s="185"/>
      <c r="AC4735" s="431"/>
    </row>
    <row r="4736" spans="24:29">
      <c r="X4736" s="429"/>
      <c r="Y4736" s="429"/>
      <c r="Z4736" s="429"/>
      <c r="AA4736" s="429"/>
      <c r="AB4736" s="185"/>
      <c r="AC4736" s="431"/>
    </row>
    <row r="4737" spans="24:29">
      <c r="X4737" s="429"/>
      <c r="Y4737" s="429"/>
      <c r="Z4737" s="429"/>
      <c r="AA4737" s="429"/>
      <c r="AB4737" s="185"/>
      <c r="AC4737" s="431"/>
    </row>
    <row r="4738" spans="24:29">
      <c r="X4738" s="429"/>
      <c r="Y4738" s="429"/>
      <c r="Z4738" s="429"/>
      <c r="AA4738" s="429"/>
      <c r="AB4738" s="185"/>
      <c r="AC4738" s="431"/>
    </row>
    <row r="4739" spans="24:29">
      <c r="X4739" s="429"/>
      <c r="Y4739" s="429"/>
      <c r="Z4739" s="429"/>
      <c r="AA4739" s="429"/>
      <c r="AB4739" s="185"/>
      <c r="AC4739" s="431"/>
    </row>
    <row r="4740" spans="24:29">
      <c r="X4740" s="429"/>
      <c r="Y4740" s="429"/>
      <c r="Z4740" s="429"/>
      <c r="AA4740" s="429"/>
      <c r="AB4740" s="185"/>
      <c r="AC4740" s="431"/>
    </row>
    <row r="4741" spans="24:29">
      <c r="X4741" s="429"/>
      <c r="Y4741" s="429"/>
      <c r="Z4741" s="429"/>
      <c r="AA4741" s="429"/>
      <c r="AB4741" s="185"/>
      <c r="AC4741" s="431"/>
    </row>
    <row r="4742" spans="24:29">
      <c r="X4742" s="429"/>
      <c r="Y4742" s="429"/>
      <c r="Z4742" s="429"/>
      <c r="AA4742" s="429"/>
      <c r="AB4742" s="185"/>
      <c r="AC4742" s="431"/>
    </row>
    <row r="4743" spans="24:29">
      <c r="X4743" s="429"/>
      <c r="Y4743" s="429"/>
      <c r="Z4743" s="429"/>
      <c r="AA4743" s="429"/>
      <c r="AB4743" s="185"/>
      <c r="AC4743" s="431"/>
    </row>
    <row r="4744" spans="24:29">
      <c r="X4744" s="429"/>
      <c r="Y4744" s="429"/>
      <c r="Z4744" s="429"/>
      <c r="AA4744" s="429"/>
      <c r="AB4744" s="185"/>
      <c r="AC4744" s="431"/>
    </row>
    <row r="4745" spans="24:29">
      <c r="X4745" s="429"/>
      <c r="Y4745" s="429"/>
      <c r="Z4745" s="429"/>
      <c r="AA4745" s="429"/>
      <c r="AB4745" s="185"/>
      <c r="AC4745" s="431"/>
    </row>
    <row r="4746" spans="24:29">
      <c r="X4746" s="429"/>
      <c r="Y4746" s="429"/>
      <c r="Z4746" s="429"/>
      <c r="AA4746" s="429"/>
      <c r="AB4746" s="185"/>
      <c r="AC4746" s="431"/>
    </row>
    <row r="4747" spans="24:29">
      <c r="X4747" s="429"/>
      <c r="Y4747" s="429"/>
      <c r="Z4747" s="429"/>
      <c r="AA4747" s="429"/>
      <c r="AB4747" s="185"/>
      <c r="AC4747" s="431"/>
    </row>
    <row r="4748" spans="24:29">
      <c r="X4748" s="429"/>
      <c r="Y4748" s="429"/>
      <c r="Z4748" s="429"/>
      <c r="AA4748" s="429"/>
      <c r="AB4748" s="185"/>
      <c r="AC4748" s="431"/>
    </row>
    <row r="4749" spans="24:29">
      <c r="X4749" s="429"/>
      <c r="Y4749" s="429"/>
      <c r="Z4749" s="429"/>
      <c r="AA4749" s="429"/>
      <c r="AB4749" s="185"/>
      <c r="AC4749" s="431"/>
    </row>
    <row r="4750" spans="24:29">
      <c r="X4750" s="429"/>
      <c r="Y4750" s="429"/>
      <c r="Z4750" s="429"/>
      <c r="AA4750" s="429"/>
      <c r="AB4750" s="185"/>
      <c r="AC4750" s="431"/>
    </row>
    <row r="4751" spans="24:29">
      <c r="X4751" s="429"/>
      <c r="Y4751" s="429"/>
      <c r="Z4751" s="429"/>
      <c r="AA4751" s="429"/>
      <c r="AB4751" s="185"/>
      <c r="AC4751" s="431"/>
    </row>
    <row r="4752" spans="24:29">
      <c r="X4752" s="429"/>
      <c r="Y4752" s="429"/>
      <c r="Z4752" s="429"/>
      <c r="AA4752" s="429"/>
      <c r="AB4752" s="185"/>
      <c r="AC4752" s="431"/>
    </row>
    <row r="4753" spans="24:29">
      <c r="X4753" s="429"/>
      <c r="Y4753" s="429"/>
      <c r="Z4753" s="429"/>
      <c r="AA4753" s="429"/>
      <c r="AB4753" s="185"/>
      <c r="AC4753" s="431"/>
    </row>
    <row r="4754" spans="24:29">
      <c r="X4754" s="429"/>
      <c r="Y4754" s="429"/>
      <c r="Z4754" s="429"/>
      <c r="AA4754" s="429"/>
      <c r="AB4754" s="185"/>
      <c r="AC4754" s="431"/>
    </row>
    <row r="4755" spans="24:29">
      <c r="X4755" s="429"/>
      <c r="Y4755" s="429"/>
      <c r="Z4755" s="429"/>
      <c r="AA4755" s="429"/>
      <c r="AB4755" s="185"/>
      <c r="AC4755" s="431"/>
    </row>
    <row r="4756" spans="24:29">
      <c r="X4756" s="429"/>
      <c r="Y4756" s="429"/>
      <c r="Z4756" s="429"/>
      <c r="AA4756" s="429"/>
      <c r="AB4756" s="185"/>
      <c r="AC4756" s="431"/>
    </row>
    <row r="4757" spans="24:29">
      <c r="X4757" s="429"/>
      <c r="Y4757" s="429"/>
      <c r="Z4757" s="429"/>
      <c r="AA4757" s="429"/>
      <c r="AB4757" s="185"/>
      <c r="AC4757" s="431"/>
    </row>
    <row r="4758" spans="24:29">
      <c r="X4758" s="429"/>
      <c r="Y4758" s="429"/>
      <c r="Z4758" s="429"/>
      <c r="AA4758" s="429"/>
      <c r="AB4758" s="185"/>
      <c r="AC4758" s="431"/>
    </row>
    <row r="4759" spans="24:29">
      <c r="X4759" s="429"/>
      <c r="Y4759" s="429"/>
      <c r="Z4759" s="429"/>
      <c r="AA4759" s="429"/>
      <c r="AB4759" s="185"/>
      <c r="AC4759" s="431"/>
    </row>
    <row r="4760" spans="24:29">
      <c r="X4760" s="429"/>
      <c r="Y4760" s="429"/>
      <c r="Z4760" s="429"/>
      <c r="AA4760" s="429"/>
      <c r="AB4760" s="185"/>
      <c r="AC4760" s="431"/>
    </row>
    <row r="4761" spans="24:29">
      <c r="X4761" s="429"/>
      <c r="Y4761" s="429"/>
      <c r="Z4761" s="429"/>
      <c r="AA4761" s="429"/>
      <c r="AB4761" s="185"/>
      <c r="AC4761" s="431"/>
    </row>
    <row r="4762" spans="24:29">
      <c r="X4762" s="429"/>
      <c r="Y4762" s="429"/>
      <c r="Z4762" s="429"/>
      <c r="AA4762" s="429"/>
      <c r="AB4762" s="185"/>
      <c r="AC4762" s="431"/>
    </row>
    <row r="4763" spans="24:29">
      <c r="X4763" s="429"/>
      <c r="Y4763" s="429"/>
      <c r="Z4763" s="429"/>
      <c r="AA4763" s="429"/>
      <c r="AB4763" s="185"/>
      <c r="AC4763" s="431"/>
    </row>
    <row r="4764" spans="24:29">
      <c r="X4764" s="429"/>
      <c r="Y4764" s="429"/>
      <c r="Z4764" s="429"/>
      <c r="AA4764" s="429"/>
      <c r="AB4764" s="185"/>
      <c r="AC4764" s="431"/>
    </row>
    <row r="4765" spans="24:29">
      <c r="X4765" s="429"/>
      <c r="Y4765" s="429"/>
      <c r="Z4765" s="429"/>
      <c r="AA4765" s="429"/>
      <c r="AB4765" s="185"/>
      <c r="AC4765" s="431"/>
    </row>
    <row r="4766" spans="24:29">
      <c r="X4766" s="429"/>
      <c r="Y4766" s="429"/>
      <c r="Z4766" s="429"/>
      <c r="AA4766" s="429"/>
      <c r="AB4766" s="185"/>
      <c r="AC4766" s="431"/>
    </row>
    <row r="4767" spans="24:29">
      <c r="X4767" s="429"/>
      <c r="Y4767" s="429"/>
      <c r="Z4767" s="429"/>
      <c r="AA4767" s="429"/>
      <c r="AB4767" s="185"/>
      <c r="AC4767" s="431"/>
    </row>
    <row r="4768" spans="24:29">
      <c r="X4768" s="429"/>
      <c r="Y4768" s="429"/>
      <c r="Z4768" s="429"/>
      <c r="AA4768" s="429"/>
      <c r="AB4768" s="185"/>
      <c r="AC4768" s="431"/>
    </row>
    <row r="4769" spans="24:29">
      <c r="X4769" s="429"/>
      <c r="Y4769" s="429"/>
      <c r="Z4769" s="429"/>
      <c r="AA4769" s="429"/>
      <c r="AB4769" s="185"/>
      <c r="AC4769" s="431"/>
    </row>
    <row r="4770" spans="24:29">
      <c r="X4770" s="429"/>
      <c r="Y4770" s="429"/>
      <c r="Z4770" s="429"/>
      <c r="AA4770" s="429"/>
      <c r="AB4770" s="185"/>
      <c r="AC4770" s="431"/>
    </row>
    <row r="4771" spans="24:29">
      <c r="X4771" s="429"/>
      <c r="Y4771" s="429"/>
      <c r="Z4771" s="429"/>
      <c r="AA4771" s="429"/>
      <c r="AB4771" s="185"/>
      <c r="AC4771" s="431"/>
    </row>
    <row r="4772" spans="24:29">
      <c r="X4772" s="429"/>
      <c r="Y4772" s="429"/>
      <c r="Z4772" s="429"/>
      <c r="AA4772" s="429"/>
      <c r="AB4772" s="185"/>
      <c r="AC4772" s="431"/>
    </row>
    <row r="4773" spans="24:29">
      <c r="X4773" s="429"/>
      <c r="Y4773" s="429"/>
      <c r="Z4773" s="429"/>
      <c r="AA4773" s="429"/>
      <c r="AB4773" s="185"/>
      <c r="AC4773" s="431"/>
    </row>
    <row r="4774" spans="24:29">
      <c r="X4774" s="429"/>
      <c r="Y4774" s="429"/>
      <c r="Z4774" s="429"/>
      <c r="AA4774" s="429"/>
      <c r="AB4774" s="185"/>
      <c r="AC4774" s="431"/>
    </row>
    <row r="4775" spans="24:29">
      <c r="X4775" s="429"/>
      <c r="Y4775" s="429"/>
      <c r="Z4775" s="429"/>
      <c r="AA4775" s="429"/>
      <c r="AB4775" s="185"/>
      <c r="AC4775" s="431"/>
    </row>
    <row r="4776" spans="24:29">
      <c r="X4776" s="429"/>
      <c r="Y4776" s="429"/>
      <c r="Z4776" s="429"/>
      <c r="AA4776" s="429"/>
      <c r="AB4776" s="185"/>
      <c r="AC4776" s="431"/>
    </row>
    <row r="4777" spans="24:29">
      <c r="X4777" s="429"/>
      <c r="Y4777" s="429"/>
      <c r="Z4777" s="429"/>
      <c r="AA4777" s="429"/>
      <c r="AB4777" s="185"/>
      <c r="AC4777" s="431"/>
    </row>
    <row r="4778" spans="24:29">
      <c r="X4778" s="429"/>
      <c r="Y4778" s="429"/>
      <c r="Z4778" s="429"/>
      <c r="AA4778" s="429"/>
      <c r="AB4778" s="185"/>
      <c r="AC4778" s="431"/>
    </row>
    <row r="4779" spans="24:29">
      <c r="X4779" s="429"/>
      <c r="Y4779" s="429"/>
      <c r="Z4779" s="429"/>
      <c r="AA4779" s="429"/>
      <c r="AB4779" s="185"/>
      <c r="AC4779" s="431"/>
    </row>
    <row r="4780" spans="24:29">
      <c r="X4780" s="429"/>
      <c r="Y4780" s="429"/>
      <c r="Z4780" s="429"/>
      <c r="AA4780" s="429"/>
      <c r="AB4780" s="185"/>
      <c r="AC4780" s="431"/>
    </row>
    <row r="4781" spans="24:29">
      <c r="X4781" s="429"/>
      <c r="Y4781" s="429"/>
      <c r="Z4781" s="429"/>
      <c r="AA4781" s="429"/>
      <c r="AB4781" s="185"/>
      <c r="AC4781" s="431"/>
    </row>
    <row r="4782" spans="24:29">
      <c r="X4782" s="429"/>
      <c r="Y4782" s="429"/>
      <c r="Z4782" s="429"/>
      <c r="AA4782" s="429"/>
      <c r="AB4782" s="185"/>
      <c r="AC4782" s="431"/>
    </row>
    <row r="4783" spans="24:29">
      <c r="X4783" s="429"/>
      <c r="Y4783" s="429"/>
      <c r="Z4783" s="429"/>
      <c r="AA4783" s="429"/>
      <c r="AB4783" s="185"/>
      <c r="AC4783" s="431"/>
    </row>
    <row r="4784" spans="24:29">
      <c r="X4784" s="429"/>
      <c r="Y4784" s="429"/>
      <c r="Z4784" s="429"/>
      <c r="AA4784" s="429"/>
      <c r="AB4784" s="185"/>
      <c r="AC4784" s="431"/>
    </row>
    <row r="4785" spans="24:29">
      <c r="X4785" s="429"/>
      <c r="Y4785" s="429"/>
      <c r="Z4785" s="429"/>
      <c r="AA4785" s="429"/>
      <c r="AB4785" s="185"/>
      <c r="AC4785" s="431"/>
    </row>
    <row r="4786" spans="24:29">
      <c r="X4786" s="429"/>
      <c r="Y4786" s="429"/>
      <c r="Z4786" s="429"/>
      <c r="AA4786" s="429"/>
      <c r="AB4786" s="185"/>
      <c r="AC4786" s="431"/>
    </row>
    <row r="4787" spans="24:29">
      <c r="X4787" s="429"/>
      <c r="Y4787" s="429"/>
      <c r="Z4787" s="429"/>
      <c r="AA4787" s="429"/>
      <c r="AB4787" s="185"/>
      <c r="AC4787" s="431"/>
    </row>
    <row r="4788" spans="24:29">
      <c r="X4788" s="429"/>
      <c r="Y4788" s="429"/>
      <c r="Z4788" s="429"/>
      <c r="AA4788" s="429"/>
      <c r="AB4788" s="185"/>
      <c r="AC4788" s="431"/>
    </row>
    <row r="4789" spans="24:29">
      <c r="X4789" s="429"/>
      <c r="Y4789" s="429"/>
      <c r="Z4789" s="429"/>
      <c r="AA4789" s="429"/>
      <c r="AB4789" s="185"/>
      <c r="AC4789" s="431"/>
    </row>
    <row r="4790" spans="24:29">
      <c r="X4790" s="429"/>
      <c r="Y4790" s="429"/>
      <c r="Z4790" s="429"/>
      <c r="AA4790" s="429"/>
      <c r="AB4790" s="185"/>
      <c r="AC4790" s="431"/>
    </row>
    <row r="4791" spans="24:29">
      <c r="X4791" s="429"/>
      <c r="Y4791" s="429"/>
      <c r="Z4791" s="429"/>
      <c r="AA4791" s="429"/>
      <c r="AB4791" s="185"/>
      <c r="AC4791" s="431"/>
    </row>
    <row r="4792" spans="24:29">
      <c r="X4792" s="429"/>
      <c r="Y4792" s="429"/>
      <c r="Z4792" s="429"/>
      <c r="AA4792" s="429"/>
      <c r="AB4792" s="185"/>
      <c r="AC4792" s="431"/>
    </row>
    <row r="4793" spans="24:29">
      <c r="X4793" s="429"/>
      <c r="Y4793" s="429"/>
      <c r="Z4793" s="429"/>
      <c r="AA4793" s="429"/>
      <c r="AB4793" s="185"/>
      <c r="AC4793" s="431"/>
    </row>
    <row r="4794" spans="24:29">
      <c r="X4794" s="429"/>
      <c r="Y4794" s="429"/>
      <c r="Z4794" s="429"/>
      <c r="AA4794" s="429"/>
      <c r="AB4794" s="185"/>
      <c r="AC4794" s="431"/>
    </row>
    <row r="4795" spans="24:29">
      <c r="X4795" s="429"/>
      <c r="Y4795" s="429"/>
      <c r="Z4795" s="429"/>
      <c r="AA4795" s="429"/>
      <c r="AB4795" s="185"/>
      <c r="AC4795" s="431"/>
    </row>
    <row r="4796" spans="24:29">
      <c r="X4796" s="429"/>
      <c r="Y4796" s="429"/>
      <c r="Z4796" s="429"/>
      <c r="AA4796" s="429"/>
      <c r="AB4796" s="185"/>
      <c r="AC4796" s="431"/>
    </row>
    <row r="4797" spans="24:29">
      <c r="X4797" s="429"/>
      <c r="Y4797" s="429"/>
      <c r="Z4797" s="429"/>
      <c r="AA4797" s="429"/>
      <c r="AB4797" s="185"/>
      <c r="AC4797" s="431"/>
    </row>
    <row r="4798" spans="24:29">
      <c r="X4798" s="429"/>
      <c r="Y4798" s="429"/>
      <c r="Z4798" s="429"/>
      <c r="AA4798" s="429"/>
      <c r="AB4798" s="185"/>
      <c r="AC4798" s="431"/>
    </row>
    <row r="4799" spans="24:29">
      <c r="X4799" s="429"/>
      <c r="Y4799" s="429"/>
      <c r="Z4799" s="429"/>
      <c r="AA4799" s="429"/>
      <c r="AB4799" s="185"/>
      <c r="AC4799" s="431"/>
    </row>
    <row r="4800" spans="24:29">
      <c r="X4800" s="429"/>
      <c r="Y4800" s="429"/>
      <c r="Z4800" s="429"/>
      <c r="AA4800" s="429"/>
      <c r="AB4800" s="185"/>
      <c r="AC4800" s="431"/>
    </row>
    <row r="4801" spans="24:29">
      <c r="X4801" s="429"/>
      <c r="Y4801" s="429"/>
      <c r="Z4801" s="429"/>
      <c r="AA4801" s="429"/>
      <c r="AB4801" s="185"/>
      <c r="AC4801" s="431"/>
    </row>
    <row r="4802" spans="24:29">
      <c r="X4802" s="429"/>
      <c r="Y4802" s="429"/>
      <c r="Z4802" s="429"/>
      <c r="AA4802" s="429"/>
      <c r="AB4802" s="185"/>
      <c r="AC4802" s="431"/>
    </row>
    <row r="4803" spans="24:29">
      <c r="X4803" s="429"/>
      <c r="Y4803" s="429"/>
      <c r="Z4803" s="429"/>
      <c r="AA4803" s="429"/>
      <c r="AB4803" s="185"/>
      <c r="AC4803" s="431"/>
    </row>
    <row r="4804" spans="24:29">
      <c r="X4804" s="429"/>
      <c r="Y4804" s="429"/>
      <c r="Z4804" s="429"/>
      <c r="AA4804" s="429"/>
      <c r="AB4804" s="185"/>
      <c r="AC4804" s="431"/>
    </row>
    <row r="4805" spans="24:29">
      <c r="X4805" s="429"/>
      <c r="Y4805" s="429"/>
      <c r="Z4805" s="429"/>
      <c r="AA4805" s="429"/>
      <c r="AB4805" s="185"/>
      <c r="AC4805" s="431"/>
    </row>
    <row r="4806" spans="24:29">
      <c r="X4806" s="429"/>
      <c r="Y4806" s="429"/>
      <c r="Z4806" s="429"/>
      <c r="AA4806" s="429"/>
      <c r="AB4806" s="185"/>
      <c r="AC4806" s="431"/>
    </row>
    <row r="4807" spans="24:29">
      <c r="X4807" s="429"/>
      <c r="Y4807" s="429"/>
      <c r="Z4807" s="429"/>
      <c r="AA4807" s="429"/>
      <c r="AB4807" s="185"/>
      <c r="AC4807" s="431"/>
    </row>
    <row r="4808" spans="24:29">
      <c r="X4808" s="429"/>
      <c r="Y4808" s="429"/>
      <c r="Z4808" s="429"/>
      <c r="AA4808" s="429"/>
      <c r="AB4808" s="185"/>
      <c r="AC4808" s="431"/>
    </row>
    <row r="4809" spans="24:29">
      <c r="X4809" s="429"/>
      <c r="Y4809" s="429"/>
      <c r="Z4809" s="429"/>
      <c r="AA4809" s="429"/>
      <c r="AB4809" s="185"/>
      <c r="AC4809" s="431"/>
    </row>
    <row r="4810" spans="24:29">
      <c r="X4810" s="429"/>
      <c r="Y4810" s="429"/>
      <c r="Z4810" s="429"/>
      <c r="AA4810" s="429"/>
      <c r="AB4810" s="185"/>
      <c r="AC4810" s="431"/>
    </row>
    <row r="4811" spans="24:29">
      <c r="X4811" s="429"/>
      <c r="Y4811" s="429"/>
      <c r="Z4811" s="429"/>
      <c r="AA4811" s="429"/>
      <c r="AB4811" s="185"/>
      <c r="AC4811" s="431"/>
    </row>
    <row r="4812" spans="24:29">
      <c r="X4812" s="429"/>
      <c r="Y4812" s="429"/>
      <c r="Z4812" s="429"/>
      <c r="AA4812" s="429"/>
      <c r="AB4812" s="185"/>
      <c r="AC4812" s="431"/>
    </row>
    <row r="4813" spans="24:29">
      <c r="X4813" s="429"/>
      <c r="Y4813" s="429"/>
      <c r="Z4813" s="429"/>
      <c r="AA4813" s="429"/>
      <c r="AB4813" s="185"/>
      <c r="AC4813" s="431"/>
    </row>
    <row r="4814" spans="24:29">
      <c r="X4814" s="429"/>
      <c r="Y4814" s="429"/>
      <c r="Z4814" s="429"/>
      <c r="AA4814" s="429"/>
      <c r="AB4814" s="185"/>
      <c r="AC4814" s="431"/>
    </row>
    <row r="4815" spans="24:29">
      <c r="X4815" s="429"/>
      <c r="Y4815" s="429"/>
      <c r="Z4815" s="429"/>
      <c r="AA4815" s="429"/>
      <c r="AB4815" s="185"/>
      <c r="AC4815" s="431"/>
    </row>
    <row r="4816" spans="24:29">
      <c r="X4816" s="429"/>
      <c r="Y4816" s="429"/>
      <c r="Z4816" s="429"/>
      <c r="AA4816" s="429"/>
      <c r="AB4816" s="185"/>
      <c r="AC4816" s="431"/>
    </row>
    <row r="4817" spans="24:29">
      <c r="X4817" s="429"/>
      <c r="Y4817" s="429"/>
      <c r="Z4817" s="429"/>
      <c r="AA4817" s="429"/>
      <c r="AB4817" s="185"/>
      <c r="AC4817" s="431"/>
    </row>
    <row r="4818" spans="24:29">
      <c r="X4818" s="429"/>
      <c r="Y4818" s="429"/>
      <c r="Z4818" s="429"/>
      <c r="AA4818" s="429"/>
      <c r="AB4818" s="185"/>
      <c r="AC4818" s="431"/>
    </row>
    <row r="4819" spans="24:29">
      <c r="X4819" s="429"/>
      <c r="Y4819" s="429"/>
      <c r="Z4819" s="429"/>
      <c r="AA4819" s="429"/>
      <c r="AB4819" s="185"/>
      <c r="AC4819" s="431"/>
    </row>
    <row r="4820" spans="24:29">
      <c r="X4820" s="429"/>
      <c r="Y4820" s="429"/>
      <c r="Z4820" s="429"/>
      <c r="AA4820" s="429"/>
      <c r="AB4820" s="185"/>
      <c r="AC4820" s="431"/>
    </row>
    <row r="4821" spans="24:29">
      <c r="X4821" s="429"/>
      <c r="Y4821" s="429"/>
      <c r="Z4821" s="429"/>
      <c r="AA4821" s="429"/>
      <c r="AB4821" s="185"/>
      <c r="AC4821" s="431"/>
    </row>
    <row r="4822" spans="24:29">
      <c r="X4822" s="429"/>
      <c r="Y4822" s="429"/>
      <c r="Z4822" s="429"/>
      <c r="AA4822" s="429"/>
      <c r="AB4822" s="185"/>
      <c r="AC4822" s="431"/>
    </row>
    <row r="4823" spans="24:29">
      <c r="X4823" s="429"/>
      <c r="Y4823" s="429"/>
      <c r="Z4823" s="429"/>
      <c r="AA4823" s="429"/>
      <c r="AB4823" s="185"/>
      <c r="AC4823" s="431"/>
    </row>
    <row r="4824" spans="24:29">
      <c r="X4824" s="429"/>
      <c r="Y4824" s="429"/>
      <c r="Z4824" s="429"/>
      <c r="AA4824" s="429"/>
      <c r="AB4824" s="185"/>
      <c r="AC4824" s="431"/>
    </row>
    <row r="4825" spans="24:29">
      <c r="X4825" s="429"/>
      <c r="Y4825" s="429"/>
      <c r="Z4825" s="429"/>
      <c r="AA4825" s="429"/>
      <c r="AB4825" s="185"/>
      <c r="AC4825" s="431"/>
    </row>
    <row r="4826" spans="24:29">
      <c r="X4826" s="429"/>
      <c r="Y4826" s="429"/>
      <c r="Z4826" s="429"/>
      <c r="AA4826" s="429"/>
      <c r="AB4826" s="185"/>
      <c r="AC4826" s="431"/>
    </row>
    <row r="4827" spans="24:29">
      <c r="X4827" s="429"/>
      <c r="Y4827" s="429"/>
      <c r="Z4827" s="429"/>
      <c r="AA4827" s="429"/>
      <c r="AB4827" s="185"/>
      <c r="AC4827" s="431"/>
    </row>
    <row r="4828" spans="24:29">
      <c r="X4828" s="429"/>
      <c r="Y4828" s="429"/>
      <c r="Z4828" s="429"/>
      <c r="AA4828" s="429"/>
      <c r="AB4828" s="185"/>
      <c r="AC4828" s="431"/>
    </row>
    <row r="4829" spans="24:29">
      <c r="X4829" s="429"/>
      <c r="Y4829" s="429"/>
      <c r="Z4829" s="429"/>
      <c r="AA4829" s="429"/>
      <c r="AB4829" s="185"/>
      <c r="AC4829" s="431"/>
    </row>
    <row r="4830" spans="24:29">
      <c r="X4830" s="429"/>
      <c r="Y4830" s="429"/>
      <c r="Z4830" s="429"/>
      <c r="AA4830" s="429"/>
      <c r="AB4830" s="185"/>
      <c r="AC4830" s="431"/>
    </row>
    <row r="4831" spans="24:29">
      <c r="X4831" s="429"/>
      <c r="Y4831" s="429"/>
      <c r="Z4831" s="429"/>
      <c r="AA4831" s="429"/>
      <c r="AB4831" s="185"/>
      <c r="AC4831" s="431"/>
    </row>
    <row r="4832" spans="24:29">
      <c r="X4832" s="429"/>
      <c r="Y4832" s="429"/>
      <c r="Z4832" s="429"/>
      <c r="AA4832" s="429"/>
      <c r="AB4832" s="185"/>
      <c r="AC4832" s="431"/>
    </row>
    <row r="4833" spans="24:29">
      <c r="X4833" s="429"/>
      <c r="Y4833" s="429"/>
      <c r="Z4833" s="429"/>
      <c r="AA4833" s="429"/>
      <c r="AB4833" s="185"/>
      <c r="AC4833" s="431"/>
    </row>
    <row r="4834" spans="24:29">
      <c r="X4834" s="429"/>
      <c r="Y4834" s="429"/>
      <c r="Z4834" s="429"/>
      <c r="AA4834" s="429"/>
      <c r="AB4834" s="185"/>
      <c r="AC4834" s="431"/>
    </row>
    <row r="4835" spans="24:29">
      <c r="X4835" s="429"/>
      <c r="Y4835" s="429"/>
      <c r="Z4835" s="429"/>
      <c r="AA4835" s="429"/>
      <c r="AB4835" s="185"/>
      <c r="AC4835" s="431"/>
    </row>
    <row r="4836" spans="24:29">
      <c r="X4836" s="429"/>
      <c r="Y4836" s="429"/>
      <c r="Z4836" s="429"/>
      <c r="AA4836" s="429"/>
      <c r="AB4836" s="185"/>
      <c r="AC4836" s="431"/>
    </row>
    <row r="4837" spans="24:29">
      <c r="X4837" s="429"/>
      <c r="Y4837" s="429"/>
      <c r="Z4837" s="429"/>
      <c r="AA4837" s="429"/>
      <c r="AB4837" s="185"/>
      <c r="AC4837" s="431"/>
    </row>
    <row r="4838" spans="24:29">
      <c r="X4838" s="429"/>
      <c r="Y4838" s="429"/>
      <c r="Z4838" s="429"/>
      <c r="AA4838" s="429"/>
      <c r="AB4838" s="185"/>
      <c r="AC4838" s="431"/>
    </row>
    <row r="4839" spans="24:29">
      <c r="X4839" s="429"/>
      <c r="Y4839" s="429"/>
      <c r="Z4839" s="429"/>
      <c r="AA4839" s="429"/>
      <c r="AB4839" s="185"/>
      <c r="AC4839" s="431"/>
    </row>
    <row r="4840" spans="24:29">
      <c r="X4840" s="429"/>
      <c r="Y4840" s="429"/>
      <c r="Z4840" s="429"/>
      <c r="AA4840" s="429"/>
      <c r="AB4840" s="185"/>
      <c r="AC4840" s="431"/>
    </row>
    <row r="4841" spans="24:29">
      <c r="X4841" s="429"/>
      <c r="Y4841" s="429"/>
      <c r="Z4841" s="429"/>
      <c r="AA4841" s="429"/>
      <c r="AB4841" s="185"/>
      <c r="AC4841" s="431"/>
    </row>
    <row r="4842" spans="24:29">
      <c r="X4842" s="429"/>
      <c r="Y4842" s="429"/>
      <c r="Z4842" s="429"/>
      <c r="AA4842" s="429"/>
      <c r="AB4842" s="185"/>
      <c r="AC4842" s="431"/>
    </row>
    <row r="4843" spans="24:29">
      <c r="X4843" s="429"/>
      <c r="Y4843" s="429"/>
      <c r="Z4843" s="429"/>
      <c r="AA4843" s="429"/>
      <c r="AB4843" s="185"/>
      <c r="AC4843" s="431"/>
    </row>
    <row r="4844" spans="24:29">
      <c r="X4844" s="429"/>
      <c r="Y4844" s="429"/>
      <c r="Z4844" s="429"/>
      <c r="AA4844" s="429"/>
      <c r="AB4844" s="185"/>
      <c r="AC4844" s="431"/>
    </row>
    <row r="4845" spans="24:29">
      <c r="X4845" s="429"/>
      <c r="Y4845" s="429"/>
      <c r="Z4845" s="429"/>
      <c r="AA4845" s="429"/>
      <c r="AB4845" s="185"/>
      <c r="AC4845" s="431"/>
    </row>
    <row r="4846" spans="24:29">
      <c r="X4846" s="429"/>
      <c r="Y4846" s="429"/>
      <c r="Z4846" s="429"/>
      <c r="AA4846" s="429"/>
      <c r="AB4846" s="185"/>
      <c r="AC4846" s="431"/>
    </row>
    <row r="4847" spans="24:29">
      <c r="X4847" s="429"/>
      <c r="Y4847" s="429"/>
      <c r="Z4847" s="429"/>
      <c r="AA4847" s="429"/>
      <c r="AB4847" s="185"/>
      <c r="AC4847" s="431"/>
    </row>
    <row r="4848" spans="24:29">
      <c r="X4848" s="429"/>
      <c r="Y4848" s="429"/>
      <c r="Z4848" s="429"/>
      <c r="AA4848" s="429"/>
      <c r="AB4848" s="185"/>
      <c r="AC4848" s="431"/>
    </row>
    <row r="4849" spans="24:29">
      <c r="X4849" s="429"/>
      <c r="Y4849" s="429"/>
      <c r="Z4849" s="429"/>
      <c r="AA4849" s="429"/>
      <c r="AB4849" s="185"/>
      <c r="AC4849" s="431"/>
    </row>
    <row r="4850" spans="24:29">
      <c r="X4850" s="429"/>
      <c r="Y4850" s="429"/>
      <c r="Z4850" s="429"/>
      <c r="AA4850" s="429"/>
      <c r="AB4850" s="185"/>
      <c r="AC4850" s="431"/>
    </row>
    <row r="4851" spans="24:29">
      <c r="X4851" s="429"/>
      <c r="Y4851" s="429"/>
      <c r="Z4851" s="429"/>
      <c r="AA4851" s="429"/>
      <c r="AB4851" s="185"/>
      <c r="AC4851" s="431"/>
    </row>
    <row r="4852" spans="24:29">
      <c r="X4852" s="429"/>
      <c r="Y4852" s="429"/>
      <c r="Z4852" s="429"/>
      <c r="AA4852" s="429"/>
      <c r="AB4852" s="185"/>
      <c r="AC4852" s="431"/>
    </row>
    <row r="4853" spans="24:29">
      <c r="X4853" s="429"/>
      <c r="Y4853" s="429"/>
      <c r="Z4853" s="429"/>
      <c r="AA4853" s="429"/>
      <c r="AB4853" s="185"/>
      <c r="AC4853" s="431"/>
    </row>
    <row r="4854" spans="24:29">
      <c r="X4854" s="429"/>
      <c r="Y4854" s="429"/>
      <c r="Z4854" s="429"/>
      <c r="AA4854" s="429"/>
      <c r="AB4854" s="185"/>
      <c r="AC4854" s="431"/>
    </row>
    <row r="4855" spans="24:29">
      <c r="X4855" s="429"/>
      <c r="Y4855" s="429"/>
      <c r="Z4855" s="429"/>
      <c r="AA4855" s="429"/>
      <c r="AB4855" s="185"/>
      <c r="AC4855" s="431"/>
    </row>
    <row r="4856" spans="24:29">
      <c r="X4856" s="429"/>
      <c r="Y4856" s="429"/>
      <c r="Z4856" s="429"/>
      <c r="AA4856" s="429"/>
      <c r="AB4856" s="185"/>
      <c r="AC4856" s="431"/>
    </row>
    <row r="4857" spans="24:29">
      <c r="X4857" s="429"/>
      <c r="Y4857" s="429"/>
      <c r="Z4857" s="429"/>
      <c r="AA4857" s="429"/>
      <c r="AB4857" s="185"/>
      <c r="AC4857" s="431"/>
    </row>
    <row r="4858" spans="24:29">
      <c r="X4858" s="429"/>
      <c r="Y4858" s="429"/>
      <c r="Z4858" s="429"/>
      <c r="AA4858" s="429"/>
      <c r="AB4858" s="185"/>
      <c r="AC4858" s="431"/>
    </row>
    <row r="4859" spans="24:29">
      <c r="X4859" s="429"/>
      <c r="Y4859" s="429"/>
      <c r="Z4859" s="429"/>
      <c r="AA4859" s="429"/>
      <c r="AB4859" s="185"/>
      <c r="AC4859" s="431"/>
    </row>
    <row r="4860" spans="24:29">
      <c r="X4860" s="429"/>
      <c r="Y4860" s="429"/>
      <c r="Z4860" s="429"/>
      <c r="AA4860" s="429"/>
      <c r="AB4860" s="185"/>
      <c r="AC4860" s="431"/>
    </row>
    <row r="4861" spans="24:29">
      <c r="X4861" s="429"/>
      <c r="Y4861" s="429"/>
      <c r="Z4861" s="429"/>
      <c r="AA4861" s="429"/>
      <c r="AB4861" s="185"/>
      <c r="AC4861" s="431"/>
    </row>
    <row r="4862" spans="24:29">
      <c r="X4862" s="429"/>
      <c r="Y4862" s="429"/>
      <c r="Z4862" s="429"/>
      <c r="AA4862" s="429"/>
      <c r="AB4862" s="185"/>
      <c r="AC4862" s="431"/>
    </row>
    <row r="4863" spans="24:29">
      <c r="X4863" s="429"/>
      <c r="Y4863" s="429"/>
      <c r="Z4863" s="429"/>
      <c r="AA4863" s="429"/>
      <c r="AB4863" s="185"/>
      <c r="AC4863" s="431"/>
    </row>
    <row r="4864" spans="24:29">
      <c r="X4864" s="429"/>
      <c r="Y4864" s="429"/>
      <c r="Z4864" s="429"/>
      <c r="AA4864" s="429"/>
      <c r="AB4864" s="185"/>
      <c r="AC4864" s="431"/>
    </row>
    <row r="4865" spans="24:29">
      <c r="X4865" s="429"/>
      <c r="Y4865" s="429"/>
      <c r="Z4865" s="429"/>
      <c r="AA4865" s="429"/>
      <c r="AB4865" s="185"/>
      <c r="AC4865" s="431"/>
    </row>
    <row r="4866" spans="24:29">
      <c r="X4866" s="429"/>
      <c r="Y4866" s="429"/>
      <c r="Z4866" s="429"/>
      <c r="AA4866" s="429"/>
      <c r="AB4866" s="185"/>
      <c r="AC4866" s="431"/>
    </row>
    <row r="4867" spans="24:29">
      <c r="X4867" s="429"/>
      <c r="Y4867" s="429"/>
      <c r="Z4867" s="429"/>
      <c r="AA4867" s="429"/>
      <c r="AB4867" s="185"/>
      <c r="AC4867" s="431"/>
    </row>
    <row r="4868" spans="24:29">
      <c r="X4868" s="429"/>
      <c r="Y4868" s="429"/>
      <c r="Z4868" s="429"/>
      <c r="AA4868" s="429"/>
      <c r="AB4868" s="185"/>
      <c r="AC4868" s="431"/>
    </row>
    <row r="4869" spans="24:29">
      <c r="X4869" s="429"/>
      <c r="Y4869" s="429"/>
      <c r="Z4869" s="429"/>
      <c r="AA4869" s="429"/>
      <c r="AB4869" s="185"/>
      <c r="AC4869" s="431"/>
    </row>
    <row r="4870" spans="24:29">
      <c r="X4870" s="429"/>
      <c r="Y4870" s="429"/>
      <c r="Z4870" s="429"/>
      <c r="AA4870" s="429"/>
      <c r="AB4870" s="185"/>
      <c r="AC4870" s="431"/>
    </row>
    <row r="4871" spans="24:29">
      <c r="X4871" s="429"/>
      <c r="Y4871" s="429"/>
      <c r="Z4871" s="429"/>
      <c r="AA4871" s="429"/>
      <c r="AB4871" s="185"/>
      <c r="AC4871" s="431"/>
    </row>
    <row r="4872" spans="24:29">
      <c r="X4872" s="429"/>
      <c r="Y4872" s="429"/>
      <c r="Z4872" s="429"/>
      <c r="AA4872" s="429"/>
      <c r="AB4872" s="185"/>
      <c r="AC4872" s="431"/>
    </row>
    <row r="4873" spans="24:29">
      <c r="X4873" s="429"/>
      <c r="Y4873" s="429"/>
      <c r="Z4873" s="429"/>
      <c r="AA4873" s="429"/>
      <c r="AB4873" s="185"/>
      <c r="AC4873" s="431"/>
    </row>
    <row r="4874" spans="24:29">
      <c r="X4874" s="429"/>
      <c r="Y4874" s="429"/>
      <c r="Z4874" s="429"/>
      <c r="AA4874" s="429"/>
      <c r="AB4874" s="185"/>
      <c r="AC4874" s="431"/>
    </row>
    <row r="4875" spans="24:29">
      <c r="X4875" s="429"/>
      <c r="Y4875" s="429"/>
      <c r="Z4875" s="429"/>
      <c r="AA4875" s="429"/>
      <c r="AB4875" s="185"/>
      <c r="AC4875" s="431"/>
    </row>
    <row r="4876" spans="24:29">
      <c r="X4876" s="429"/>
      <c r="Y4876" s="429"/>
      <c r="Z4876" s="429"/>
      <c r="AA4876" s="429"/>
      <c r="AB4876" s="185"/>
      <c r="AC4876" s="431"/>
    </row>
    <row r="4877" spans="24:29">
      <c r="X4877" s="429"/>
      <c r="Y4877" s="429"/>
      <c r="Z4877" s="429"/>
      <c r="AA4877" s="429"/>
      <c r="AB4877" s="185"/>
      <c r="AC4877" s="431"/>
    </row>
    <row r="4878" spans="24:29">
      <c r="X4878" s="429"/>
      <c r="Y4878" s="429"/>
      <c r="Z4878" s="429"/>
      <c r="AA4878" s="429"/>
      <c r="AB4878" s="185"/>
      <c r="AC4878" s="431"/>
    </row>
    <row r="4879" spans="24:29">
      <c r="X4879" s="429"/>
      <c r="Y4879" s="429"/>
      <c r="Z4879" s="429"/>
      <c r="AA4879" s="429"/>
      <c r="AB4879" s="185"/>
      <c r="AC4879" s="431"/>
    </row>
    <row r="4880" spans="24:29">
      <c r="X4880" s="429"/>
      <c r="Y4880" s="429"/>
      <c r="Z4880" s="429"/>
      <c r="AA4880" s="429"/>
      <c r="AB4880" s="185"/>
      <c r="AC4880" s="431"/>
    </row>
    <row r="4881" spans="24:29">
      <c r="X4881" s="429"/>
      <c r="Y4881" s="429"/>
      <c r="Z4881" s="429"/>
      <c r="AA4881" s="429"/>
      <c r="AB4881" s="185"/>
      <c r="AC4881" s="431"/>
    </row>
    <row r="4882" spans="24:29">
      <c r="X4882" s="429"/>
      <c r="Y4882" s="429"/>
      <c r="Z4882" s="429"/>
      <c r="AA4882" s="429"/>
      <c r="AB4882" s="185"/>
      <c r="AC4882" s="431"/>
    </row>
    <row r="4883" spans="24:29">
      <c r="X4883" s="429"/>
      <c r="Y4883" s="429"/>
      <c r="Z4883" s="429"/>
      <c r="AA4883" s="429"/>
      <c r="AB4883" s="185"/>
      <c r="AC4883" s="431"/>
    </row>
    <row r="4884" spans="24:29">
      <c r="X4884" s="429"/>
      <c r="Y4884" s="429"/>
      <c r="Z4884" s="429"/>
      <c r="AA4884" s="429"/>
      <c r="AB4884" s="185"/>
      <c r="AC4884" s="431"/>
    </row>
    <row r="4885" spans="24:29">
      <c r="X4885" s="429"/>
      <c r="Y4885" s="429"/>
      <c r="Z4885" s="429"/>
      <c r="AA4885" s="429"/>
      <c r="AB4885" s="185"/>
      <c r="AC4885" s="431"/>
    </row>
    <row r="4886" spans="24:29">
      <c r="X4886" s="429"/>
      <c r="Y4886" s="429"/>
      <c r="Z4886" s="429"/>
      <c r="AA4886" s="429"/>
      <c r="AB4886" s="185"/>
      <c r="AC4886" s="431"/>
    </row>
    <row r="4887" spans="24:29">
      <c r="X4887" s="429"/>
      <c r="Y4887" s="429"/>
      <c r="Z4887" s="429"/>
      <c r="AA4887" s="429"/>
      <c r="AB4887" s="185"/>
      <c r="AC4887" s="431"/>
    </row>
    <row r="4888" spans="24:29">
      <c r="X4888" s="429"/>
      <c r="Y4888" s="429"/>
      <c r="Z4888" s="429"/>
      <c r="AA4888" s="429"/>
      <c r="AB4888" s="185"/>
      <c r="AC4888" s="431"/>
    </row>
    <row r="4889" spans="24:29">
      <c r="X4889" s="429"/>
      <c r="Y4889" s="429"/>
      <c r="Z4889" s="429"/>
      <c r="AA4889" s="429"/>
      <c r="AB4889" s="185"/>
      <c r="AC4889" s="431"/>
    </row>
    <row r="4890" spans="24:29">
      <c r="X4890" s="429"/>
      <c r="Y4890" s="429"/>
      <c r="Z4890" s="429"/>
      <c r="AA4890" s="429"/>
      <c r="AB4890" s="185"/>
      <c r="AC4890" s="431"/>
    </row>
    <row r="4891" spans="24:29">
      <c r="X4891" s="429"/>
      <c r="Y4891" s="429"/>
      <c r="Z4891" s="429"/>
      <c r="AA4891" s="429"/>
      <c r="AB4891" s="185"/>
      <c r="AC4891" s="431"/>
    </row>
    <row r="4892" spans="24:29">
      <c r="X4892" s="429"/>
      <c r="Y4892" s="429"/>
      <c r="Z4892" s="429"/>
      <c r="AA4892" s="429"/>
      <c r="AB4892" s="185"/>
      <c r="AC4892" s="431"/>
    </row>
    <row r="4893" spans="24:29">
      <c r="X4893" s="429"/>
      <c r="Y4893" s="429"/>
      <c r="Z4893" s="429"/>
      <c r="AA4893" s="429"/>
      <c r="AB4893" s="185"/>
      <c r="AC4893" s="431"/>
    </row>
    <row r="4894" spans="24:29">
      <c r="X4894" s="429"/>
      <c r="Y4894" s="429"/>
      <c r="Z4894" s="429"/>
      <c r="AA4894" s="429"/>
      <c r="AB4894" s="185"/>
      <c r="AC4894" s="431"/>
    </row>
    <row r="4895" spans="24:29">
      <c r="X4895" s="429"/>
      <c r="Y4895" s="429"/>
      <c r="Z4895" s="429"/>
      <c r="AA4895" s="429"/>
      <c r="AB4895" s="185"/>
      <c r="AC4895" s="431"/>
    </row>
    <row r="4896" spans="24:29">
      <c r="X4896" s="429"/>
      <c r="Y4896" s="429"/>
      <c r="Z4896" s="429"/>
      <c r="AA4896" s="429"/>
      <c r="AB4896" s="185"/>
      <c r="AC4896" s="431"/>
    </row>
    <row r="4897" spans="24:29">
      <c r="X4897" s="429"/>
      <c r="Y4897" s="429"/>
      <c r="Z4897" s="429"/>
      <c r="AA4897" s="429"/>
      <c r="AB4897" s="185"/>
      <c r="AC4897" s="431"/>
    </row>
    <row r="4898" spans="24:29">
      <c r="X4898" s="429"/>
      <c r="Y4898" s="429"/>
      <c r="Z4898" s="429"/>
      <c r="AA4898" s="429"/>
      <c r="AB4898" s="185"/>
      <c r="AC4898" s="431"/>
    </row>
    <row r="4899" spans="24:29">
      <c r="X4899" s="429"/>
      <c r="Y4899" s="429"/>
      <c r="Z4899" s="429"/>
      <c r="AA4899" s="429"/>
      <c r="AB4899" s="185"/>
      <c r="AC4899" s="431"/>
    </row>
    <row r="4900" spans="24:29">
      <c r="X4900" s="429"/>
      <c r="Y4900" s="429"/>
      <c r="Z4900" s="429"/>
      <c r="AA4900" s="429"/>
      <c r="AB4900" s="185"/>
      <c r="AC4900" s="431"/>
    </row>
    <row r="4901" spans="24:29">
      <c r="X4901" s="429"/>
      <c r="Y4901" s="429"/>
      <c r="Z4901" s="429"/>
      <c r="AA4901" s="429"/>
      <c r="AB4901" s="185"/>
      <c r="AC4901" s="431"/>
    </row>
    <row r="4902" spans="24:29">
      <c r="X4902" s="429"/>
      <c r="Y4902" s="429"/>
      <c r="Z4902" s="429"/>
      <c r="AA4902" s="429"/>
      <c r="AB4902" s="185"/>
      <c r="AC4902" s="431"/>
    </row>
    <row r="4903" spans="24:29">
      <c r="X4903" s="429"/>
      <c r="Y4903" s="429"/>
      <c r="Z4903" s="429"/>
      <c r="AA4903" s="429"/>
      <c r="AB4903" s="185"/>
      <c r="AC4903" s="431"/>
    </row>
    <row r="4904" spans="24:29">
      <c r="X4904" s="429"/>
      <c r="Y4904" s="429"/>
      <c r="Z4904" s="429"/>
      <c r="AA4904" s="429"/>
      <c r="AB4904" s="185"/>
      <c r="AC4904" s="431"/>
    </row>
    <row r="4905" spans="24:29">
      <c r="X4905" s="429"/>
      <c r="Y4905" s="429"/>
      <c r="Z4905" s="429"/>
      <c r="AA4905" s="429"/>
      <c r="AB4905" s="185"/>
      <c r="AC4905" s="431"/>
    </row>
    <row r="4906" spans="24:29">
      <c r="X4906" s="429"/>
      <c r="Y4906" s="429"/>
      <c r="Z4906" s="429"/>
      <c r="AA4906" s="429"/>
      <c r="AB4906" s="185"/>
      <c r="AC4906" s="431"/>
    </row>
    <row r="4907" spans="24:29">
      <c r="X4907" s="429"/>
      <c r="Y4907" s="429"/>
      <c r="Z4907" s="429"/>
      <c r="AA4907" s="429"/>
      <c r="AB4907" s="185"/>
      <c r="AC4907" s="431"/>
    </row>
    <row r="4908" spans="24:29">
      <c r="X4908" s="429"/>
      <c r="Y4908" s="429"/>
      <c r="Z4908" s="429"/>
      <c r="AA4908" s="429"/>
      <c r="AB4908" s="185"/>
      <c r="AC4908" s="431"/>
    </row>
    <row r="4909" spans="24:29">
      <c r="X4909" s="429"/>
      <c r="Y4909" s="429"/>
      <c r="Z4909" s="429"/>
      <c r="AA4909" s="429"/>
      <c r="AB4909" s="185"/>
      <c r="AC4909" s="431"/>
    </row>
    <row r="4910" spans="24:29">
      <c r="X4910" s="429"/>
      <c r="Y4910" s="429"/>
      <c r="Z4910" s="429"/>
      <c r="AA4910" s="429"/>
      <c r="AB4910" s="185"/>
      <c r="AC4910" s="431"/>
    </row>
    <row r="4911" spans="24:29">
      <c r="X4911" s="429"/>
      <c r="Y4911" s="429"/>
      <c r="Z4911" s="429"/>
      <c r="AA4911" s="429"/>
      <c r="AB4911" s="185"/>
      <c r="AC4911" s="431"/>
    </row>
    <row r="4912" spans="24:29">
      <c r="X4912" s="429"/>
      <c r="Y4912" s="429"/>
      <c r="Z4912" s="429"/>
      <c r="AA4912" s="429"/>
      <c r="AB4912" s="185"/>
      <c r="AC4912" s="431"/>
    </row>
    <row r="4913" spans="24:29">
      <c r="X4913" s="429"/>
      <c r="Y4913" s="429"/>
      <c r="Z4913" s="429"/>
      <c r="AA4913" s="429"/>
      <c r="AB4913" s="185"/>
      <c r="AC4913" s="431"/>
    </row>
    <row r="4914" spans="24:29">
      <c r="X4914" s="429"/>
      <c r="Y4914" s="429"/>
      <c r="Z4914" s="429"/>
      <c r="AA4914" s="429"/>
      <c r="AB4914" s="185"/>
      <c r="AC4914" s="431"/>
    </row>
    <row r="4915" spans="24:29">
      <c r="X4915" s="429"/>
      <c r="Y4915" s="429"/>
      <c r="Z4915" s="429"/>
      <c r="AA4915" s="429"/>
      <c r="AB4915" s="185"/>
      <c r="AC4915" s="431"/>
    </row>
    <row r="4916" spans="24:29">
      <c r="X4916" s="429"/>
      <c r="Y4916" s="429"/>
      <c r="Z4916" s="429"/>
      <c r="AA4916" s="429"/>
      <c r="AB4916" s="185"/>
      <c r="AC4916" s="431"/>
    </row>
    <row r="4917" spans="24:29">
      <c r="X4917" s="429"/>
      <c r="Y4917" s="429"/>
      <c r="Z4917" s="429"/>
      <c r="AA4917" s="429"/>
      <c r="AB4917" s="185"/>
      <c r="AC4917" s="431"/>
    </row>
    <row r="4918" spans="24:29">
      <c r="X4918" s="429"/>
      <c r="Y4918" s="429"/>
      <c r="Z4918" s="429"/>
      <c r="AA4918" s="429"/>
      <c r="AB4918" s="185"/>
      <c r="AC4918" s="431"/>
    </row>
    <row r="4919" spans="24:29">
      <c r="X4919" s="429"/>
      <c r="Y4919" s="429"/>
      <c r="Z4919" s="429"/>
      <c r="AA4919" s="429"/>
      <c r="AB4919" s="185"/>
      <c r="AC4919" s="431"/>
    </row>
    <row r="4920" spans="24:29">
      <c r="X4920" s="429"/>
      <c r="Y4920" s="429"/>
      <c r="Z4920" s="429"/>
      <c r="AA4920" s="429"/>
      <c r="AB4920" s="185"/>
      <c r="AC4920" s="431"/>
    </row>
    <row r="4921" spans="24:29">
      <c r="X4921" s="429"/>
      <c r="Y4921" s="429"/>
      <c r="Z4921" s="429"/>
      <c r="AA4921" s="429"/>
      <c r="AB4921" s="185"/>
      <c r="AC4921" s="431"/>
    </row>
    <row r="4922" spans="24:29">
      <c r="X4922" s="429"/>
      <c r="Y4922" s="429"/>
      <c r="Z4922" s="429"/>
      <c r="AA4922" s="429"/>
      <c r="AB4922" s="185"/>
      <c r="AC4922" s="431"/>
    </row>
    <row r="4923" spans="24:29">
      <c r="X4923" s="429"/>
      <c r="Y4923" s="429"/>
      <c r="Z4923" s="429"/>
      <c r="AA4923" s="429"/>
      <c r="AB4923" s="185"/>
      <c r="AC4923" s="431"/>
    </row>
    <row r="4924" spans="24:29">
      <c r="X4924" s="429"/>
      <c r="Y4924" s="429"/>
      <c r="Z4924" s="429"/>
      <c r="AA4924" s="429"/>
      <c r="AB4924" s="185"/>
      <c r="AC4924" s="431"/>
    </row>
    <row r="4925" spans="24:29">
      <c r="X4925" s="429"/>
      <c r="Y4925" s="429"/>
      <c r="Z4925" s="429"/>
      <c r="AA4925" s="429"/>
      <c r="AB4925" s="185"/>
      <c r="AC4925" s="431"/>
    </row>
    <row r="4926" spans="24:29">
      <c r="X4926" s="429"/>
      <c r="Y4926" s="429"/>
      <c r="Z4926" s="429"/>
      <c r="AA4926" s="429"/>
      <c r="AB4926" s="185"/>
      <c r="AC4926" s="431"/>
    </row>
    <row r="4927" spans="24:29">
      <c r="X4927" s="429"/>
      <c r="Y4927" s="429"/>
      <c r="Z4927" s="429"/>
      <c r="AA4927" s="429"/>
      <c r="AB4927" s="185"/>
      <c r="AC4927" s="431"/>
    </row>
    <row r="4928" spans="24:29">
      <c r="X4928" s="429"/>
      <c r="Y4928" s="429"/>
      <c r="Z4928" s="429"/>
      <c r="AA4928" s="429"/>
      <c r="AB4928" s="185"/>
      <c r="AC4928" s="431"/>
    </row>
    <row r="4929" spans="24:29">
      <c r="X4929" s="429"/>
      <c r="Y4929" s="429"/>
      <c r="Z4929" s="429"/>
      <c r="AA4929" s="429"/>
      <c r="AB4929" s="185"/>
      <c r="AC4929" s="431"/>
    </row>
    <row r="4930" spans="24:29">
      <c r="X4930" s="429"/>
      <c r="Y4930" s="429"/>
      <c r="Z4930" s="429"/>
      <c r="AA4930" s="429"/>
      <c r="AB4930" s="185"/>
      <c r="AC4930" s="431"/>
    </row>
    <row r="4931" spans="24:29">
      <c r="X4931" s="429"/>
      <c r="Y4931" s="429"/>
      <c r="Z4931" s="429"/>
      <c r="AA4931" s="429"/>
      <c r="AB4931" s="185"/>
      <c r="AC4931" s="431"/>
    </row>
    <row r="4932" spans="24:29">
      <c r="X4932" s="429"/>
      <c r="Y4932" s="429"/>
      <c r="Z4932" s="429"/>
      <c r="AA4932" s="429"/>
      <c r="AB4932" s="185"/>
      <c r="AC4932" s="431"/>
    </row>
    <row r="4933" spans="24:29">
      <c r="X4933" s="429"/>
      <c r="Y4933" s="429"/>
      <c r="Z4933" s="429"/>
      <c r="AA4933" s="429"/>
      <c r="AB4933" s="185"/>
      <c r="AC4933" s="431"/>
    </row>
    <row r="4934" spans="24:29">
      <c r="X4934" s="429"/>
      <c r="Y4934" s="429"/>
      <c r="Z4934" s="429"/>
      <c r="AA4934" s="429"/>
      <c r="AB4934" s="185"/>
      <c r="AC4934" s="431"/>
    </row>
    <row r="4935" spans="24:29">
      <c r="X4935" s="429"/>
      <c r="Y4935" s="429"/>
      <c r="Z4935" s="429"/>
      <c r="AA4935" s="429"/>
      <c r="AB4935" s="185"/>
      <c r="AC4935" s="431"/>
    </row>
    <row r="4936" spans="24:29">
      <c r="X4936" s="429"/>
      <c r="Y4936" s="429"/>
      <c r="Z4936" s="429"/>
      <c r="AA4936" s="429"/>
      <c r="AB4936" s="185"/>
      <c r="AC4936" s="431"/>
    </row>
    <row r="4937" spans="24:29">
      <c r="X4937" s="429"/>
      <c r="Y4937" s="429"/>
      <c r="Z4937" s="429"/>
      <c r="AA4937" s="429"/>
      <c r="AB4937" s="185"/>
      <c r="AC4937" s="431"/>
    </row>
    <row r="4938" spans="24:29">
      <c r="X4938" s="429"/>
      <c r="Y4938" s="429"/>
      <c r="Z4938" s="429"/>
      <c r="AA4938" s="429"/>
      <c r="AB4938" s="185"/>
      <c r="AC4938" s="431"/>
    </row>
    <row r="4939" spans="24:29">
      <c r="X4939" s="429"/>
      <c r="Y4939" s="429"/>
      <c r="Z4939" s="429"/>
      <c r="AA4939" s="429"/>
      <c r="AB4939" s="185"/>
      <c r="AC4939" s="431"/>
    </row>
    <row r="4940" spans="24:29">
      <c r="X4940" s="429"/>
      <c r="Y4940" s="429"/>
      <c r="Z4940" s="429"/>
      <c r="AA4940" s="429"/>
      <c r="AB4940" s="185"/>
      <c r="AC4940" s="431"/>
    </row>
    <row r="4941" spans="24:29">
      <c r="X4941" s="429"/>
      <c r="Y4941" s="429"/>
      <c r="Z4941" s="429"/>
      <c r="AA4941" s="429"/>
      <c r="AB4941" s="185"/>
      <c r="AC4941" s="431"/>
    </row>
    <row r="4942" spans="24:29">
      <c r="X4942" s="429"/>
      <c r="Y4942" s="429"/>
      <c r="Z4942" s="429"/>
      <c r="AA4942" s="429"/>
      <c r="AB4942" s="185"/>
      <c r="AC4942" s="431"/>
    </row>
    <row r="4943" spans="24:29">
      <c r="X4943" s="429"/>
      <c r="Y4943" s="429"/>
      <c r="Z4943" s="429"/>
      <c r="AA4943" s="429"/>
      <c r="AB4943" s="185"/>
      <c r="AC4943" s="431"/>
    </row>
    <row r="4944" spans="24:29">
      <c r="X4944" s="429"/>
      <c r="Y4944" s="429"/>
      <c r="Z4944" s="429"/>
      <c r="AA4944" s="429"/>
      <c r="AB4944" s="185"/>
      <c r="AC4944" s="431"/>
    </row>
    <row r="4945" spans="24:29">
      <c r="X4945" s="429"/>
      <c r="Y4945" s="429"/>
      <c r="Z4945" s="429"/>
      <c r="AA4945" s="429"/>
      <c r="AB4945" s="185"/>
      <c r="AC4945" s="431"/>
    </row>
    <row r="4946" spans="24:29">
      <c r="X4946" s="429"/>
      <c r="Y4946" s="429"/>
      <c r="Z4946" s="429"/>
      <c r="AA4946" s="429"/>
      <c r="AB4946" s="185"/>
      <c r="AC4946" s="431"/>
    </row>
    <row r="4947" spans="24:29">
      <c r="X4947" s="429"/>
      <c r="Y4947" s="429"/>
      <c r="Z4947" s="429"/>
      <c r="AA4947" s="429"/>
      <c r="AB4947" s="185"/>
      <c r="AC4947" s="431"/>
    </row>
    <row r="4948" spans="24:29">
      <c r="X4948" s="429"/>
      <c r="Y4948" s="429"/>
      <c r="Z4948" s="429"/>
      <c r="AA4948" s="429"/>
      <c r="AB4948" s="185"/>
      <c r="AC4948" s="431"/>
    </row>
    <row r="4949" spans="24:29">
      <c r="X4949" s="429"/>
      <c r="Y4949" s="429"/>
      <c r="Z4949" s="429"/>
      <c r="AA4949" s="429"/>
      <c r="AB4949" s="185"/>
      <c r="AC4949" s="431"/>
    </row>
    <row r="4950" spans="24:29">
      <c r="X4950" s="429"/>
      <c r="Y4950" s="429"/>
      <c r="Z4950" s="429"/>
      <c r="AA4950" s="429"/>
      <c r="AB4950" s="185"/>
      <c r="AC4950" s="431"/>
    </row>
    <row r="4951" spans="24:29">
      <c r="X4951" s="429"/>
      <c r="Y4951" s="429"/>
      <c r="Z4951" s="429"/>
      <c r="AA4951" s="429"/>
      <c r="AB4951" s="185"/>
      <c r="AC4951" s="431"/>
    </row>
    <row r="4952" spans="24:29">
      <c r="X4952" s="429"/>
      <c r="Y4952" s="429"/>
      <c r="Z4952" s="429"/>
      <c r="AA4952" s="429"/>
      <c r="AB4952" s="185"/>
      <c r="AC4952" s="431"/>
    </row>
    <row r="4953" spans="24:29">
      <c r="X4953" s="429"/>
      <c r="Y4953" s="429"/>
      <c r="Z4953" s="429"/>
      <c r="AA4953" s="429"/>
      <c r="AB4953" s="185"/>
      <c r="AC4953" s="431"/>
    </row>
    <row r="4954" spans="24:29">
      <c r="X4954" s="429"/>
      <c r="Y4954" s="429"/>
      <c r="Z4954" s="429"/>
      <c r="AA4954" s="429"/>
      <c r="AB4954" s="185"/>
      <c r="AC4954" s="431"/>
    </row>
    <row r="4955" spans="24:29">
      <c r="X4955" s="429"/>
      <c r="Y4955" s="429"/>
      <c r="Z4955" s="429"/>
      <c r="AA4955" s="429"/>
      <c r="AB4955" s="185"/>
      <c r="AC4955" s="431"/>
    </row>
    <row r="4956" spans="24:29">
      <c r="X4956" s="429"/>
      <c r="Y4956" s="429"/>
      <c r="Z4956" s="429"/>
      <c r="AA4956" s="429"/>
      <c r="AB4956" s="185"/>
      <c r="AC4956" s="431"/>
    </row>
    <row r="4957" spans="24:29">
      <c r="X4957" s="429"/>
      <c r="Y4957" s="429"/>
      <c r="Z4957" s="429"/>
      <c r="AA4957" s="429"/>
      <c r="AB4957" s="185"/>
      <c r="AC4957" s="431"/>
    </row>
    <row r="4958" spans="24:29">
      <c r="X4958" s="429"/>
      <c r="Y4958" s="429"/>
      <c r="Z4958" s="429"/>
      <c r="AA4958" s="429"/>
      <c r="AB4958" s="185"/>
      <c r="AC4958" s="431"/>
    </row>
    <row r="4959" spans="24:29">
      <c r="X4959" s="429"/>
      <c r="Y4959" s="429"/>
      <c r="Z4959" s="429"/>
      <c r="AA4959" s="429"/>
      <c r="AB4959" s="185"/>
      <c r="AC4959" s="431"/>
    </row>
    <row r="4960" spans="24:29">
      <c r="X4960" s="429"/>
      <c r="Y4960" s="429"/>
      <c r="Z4960" s="429"/>
      <c r="AA4960" s="429"/>
      <c r="AB4960" s="185"/>
      <c r="AC4960" s="431"/>
    </row>
    <row r="4961" spans="24:29">
      <c r="X4961" s="429"/>
      <c r="Y4961" s="429"/>
      <c r="Z4961" s="429"/>
      <c r="AA4961" s="429"/>
      <c r="AB4961" s="185"/>
      <c r="AC4961" s="431"/>
    </row>
    <row r="4962" spans="24:29">
      <c r="X4962" s="429"/>
      <c r="Y4962" s="429"/>
      <c r="Z4962" s="429"/>
      <c r="AA4962" s="429"/>
      <c r="AB4962" s="185"/>
      <c r="AC4962" s="431"/>
    </row>
    <row r="4963" spans="24:29">
      <c r="X4963" s="429"/>
      <c r="Y4963" s="429"/>
      <c r="Z4963" s="429"/>
      <c r="AA4963" s="429"/>
      <c r="AB4963" s="185"/>
      <c r="AC4963" s="431"/>
    </row>
    <row r="4964" spans="24:29">
      <c r="X4964" s="429"/>
      <c r="Y4964" s="429"/>
      <c r="Z4964" s="429"/>
      <c r="AA4964" s="429"/>
      <c r="AB4964" s="185"/>
      <c r="AC4964" s="431"/>
    </row>
    <row r="4965" spans="24:29">
      <c r="X4965" s="429"/>
      <c r="Y4965" s="429"/>
      <c r="Z4965" s="429"/>
      <c r="AA4965" s="429"/>
      <c r="AB4965" s="185"/>
      <c r="AC4965" s="431"/>
    </row>
    <row r="4966" spans="24:29">
      <c r="X4966" s="429"/>
      <c r="Y4966" s="429"/>
      <c r="Z4966" s="429"/>
      <c r="AA4966" s="429"/>
      <c r="AB4966" s="185"/>
      <c r="AC4966" s="431"/>
    </row>
    <row r="4967" spans="24:29">
      <c r="X4967" s="429"/>
      <c r="Y4967" s="429"/>
      <c r="Z4967" s="429"/>
      <c r="AA4967" s="429"/>
      <c r="AB4967" s="185"/>
      <c r="AC4967" s="431"/>
    </row>
    <row r="4968" spans="24:29">
      <c r="X4968" s="429"/>
      <c r="Y4968" s="429"/>
      <c r="Z4968" s="429"/>
      <c r="AA4968" s="429"/>
      <c r="AB4968" s="185"/>
      <c r="AC4968" s="431"/>
    </row>
    <row r="4969" spans="24:29">
      <c r="X4969" s="429"/>
      <c r="Y4969" s="429"/>
      <c r="Z4969" s="429"/>
      <c r="AA4969" s="429"/>
      <c r="AB4969" s="185"/>
      <c r="AC4969" s="431"/>
    </row>
    <row r="4970" spans="24:29">
      <c r="X4970" s="429"/>
      <c r="Y4970" s="429"/>
      <c r="Z4970" s="429"/>
      <c r="AA4970" s="429"/>
      <c r="AB4970" s="185"/>
      <c r="AC4970" s="431"/>
    </row>
    <row r="4971" spans="24:29">
      <c r="X4971" s="429"/>
      <c r="Y4971" s="429"/>
      <c r="Z4971" s="429"/>
      <c r="AA4971" s="429"/>
      <c r="AB4971" s="185"/>
      <c r="AC4971" s="431"/>
    </row>
    <row r="4972" spans="24:29">
      <c r="X4972" s="429"/>
      <c r="Y4972" s="429"/>
      <c r="Z4972" s="429"/>
      <c r="AA4972" s="429"/>
      <c r="AB4972" s="185"/>
      <c r="AC4972" s="431"/>
    </row>
    <row r="4973" spans="24:29">
      <c r="X4973" s="429"/>
      <c r="Y4973" s="429"/>
      <c r="Z4973" s="429"/>
      <c r="AA4973" s="429"/>
      <c r="AB4973" s="185"/>
      <c r="AC4973" s="431"/>
    </row>
    <row r="4974" spans="24:29">
      <c r="X4974" s="429"/>
      <c r="Y4974" s="429"/>
      <c r="Z4974" s="429"/>
      <c r="AA4974" s="429"/>
      <c r="AB4974" s="185"/>
      <c r="AC4974" s="431"/>
    </row>
    <row r="4975" spans="24:29">
      <c r="X4975" s="429"/>
      <c r="Y4975" s="429"/>
      <c r="Z4975" s="429"/>
      <c r="AA4975" s="429"/>
      <c r="AB4975" s="185"/>
      <c r="AC4975" s="431"/>
    </row>
    <row r="4976" spans="24:29">
      <c r="X4976" s="429"/>
      <c r="Y4976" s="429"/>
      <c r="Z4976" s="429"/>
      <c r="AA4976" s="429"/>
      <c r="AB4976" s="185"/>
      <c r="AC4976" s="431"/>
    </row>
    <row r="4977" spans="24:29">
      <c r="X4977" s="429"/>
      <c r="Y4977" s="429"/>
      <c r="Z4977" s="429"/>
      <c r="AA4977" s="429"/>
      <c r="AB4977" s="185"/>
      <c r="AC4977" s="431"/>
    </row>
    <row r="4978" spans="24:29">
      <c r="X4978" s="429"/>
      <c r="Y4978" s="429"/>
      <c r="Z4978" s="429"/>
      <c r="AA4978" s="429"/>
      <c r="AB4978" s="185"/>
      <c r="AC4978" s="431"/>
    </row>
    <row r="4979" spans="24:29">
      <c r="X4979" s="429"/>
      <c r="Y4979" s="429"/>
      <c r="Z4979" s="429"/>
      <c r="AA4979" s="429"/>
      <c r="AB4979" s="185"/>
      <c r="AC4979" s="431"/>
    </row>
    <row r="4980" spans="24:29">
      <c r="X4980" s="429"/>
      <c r="Y4980" s="429"/>
      <c r="Z4980" s="429"/>
      <c r="AA4980" s="429"/>
      <c r="AB4980" s="185"/>
      <c r="AC4980" s="431"/>
    </row>
    <row r="4981" spans="24:29">
      <c r="X4981" s="429"/>
      <c r="Y4981" s="429"/>
      <c r="Z4981" s="429"/>
      <c r="AA4981" s="429"/>
      <c r="AB4981" s="185"/>
      <c r="AC4981" s="431"/>
    </row>
    <row r="4982" spans="24:29">
      <c r="X4982" s="429"/>
      <c r="Y4982" s="429"/>
      <c r="Z4982" s="429"/>
      <c r="AA4982" s="429"/>
      <c r="AB4982" s="185"/>
      <c r="AC4982" s="431"/>
    </row>
    <row r="4983" spans="24:29">
      <c r="X4983" s="429"/>
      <c r="Y4983" s="429"/>
      <c r="Z4983" s="429"/>
      <c r="AA4983" s="429"/>
      <c r="AB4983" s="185"/>
      <c r="AC4983" s="431"/>
    </row>
    <row r="4984" spans="24:29">
      <c r="X4984" s="429"/>
      <c r="Y4984" s="429"/>
      <c r="Z4984" s="429"/>
      <c r="AA4984" s="429"/>
      <c r="AB4984" s="185"/>
      <c r="AC4984" s="431"/>
    </row>
    <row r="4985" spans="24:29">
      <c r="X4985" s="429"/>
      <c r="Y4985" s="429"/>
      <c r="Z4985" s="429"/>
      <c r="AA4985" s="429"/>
      <c r="AB4985" s="185"/>
      <c r="AC4985" s="431"/>
    </row>
    <row r="4986" spans="24:29">
      <c r="X4986" s="429"/>
      <c r="Y4986" s="429"/>
      <c r="Z4986" s="429"/>
      <c r="AA4986" s="429"/>
      <c r="AB4986" s="185"/>
      <c r="AC4986" s="431"/>
    </row>
    <row r="4987" spans="24:29">
      <c r="X4987" s="429"/>
      <c r="Y4987" s="429"/>
      <c r="Z4987" s="429"/>
      <c r="AA4987" s="429"/>
      <c r="AB4987" s="185"/>
      <c r="AC4987" s="431"/>
    </row>
    <row r="4988" spans="24:29">
      <c r="X4988" s="429"/>
      <c r="Y4988" s="429"/>
      <c r="Z4988" s="429"/>
      <c r="AA4988" s="429"/>
      <c r="AB4988" s="185"/>
      <c r="AC4988" s="431"/>
    </row>
    <row r="4989" spans="24:29">
      <c r="X4989" s="429"/>
      <c r="Y4989" s="429"/>
      <c r="Z4989" s="429"/>
      <c r="AA4989" s="429"/>
      <c r="AB4989" s="185"/>
      <c r="AC4989" s="431"/>
    </row>
    <row r="4990" spans="24:29">
      <c r="X4990" s="429"/>
      <c r="Y4990" s="429"/>
      <c r="Z4990" s="429"/>
      <c r="AA4990" s="429"/>
      <c r="AB4990" s="185"/>
      <c r="AC4990" s="431"/>
    </row>
    <row r="4991" spans="24:29">
      <c r="X4991" s="429"/>
      <c r="Y4991" s="429"/>
      <c r="Z4991" s="429"/>
      <c r="AA4991" s="429"/>
      <c r="AB4991" s="185"/>
      <c r="AC4991" s="431"/>
    </row>
    <row r="4992" spans="24:29">
      <c r="X4992" s="429"/>
      <c r="Y4992" s="429"/>
      <c r="Z4992" s="429"/>
      <c r="AA4992" s="429"/>
      <c r="AB4992" s="185"/>
      <c r="AC4992" s="431"/>
    </row>
    <row r="4993" spans="24:29">
      <c r="X4993" s="429"/>
      <c r="Y4993" s="429"/>
      <c r="Z4993" s="429"/>
      <c r="AA4993" s="429"/>
      <c r="AB4993" s="185"/>
      <c r="AC4993" s="431"/>
    </row>
    <row r="4994" spans="24:29">
      <c r="X4994" s="429"/>
      <c r="Y4994" s="429"/>
      <c r="Z4994" s="429"/>
      <c r="AA4994" s="429"/>
      <c r="AB4994" s="185"/>
      <c r="AC4994" s="431"/>
    </row>
    <row r="4995" spans="24:29">
      <c r="X4995" s="429"/>
      <c r="Y4995" s="429"/>
      <c r="Z4995" s="429"/>
      <c r="AA4995" s="429"/>
      <c r="AB4995" s="185"/>
      <c r="AC4995" s="431"/>
    </row>
    <row r="4996" spans="24:29">
      <c r="X4996" s="429"/>
      <c r="Y4996" s="429"/>
      <c r="Z4996" s="429"/>
      <c r="AA4996" s="429"/>
      <c r="AB4996" s="185"/>
      <c r="AC4996" s="431"/>
    </row>
    <row r="4997" spans="24:29">
      <c r="X4997" s="429"/>
      <c r="Y4997" s="429"/>
      <c r="Z4997" s="429"/>
      <c r="AA4997" s="429"/>
      <c r="AB4997" s="185"/>
      <c r="AC4997" s="431"/>
    </row>
    <row r="4998" spans="24:29">
      <c r="X4998" s="429"/>
      <c r="Y4998" s="429"/>
      <c r="Z4998" s="429"/>
      <c r="AA4998" s="429"/>
      <c r="AB4998" s="185"/>
      <c r="AC4998" s="431"/>
    </row>
    <row r="4999" spans="24:29">
      <c r="X4999" s="429"/>
      <c r="Y4999" s="429"/>
      <c r="Z4999" s="429"/>
      <c r="AA4999" s="429"/>
      <c r="AB4999" s="185"/>
      <c r="AC4999" s="431"/>
    </row>
    <row r="5000" spans="24:29">
      <c r="X5000" s="429"/>
      <c r="Y5000" s="429"/>
      <c r="Z5000" s="429"/>
      <c r="AA5000" s="429"/>
      <c r="AB5000" s="185"/>
      <c r="AC5000" s="431"/>
    </row>
    <row r="5001" spans="24:29">
      <c r="X5001" s="429"/>
      <c r="Y5001" s="429"/>
      <c r="Z5001" s="429"/>
      <c r="AA5001" s="429"/>
      <c r="AB5001" s="185"/>
      <c r="AC5001" s="431"/>
    </row>
    <row r="5002" spans="24:29">
      <c r="X5002" s="429"/>
      <c r="Y5002" s="429"/>
      <c r="Z5002" s="429"/>
      <c r="AA5002" s="429"/>
      <c r="AB5002" s="185"/>
      <c r="AC5002" s="431"/>
    </row>
    <row r="5003" spans="24:29">
      <c r="X5003" s="429"/>
      <c r="Y5003" s="429"/>
      <c r="Z5003" s="429"/>
      <c r="AA5003" s="429"/>
      <c r="AB5003" s="185"/>
      <c r="AC5003" s="431"/>
    </row>
    <row r="5004" spans="24:29">
      <c r="X5004" s="429"/>
      <c r="Y5004" s="429"/>
      <c r="Z5004" s="429"/>
      <c r="AA5004" s="429"/>
      <c r="AB5004" s="185"/>
      <c r="AC5004" s="431"/>
    </row>
    <row r="5005" spans="24:29">
      <c r="X5005" s="429"/>
      <c r="Y5005" s="429"/>
      <c r="Z5005" s="429"/>
      <c r="AA5005" s="429"/>
      <c r="AB5005" s="185"/>
      <c r="AC5005" s="431"/>
    </row>
    <row r="5006" spans="24:29">
      <c r="X5006" s="429"/>
      <c r="Y5006" s="429"/>
      <c r="Z5006" s="429"/>
      <c r="AA5006" s="429"/>
      <c r="AB5006" s="185"/>
      <c r="AC5006" s="431"/>
    </row>
    <row r="5007" spans="24:29">
      <c r="X5007" s="429"/>
      <c r="Y5007" s="429"/>
      <c r="Z5007" s="429"/>
      <c r="AA5007" s="429"/>
      <c r="AB5007" s="185"/>
      <c r="AC5007" s="431"/>
    </row>
    <row r="5008" spans="24:29">
      <c r="X5008" s="429"/>
      <c r="Y5008" s="429"/>
      <c r="Z5008" s="429"/>
      <c r="AA5008" s="429"/>
      <c r="AB5008" s="185"/>
      <c r="AC5008" s="431"/>
    </row>
    <row r="5009" spans="24:29">
      <c r="X5009" s="429"/>
      <c r="Y5009" s="429"/>
      <c r="Z5009" s="429"/>
      <c r="AA5009" s="429"/>
      <c r="AB5009" s="185"/>
      <c r="AC5009" s="431"/>
    </row>
    <row r="5010" spans="24:29">
      <c r="X5010" s="429"/>
      <c r="Y5010" s="429"/>
      <c r="Z5010" s="429"/>
      <c r="AA5010" s="429"/>
      <c r="AB5010" s="185"/>
      <c r="AC5010" s="431"/>
    </row>
    <row r="5011" spans="24:29">
      <c r="X5011" s="429"/>
      <c r="Y5011" s="429"/>
      <c r="Z5011" s="429"/>
      <c r="AA5011" s="429"/>
      <c r="AB5011" s="185"/>
      <c r="AC5011" s="431"/>
    </row>
    <row r="5012" spans="24:29">
      <c r="X5012" s="429"/>
      <c r="Y5012" s="429"/>
      <c r="Z5012" s="429"/>
      <c r="AA5012" s="429"/>
      <c r="AB5012" s="185"/>
      <c r="AC5012" s="431"/>
    </row>
    <row r="5013" spans="24:29">
      <c r="X5013" s="429"/>
      <c r="Y5013" s="429"/>
      <c r="Z5013" s="429"/>
      <c r="AA5013" s="429"/>
      <c r="AB5013" s="185"/>
      <c r="AC5013" s="431"/>
    </row>
    <row r="5014" spans="24:29">
      <c r="X5014" s="429"/>
      <c r="Y5014" s="429"/>
      <c r="Z5014" s="429"/>
      <c r="AA5014" s="429"/>
      <c r="AB5014" s="185"/>
      <c r="AC5014" s="431"/>
    </row>
    <row r="5015" spans="24:29">
      <c r="X5015" s="429"/>
      <c r="Y5015" s="429"/>
      <c r="Z5015" s="429"/>
      <c r="AA5015" s="429"/>
      <c r="AB5015" s="185"/>
      <c r="AC5015" s="431"/>
    </row>
    <row r="5016" spans="24:29">
      <c r="X5016" s="429"/>
      <c r="Y5016" s="429"/>
      <c r="Z5016" s="429"/>
      <c r="AA5016" s="429"/>
      <c r="AB5016" s="185"/>
      <c r="AC5016" s="431"/>
    </row>
    <row r="5017" spans="24:29">
      <c r="X5017" s="429"/>
      <c r="Y5017" s="429"/>
      <c r="Z5017" s="429"/>
      <c r="AA5017" s="429"/>
      <c r="AB5017" s="185"/>
      <c r="AC5017" s="431"/>
    </row>
    <row r="5018" spans="24:29">
      <c r="X5018" s="429"/>
      <c r="Y5018" s="429"/>
      <c r="Z5018" s="429"/>
      <c r="AA5018" s="429"/>
      <c r="AB5018" s="185"/>
      <c r="AC5018" s="431"/>
    </row>
    <row r="5019" spans="24:29">
      <c r="X5019" s="429"/>
      <c r="Y5019" s="429"/>
      <c r="Z5019" s="429"/>
      <c r="AA5019" s="429"/>
      <c r="AB5019" s="185"/>
      <c r="AC5019" s="431"/>
    </row>
    <row r="5020" spans="24:29">
      <c r="X5020" s="429"/>
      <c r="Y5020" s="429"/>
      <c r="Z5020" s="429"/>
      <c r="AA5020" s="429"/>
      <c r="AB5020" s="185"/>
      <c r="AC5020" s="431"/>
    </row>
    <row r="5021" spans="24:29">
      <c r="X5021" s="429"/>
      <c r="Y5021" s="429"/>
      <c r="Z5021" s="429"/>
      <c r="AA5021" s="429"/>
      <c r="AB5021" s="185"/>
      <c r="AC5021" s="431"/>
    </row>
    <row r="5022" spans="24:29">
      <c r="X5022" s="429"/>
      <c r="Y5022" s="429"/>
      <c r="Z5022" s="429"/>
      <c r="AA5022" s="429"/>
      <c r="AB5022" s="185"/>
      <c r="AC5022" s="431"/>
    </row>
    <row r="5023" spans="24:29">
      <c r="X5023" s="429"/>
      <c r="Y5023" s="429"/>
      <c r="Z5023" s="429"/>
      <c r="AA5023" s="429"/>
      <c r="AB5023" s="185"/>
      <c r="AC5023" s="431"/>
    </row>
    <row r="5024" spans="24:29">
      <c r="X5024" s="429"/>
      <c r="Y5024" s="429"/>
      <c r="Z5024" s="429"/>
      <c r="AA5024" s="429"/>
      <c r="AB5024" s="185"/>
      <c r="AC5024" s="431"/>
    </row>
    <row r="5025" spans="24:29">
      <c r="X5025" s="429"/>
      <c r="Y5025" s="429"/>
      <c r="Z5025" s="429"/>
      <c r="AA5025" s="429"/>
      <c r="AB5025" s="185"/>
      <c r="AC5025" s="431"/>
    </row>
    <row r="5026" spans="24:29">
      <c r="X5026" s="429"/>
      <c r="Y5026" s="429"/>
      <c r="Z5026" s="429"/>
      <c r="AA5026" s="429"/>
      <c r="AB5026" s="185"/>
      <c r="AC5026" s="431"/>
    </row>
    <row r="5027" spans="24:29">
      <c r="X5027" s="429"/>
      <c r="Y5027" s="429"/>
      <c r="Z5027" s="429"/>
      <c r="AA5027" s="429"/>
      <c r="AB5027" s="185"/>
      <c r="AC5027" s="431"/>
    </row>
    <row r="5028" spans="24:29">
      <c r="X5028" s="429"/>
      <c r="Y5028" s="429"/>
      <c r="Z5028" s="429"/>
      <c r="AA5028" s="429"/>
      <c r="AB5028" s="185"/>
      <c r="AC5028" s="431"/>
    </row>
    <row r="5029" spans="24:29">
      <c r="X5029" s="429"/>
      <c r="Y5029" s="429"/>
      <c r="Z5029" s="429"/>
      <c r="AA5029" s="429"/>
      <c r="AB5029" s="185"/>
      <c r="AC5029" s="431"/>
    </row>
    <row r="5030" spans="24:29">
      <c r="X5030" s="429"/>
      <c r="Y5030" s="429"/>
      <c r="Z5030" s="429"/>
      <c r="AA5030" s="429"/>
      <c r="AB5030" s="185"/>
      <c r="AC5030" s="431"/>
    </row>
    <row r="5031" spans="24:29">
      <c r="X5031" s="429"/>
      <c r="Y5031" s="429"/>
      <c r="Z5031" s="429"/>
      <c r="AA5031" s="429"/>
      <c r="AB5031" s="185"/>
      <c r="AC5031" s="431"/>
    </row>
    <row r="5032" spans="24:29">
      <c r="X5032" s="429"/>
      <c r="Y5032" s="429"/>
      <c r="Z5032" s="429"/>
      <c r="AA5032" s="429"/>
      <c r="AB5032" s="185"/>
      <c r="AC5032" s="431"/>
    </row>
    <row r="5033" spans="24:29">
      <c r="X5033" s="429"/>
      <c r="Y5033" s="429"/>
      <c r="Z5033" s="429"/>
      <c r="AA5033" s="429"/>
      <c r="AB5033" s="185"/>
      <c r="AC5033" s="431"/>
    </row>
    <row r="5034" spans="24:29">
      <c r="X5034" s="429"/>
      <c r="Y5034" s="429"/>
      <c r="Z5034" s="429"/>
      <c r="AA5034" s="429"/>
      <c r="AB5034" s="185"/>
      <c r="AC5034" s="431"/>
    </row>
    <row r="5035" spans="24:29">
      <c r="X5035" s="429"/>
      <c r="Y5035" s="429"/>
      <c r="Z5035" s="429"/>
      <c r="AA5035" s="429"/>
      <c r="AB5035" s="185"/>
      <c r="AC5035" s="431"/>
    </row>
    <row r="5036" spans="24:29">
      <c r="X5036" s="429"/>
      <c r="Y5036" s="429"/>
      <c r="Z5036" s="429"/>
      <c r="AA5036" s="429"/>
      <c r="AB5036" s="185"/>
      <c r="AC5036" s="431"/>
    </row>
    <row r="5037" spans="24:29">
      <c r="X5037" s="429"/>
      <c r="Y5037" s="429"/>
      <c r="Z5037" s="429"/>
      <c r="AA5037" s="429"/>
      <c r="AB5037" s="185"/>
      <c r="AC5037" s="431"/>
    </row>
    <row r="5038" spans="24:29">
      <c r="X5038" s="429"/>
      <c r="Y5038" s="429"/>
      <c r="Z5038" s="429"/>
      <c r="AA5038" s="429"/>
      <c r="AB5038" s="185"/>
      <c r="AC5038" s="431"/>
    </row>
    <row r="5039" spans="24:29">
      <c r="X5039" s="429"/>
      <c r="Y5039" s="429"/>
      <c r="Z5039" s="429"/>
      <c r="AA5039" s="429"/>
      <c r="AB5039" s="185"/>
      <c r="AC5039" s="431"/>
    </row>
    <row r="5040" spans="24:29">
      <c r="X5040" s="429"/>
      <c r="Y5040" s="429"/>
      <c r="Z5040" s="429"/>
      <c r="AA5040" s="429"/>
      <c r="AB5040" s="185"/>
      <c r="AC5040" s="431"/>
    </row>
    <row r="5041" spans="24:29">
      <c r="X5041" s="429"/>
      <c r="Y5041" s="429"/>
      <c r="Z5041" s="429"/>
      <c r="AA5041" s="429"/>
      <c r="AB5041" s="185"/>
      <c r="AC5041" s="431"/>
    </row>
    <row r="5042" spans="24:29">
      <c r="X5042" s="429"/>
      <c r="Y5042" s="429"/>
      <c r="Z5042" s="429"/>
      <c r="AA5042" s="429"/>
      <c r="AB5042" s="185"/>
      <c r="AC5042" s="431"/>
    </row>
    <row r="5043" spans="24:29">
      <c r="X5043" s="429"/>
      <c r="Y5043" s="429"/>
      <c r="Z5043" s="429"/>
      <c r="AA5043" s="429"/>
      <c r="AB5043" s="185"/>
      <c r="AC5043" s="431"/>
    </row>
    <row r="5044" spans="24:29">
      <c r="X5044" s="429"/>
      <c r="Y5044" s="429"/>
      <c r="Z5044" s="429"/>
      <c r="AA5044" s="429"/>
      <c r="AB5044" s="185"/>
      <c r="AC5044" s="431"/>
    </row>
    <row r="5045" spans="24:29">
      <c r="X5045" s="429"/>
      <c r="Y5045" s="429"/>
      <c r="Z5045" s="429"/>
      <c r="AA5045" s="429"/>
      <c r="AB5045" s="185"/>
      <c r="AC5045" s="431"/>
    </row>
    <row r="5046" spans="24:29">
      <c r="X5046" s="429"/>
      <c r="Y5046" s="429"/>
      <c r="Z5046" s="429"/>
      <c r="AA5046" s="429"/>
      <c r="AB5046" s="185"/>
      <c r="AC5046" s="431"/>
    </row>
    <row r="5047" spans="24:29">
      <c r="X5047" s="429"/>
      <c r="Y5047" s="429"/>
      <c r="Z5047" s="429"/>
      <c r="AA5047" s="429"/>
      <c r="AB5047" s="185"/>
      <c r="AC5047" s="431"/>
    </row>
    <row r="5048" spans="24:29">
      <c r="X5048" s="429"/>
      <c r="Y5048" s="429"/>
      <c r="Z5048" s="429"/>
      <c r="AA5048" s="429"/>
      <c r="AB5048" s="185"/>
      <c r="AC5048" s="431"/>
    </row>
    <row r="5049" spans="24:29">
      <c r="X5049" s="429"/>
      <c r="Y5049" s="429"/>
      <c r="Z5049" s="429"/>
      <c r="AA5049" s="429"/>
      <c r="AB5049" s="185"/>
      <c r="AC5049" s="431"/>
    </row>
    <row r="5050" spans="24:29">
      <c r="X5050" s="429"/>
      <c r="Y5050" s="429"/>
      <c r="Z5050" s="429"/>
      <c r="AA5050" s="429"/>
      <c r="AB5050" s="185"/>
      <c r="AC5050" s="431"/>
    </row>
    <row r="5051" spans="24:29">
      <c r="X5051" s="429"/>
      <c r="Y5051" s="429"/>
      <c r="Z5051" s="429"/>
      <c r="AA5051" s="429"/>
      <c r="AB5051" s="185"/>
      <c r="AC5051" s="431"/>
    </row>
    <row r="5052" spans="24:29">
      <c r="X5052" s="429"/>
      <c r="Y5052" s="429"/>
      <c r="Z5052" s="429"/>
      <c r="AA5052" s="429"/>
      <c r="AB5052" s="185"/>
      <c r="AC5052" s="431"/>
    </row>
    <row r="5053" spans="24:29">
      <c r="X5053" s="429"/>
      <c r="Y5053" s="429"/>
      <c r="Z5053" s="429"/>
      <c r="AA5053" s="429"/>
      <c r="AB5053" s="185"/>
      <c r="AC5053" s="431"/>
    </row>
    <row r="5054" spans="24:29">
      <c r="X5054" s="429"/>
      <c r="Y5054" s="429"/>
      <c r="Z5054" s="429"/>
      <c r="AA5054" s="429"/>
      <c r="AB5054" s="185"/>
      <c r="AC5054" s="431"/>
    </row>
    <row r="5055" spans="24:29">
      <c r="X5055" s="429"/>
      <c r="Y5055" s="429"/>
      <c r="Z5055" s="429"/>
      <c r="AA5055" s="429"/>
      <c r="AB5055" s="185"/>
      <c r="AC5055" s="431"/>
    </row>
    <row r="5056" spans="24:29">
      <c r="X5056" s="429"/>
      <c r="Y5056" s="429"/>
      <c r="Z5056" s="429"/>
      <c r="AA5056" s="429"/>
      <c r="AB5056" s="185"/>
      <c r="AC5056" s="431"/>
    </row>
    <row r="5057" spans="24:29">
      <c r="X5057" s="429"/>
      <c r="Y5057" s="429"/>
      <c r="Z5057" s="429"/>
      <c r="AA5057" s="429"/>
      <c r="AB5057" s="185"/>
      <c r="AC5057" s="431"/>
    </row>
    <row r="5058" spans="24:29">
      <c r="X5058" s="429"/>
      <c r="Y5058" s="429"/>
      <c r="Z5058" s="429"/>
      <c r="AA5058" s="429"/>
      <c r="AB5058" s="185"/>
      <c r="AC5058" s="431"/>
    </row>
    <row r="5059" spans="24:29">
      <c r="X5059" s="429"/>
      <c r="Y5059" s="429"/>
      <c r="Z5059" s="429"/>
      <c r="AA5059" s="429"/>
      <c r="AB5059" s="185"/>
      <c r="AC5059" s="431"/>
    </row>
    <row r="5060" spans="24:29">
      <c r="X5060" s="429"/>
      <c r="Y5060" s="429"/>
      <c r="Z5060" s="429"/>
      <c r="AA5060" s="429"/>
      <c r="AB5060" s="185"/>
      <c r="AC5060" s="431"/>
    </row>
    <row r="5061" spans="24:29">
      <c r="X5061" s="429"/>
      <c r="Y5061" s="429"/>
      <c r="Z5061" s="429"/>
      <c r="AA5061" s="429"/>
      <c r="AB5061" s="185"/>
      <c r="AC5061" s="431"/>
    </row>
    <row r="5062" spans="24:29">
      <c r="X5062" s="429"/>
      <c r="Y5062" s="429"/>
      <c r="Z5062" s="429"/>
      <c r="AA5062" s="429"/>
      <c r="AB5062" s="185"/>
      <c r="AC5062" s="431"/>
    </row>
    <row r="5063" spans="24:29">
      <c r="X5063" s="429"/>
      <c r="Y5063" s="429"/>
      <c r="Z5063" s="429"/>
      <c r="AA5063" s="429"/>
      <c r="AB5063" s="185"/>
      <c r="AC5063" s="431"/>
    </row>
    <row r="5064" spans="24:29">
      <c r="X5064" s="429"/>
      <c r="Y5064" s="429"/>
      <c r="Z5064" s="429"/>
      <c r="AA5064" s="429"/>
      <c r="AB5064" s="185"/>
      <c r="AC5064" s="431"/>
    </row>
    <row r="5065" spans="24:29">
      <c r="X5065" s="429"/>
      <c r="Y5065" s="429"/>
      <c r="Z5065" s="429"/>
      <c r="AA5065" s="429"/>
      <c r="AB5065" s="185"/>
      <c r="AC5065" s="431"/>
    </row>
    <row r="5066" spans="24:29">
      <c r="X5066" s="429"/>
      <c r="Y5066" s="429"/>
      <c r="Z5066" s="429"/>
      <c r="AA5066" s="429"/>
      <c r="AB5066" s="185"/>
      <c r="AC5066" s="431"/>
    </row>
    <row r="5067" spans="24:29">
      <c r="X5067" s="429"/>
      <c r="Y5067" s="429"/>
      <c r="Z5067" s="429"/>
      <c r="AA5067" s="429"/>
      <c r="AB5067" s="185"/>
      <c r="AC5067" s="431"/>
    </row>
    <row r="5068" spans="24:29">
      <c r="X5068" s="429"/>
      <c r="Y5068" s="429"/>
      <c r="Z5068" s="429"/>
      <c r="AA5068" s="429"/>
      <c r="AB5068" s="185"/>
      <c r="AC5068" s="431"/>
    </row>
    <row r="5069" spans="24:29">
      <c r="X5069" s="429"/>
      <c r="Y5069" s="429"/>
      <c r="Z5069" s="429"/>
      <c r="AA5069" s="429"/>
      <c r="AB5069" s="185"/>
      <c r="AC5069" s="431"/>
    </row>
    <row r="5070" spans="24:29">
      <c r="X5070" s="429"/>
      <c r="Y5070" s="429"/>
      <c r="Z5070" s="429"/>
      <c r="AA5070" s="429"/>
      <c r="AB5070" s="185"/>
      <c r="AC5070" s="431"/>
    </row>
    <row r="5071" spans="24:29">
      <c r="X5071" s="429"/>
      <c r="Y5071" s="429"/>
      <c r="Z5071" s="429"/>
      <c r="AA5071" s="429"/>
      <c r="AB5071" s="185"/>
      <c r="AC5071" s="431"/>
    </row>
    <row r="5072" spans="24:29">
      <c r="X5072" s="429"/>
      <c r="Y5072" s="429"/>
      <c r="Z5072" s="429"/>
      <c r="AA5072" s="429"/>
      <c r="AB5072" s="185"/>
      <c r="AC5072" s="431"/>
    </row>
    <row r="5073" spans="24:29">
      <c r="X5073" s="429"/>
      <c r="Y5073" s="429"/>
      <c r="Z5073" s="429"/>
      <c r="AA5073" s="429"/>
      <c r="AB5073" s="185"/>
      <c r="AC5073" s="431"/>
    </row>
    <row r="5074" spans="24:29">
      <c r="X5074" s="429"/>
      <c r="Y5074" s="429"/>
      <c r="Z5074" s="429"/>
      <c r="AA5074" s="429"/>
      <c r="AB5074" s="185"/>
      <c r="AC5074" s="431"/>
    </row>
    <row r="5075" spans="24:29">
      <c r="X5075" s="429"/>
      <c r="Y5075" s="429"/>
      <c r="Z5075" s="429"/>
      <c r="AA5075" s="429"/>
      <c r="AB5075" s="185"/>
      <c r="AC5075" s="431"/>
    </row>
    <row r="5076" spans="24:29">
      <c r="X5076" s="429"/>
      <c r="Y5076" s="429"/>
      <c r="Z5076" s="429"/>
      <c r="AA5076" s="429"/>
      <c r="AB5076" s="185"/>
      <c r="AC5076" s="431"/>
    </row>
    <row r="5077" spans="24:29">
      <c r="X5077" s="429"/>
      <c r="Y5077" s="429"/>
      <c r="Z5077" s="429"/>
      <c r="AA5077" s="429"/>
      <c r="AB5077" s="185"/>
      <c r="AC5077" s="431"/>
    </row>
    <row r="5078" spans="24:29">
      <c r="X5078" s="429"/>
      <c r="Y5078" s="429"/>
      <c r="Z5078" s="429"/>
      <c r="AA5078" s="429"/>
      <c r="AB5078" s="185"/>
      <c r="AC5078" s="431"/>
    </row>
    <row r="5079" spans="24:29">
      <c r="X5079" s="429"/>
      <c r="Y5079" s="429"/>
      <c r="Z5079" s="429"/>
      <c r="AA5079" s="429"/>
      <c r="AB5079" s="185"/>
      <c r="AC5079" s="431"/>
    </row>
    <row r="5080" spans="24:29">
      <c r="X5080" s="429"/>
      <c r="Y5080" s="429"/>
      <c r="Z5080" s="429"/>
      <c r="AA5080" s="429"/>
      <c r="AB5080" s="185"/>
      <c r="AC5080" s="431"/>
    </row>
    <row r="5081" spans="24:29">
      <c r="X5081" s="429"/>
      <c r="Y5081" s="429"/>
      <c r="Z5081" s="429"/>
      <c r="AA5081" s="429"/>
      <c r="AB5081" s="185"/>
      <c r="AC5081" s="431"/>
    </row>
    <row r="5082" spans="24:29">
      <c r="X5082" s="429"/>
      <c r="Y5082" s="429"/>
      <c r="Z5082" s="429"/>
      <c r="AA5082" s="429"/>
      <c r="AB5082" s="185"/>
      <c r="AC5082" s="431"/>
    </row>
    <row r="5083" spans="24:29">
      <c r="X5083" s="429"/>
      <c r="Y5083" s="429"/>
      <c r="Z5083" s="429"/>
      <c r="AA5083" s="429"/>
      <c r="AB5083" s="185"/>
      <c r="AC5083" s="431"/>
    </row>
    <row r="5084" spans="24:29">
      <c r="X5084" s="429"/>
      <c r="Y5084" s="429"/>
      <c r="Z5084" s="429"/>
      <c r="AA5084" s="429"/>
      <c r="AB5084" s="185"/>
      <c r="AC5084" s="431"/>
    </row>
    <row r="5085" spans="24:29">
      <c r="X5085" s="429"/>
      <c r="Y5085" s="429"/>
      <c r="Z5085" s="429"/>
      <c r="AA5085" s="429"/>
      <c r="AB5085" s="185"/>
      <c r="AC5085" s="431"/>
    </row>
    <row r="5086" spans="24:29">
      <c r="X5086" s="429"/>
      <c r="Y5086" s="429"/>
      <c r="Z5086" s="429"/>
      <c r="AA5086" s="429"/>
      <c r="AB5086" s="185"/>
      <c r="AC5086" s="431"/>
    </row>
    <row r="5087" spans="24:29">
      <c r="X5087" s="429"/>
      <c r="Y5087" s="429"/>
      <c r="Z5087" s="429"/>
      <c r="AA5087" s="429"/>
      <c r="AB5087" s="185"/>
      <c r="AC5087" s="431"/>
    </row>
    <row r="5088" spans="24:29">
      <c r="X5088" s="429"/>
      <c r="Y5088" s="429"/>
      <c r="Z5088" s="429"/>
      <c r="AA5088" s="429"/>
      <c r="AB5088" s="185"/>
      <c r="AC5088" s="431"/>
    </row>
    <row r="5089" spans="24:29">
      <c r="X5089" s="429"/>
      <c r="Y5089" s="429"/>
      <c r="Z5089" s="429"/>
      <c r="AA5089" s="429"/>
      <c r="AB5089" s="185"/>
      <c r="AC5089" s="431"/>
    </row>
    <row r="5090" spans="24:29">
      <c r="X5090" s="429"/>
      <c r="Y5090" s="429"/>
      <c r="Z5090" s="429"/>
      <c r="AA5090" s="429"/>
      <c r="AB5090" s="185"/>
      <c r="AC5090" s="431"/>
    </row>
    <row r="5091" spans="24:29">
      <c r="X5091" s="429"/>
      <c r="Y5091" s="429"/>
      <c r="Z5091" s="429"/>
      <c r="AA5091" s="429"/>
      <c r="AB5091" s="185"/>
      <c r="AC5091" s="431"/>
    </row>
    <row r="5092" spans="24:29">
      <c r="X5092" s="429"/>
      <c r="Y5092" s="429"/>
      <c r="Z5092" s="429"/>
      <c r="AA5092" s="429"/>
      <c r="AB5092" s="185"/>
      <c r="AC5092" s="431"/>
    </row>
    <row r="5093" spans="24:29">
      <c r="X5093" s="429"/>
      <c r="Y5093" s="429"/>
      <c r="Z5093" s="429"/>
      <c r="AA5093" s="429"/>
      <c r="AB5093" s="185"/>
      <c r="AC5093" s="431"/>
    </row>
    <row r="5094" spans="24:29">
      <c r="X5094" s="429"/>
      <c r="Y5094" s="429"/>
      <c r="Z5094" s="429"/>
      <c r="AA5094" s="429"/>
      <c r="AB5094" s="185"/>
      <c r="AC5094" s="431"/>
    </row>
    <row r="5095" spans="24:29">
      <c r="X5095" s="429"/>
      <c r="Y5095" s="429"/>
      <c r="Z5095" s="429"/>
      <c r="AA5095" s="429"/>
      <c r="AB5095" s="185"/>
      <c r="AC5095" s="431"/>
    </row>
    <row r="5096" spans="24:29">
      <c r="X5096" s="429"/>
      <c r="Y5096" s="429"/>
      <c r="Z5096" s="429"/>
      <c r="AA5096" s="429"/>
      <c r="AB5096" s="185"/>
      <c r="AC5096" s="431"/>
    </row>
    <row r="5097" spans="24:29">
      <c r="X5097" s="429"/>
      <c r="Y5097" s="429"/>
      <c r="Z5097" s="429"/>
      <c r="AA5097" s="429"/>
      <c r="AB5097" s="185"/>
      <c r="AC5097" s="431"/>
    </row>
    <row r="5098" spans="24:29">
      <c r="X5098" s="429"/>
      <c r="Y5098" s="429"/>
      <c r="Z5098" s="429"/>
      <c r="AA5098" s="429"/>
      <c r="AB5098" s="185"/>
      <c r="AC5098" s="431"/>
    </row>
    <row r="5099" spans="24:29">
      <c r="X5099" s="429"/>
      <c r="Y5099" s="429"/>
      <c r="Z5099" s="429"/>
      <c r="AA5099" s="429"/>
      <c r="AB5099" s="185"/>
      <c r="AC5099" s="431"/>
    </row>
    <row r="5100" spans="24:29">
      <c r="X5100" s="429"/>
      <c r="Y5100" s="429"/>
      <c r="Z5100" s="429"/>
      <c r="AA5100" s="429"/>
      <c r="AB5100" s="185"/>
      <c r="AC5100" s="431"/>
    </row>
    <row r="5101" spans="24:29">
      <c r="X5101" s="429"/>
      <c r="Y5101" s="429"/>
      <c r="Z5101" s="429"/>
      <c r="AA5101" s="429"/>
      <c r="AB5101" s="185"/>
      <c r="AC5101" s="431"/>
    </row>
    <row r="5102" spans="24:29">
      <c r="X5102" s="429"/>
      <c r="Y5102" s="429"/>
      <c r="Z5102" s="429"/>
      <c r="AA5102" s="429"/>
      <c r="AB5102" s="185"/>
      <c r="AC5102" s="431"/>
    </row>
    <row r="5103" spans="24:29">
      <c r="X5103" s="429"/>
      <c r="Y5103" s="429"/>
      <c r="Z5103" s="429"/>
      <c r="AA5103" s="429"/>
      <c r="AB5103" s="185"/>
      <c r="AC5103" s="431"/>
    </row>
    <row r="5104" spans="24:29">
      <c r="X5104" s="429"/>
      <c r="Y5104" s="429"/>
      <c r="Z5104" s="429"/>
      <c r="AA5104" s="429"/>
      <c r="AB5104" s="185"/>
      <c r="AC5104" s="431"/>
    </row>
    <row r="5105" spans="24:29">
      <c r="X5105" s="429"/>
      <c r="Y5105" s="429"/>
      <c r="Z5105" s="429"/>
      <c r="AA5105" s="429"/>
      <c r="AB5105" s="185"/>
      <c r="AC5105" s="431"/>
    </row>
    <row r="5106" spans="24:29">
      <c r="X5106" s="429"/>
      <c r="Y5106" s="429"/>
      <c r="Z5106" s="429"/>
      <c r="AA5106" s="429"/>
      <c r="AB5106" s="185"/>
      <c r="AC5106" s="431"/>
    </row>
    <row r="5107" spans="24:29">
      <c r="X5107" s="429"/>
      <c r="Y5107" s="429"/>
      <c r="Z5107" s="429"/>
      <c r="AA5107" s="429"/>
      <c r="AB5107" s="185"/>
      <c r="AC5107" s="431"/>
    </row>
    <row r="5108" spans="24:29">
      <c r="X5108" s="429"/>
      <c r="Y5108" s="429"/>
      <c r="Z5108" s="429"/>
      <c r="AA5108" s="429"/>
      <c r="AB5108" s="185"/>
      <c r="AC5108" s="431"/>
    </row>
    <row r="5109" spans="24:29">
      <c r="X5109" s="429"/>
      <c r="Y5109" s="429"/>
      <c r="Z5109" s="429"/>
      <c r="AA5109" s="429"/>
      <c r="AB5109" s="185"/>
      <c r="AC5109" s="431"/>
    </row>
    <row r="5110" spans="24:29">
      <c r="X5110" s="429"/>
      <c r="Y5110" s="429"/>
      <c r="Z5110" s="429"/>
      <c r="AA5110" s="429"/>
      <c r="AB5110" s="185"/>
      <c r="AC5110" s="431"/>
    </row>
    <row r="5111" spans="24:29">
      <c r="X5111" s="429"/>
      <c r="Y5111" s="429"/>
      <c r="Z5111" s="429"/>
      <c r="AA5111" s="429"/>
      <c r="AB5111" s="185"/>
      <c r="AC5111" s="431"/>
    </row>
    <row r="5112" spans="24:29">
      <c r="X5112" s="429"/>
      <c r="Y5112" s="429"/>
      <c r="Z5112" s="429"/>
      <c r="AA5112" s="429"/>
      <c r="AB5112" s="185"/>
      <c r="AC5112" s="431"/>
    </row>
    <row r="5113" spans="24:29">
      <c r="X5113" s="429"/>
      <c r="Y5113" s="429"/>
      <c r="Z5113" s="429"/>
      <c r="AA5113" s="429"/>
      <c r="AB5113" s="185"/>
      <c r="AC5113" s="431"/>
    </row>
    <row r="5114" spans="24:29">
      <c r="X5114" s="429"/>
      <c r="Y5114" s="429"/>
      <c r="Z5114" s="429"/>
      <c r="AA5114" s="429"/>
      <c r="AB5114" s="185"/>
      <c r="AC5114" s="431"/>
    </row>
    <row r="5115" spans="24:29">
      <c r="X5115" s="429"/>
      <c r="Y5115" s="429"/>
      <c r="Z5115" s="429"/>
      <c r="AA5115" s="429"/>
      <c r="AB5115" s="185"/>
      <c r="AC5115" s="431"/>
    </row>
    <row r="5116" spans="24:29">
      <c r="X5116" s="429"/>
      <c r="Y5116" s="429"/>
      <c r="Z5116" s="429"/>
      <c r="AA5116" s="429"/>
      <c r="AB5116" s="185"/>
      <c r="AC5116" s="431"/>
    </row>
    <row r="5117" spans="24:29">
      <c r="X5117" s="429"/>
      <c r="Y5117" s="429"/>
      <c r="Z5117" s="429"/>
      <c r="AA5117" s="429"/>
      <c r="AB5117" s="185"/>
      <c r="AC5117" s="431"/>
    </row>
    <row r="5118" spans="24:29">
      <c r="X5118" s="429"/>
      <c r="Y5118" s="429"/>
      <c r="Z5118" s="429"/>
      <c r="AA5118" s="429"/>
      <c r="AB5118" s="185"/>
      <c r="AC5118" s="431"/>
    </row>
    <row r="5119" spans="24:29">
      <c r="X5119" s="429"/>
      <c r="Y5119" s="429"/>
      <c r="Z5119" s="429"/>
      <c r="AA5119" s="429"/>
      <c r="AB5119" s="185"/>
      <c r="AC5119" s="431"/>
    </row>
    <row r="5120" spans="24:29">
      <c r="X5120" s="429"/>
      <c r="Y5120" s="429"/>
      <c r="Z5120" s="429"/>
      <c r="AA5120" s="429"/>
      <c r="AB5120" s="185"/>
      <c r="AC5120" s="431"/>
    </row>
    <row r="5121" spans="24:29">
      <c r="X5121" s="429"/>
      <c r="Y5121" s="429"/>
      <c r="Z5121" s="429"/>
      <c r="AA5121" s="429"/>
      <c r="AB5121" s="185"/>
      <c r="AC5121" s="431"/>
    </row>
    <row r="5122" spans="24:29">
      <c r="X5122" s="429"/>
      <c r="Y5122" s="429"/>
      <c r="Z5122" s="429"/>
      <c r="AA5122" s="429"/>
      <c r="AB5122" s="185"/>
      <c r="AC5122" s="431"/>
    </row>
    <row r="5123" spans="24:29">
      <c r="X5123" s="429"/>
      <c r="Y5123" s="429"/>
      <c r="Z5123" s="429"/>
      <c r="AA5123" s="429"/>
      <c r="AB5123" s="185"/>
      <c r="AC5123" s="431"/>
    </row>
    <row r="5124" spans="24:29">
      <c r="X5124" s="429"/>
      <c r="Y5124" s="429"/>
      <c r="Z5124" s="429"/>
      <c r="AA5124" s="429"/>
      <c r="AB5124" s="185"/>
      <c r="AC5124" s="431"/>
    </row>
    <row r="5125" spans="24:29">
      <c r="X5125" s="429"/>
      <c r="Y5125" s="429"/>
      <c r="Z5125" s="429"/>
      <c r="AA5125" s="429"/>
      <c r="AB5125" s="185"/>
      <c r="AC5125" s="431"/>
    </row>
    <row r="5126" spans="24:29">
      <c r="X5126" s="429"/>
      <c r="Y5126" s="429"/>
      <c r="Z5126" s="429"/>
      <c r="AA5126" s="429"/>
      <c r="AB5126" s="185"/>
      <c r="AC5126" s="431"/>
    </row>
    <row r="5127" spans="24:29">
      <c r="X5127" s="429"/>
      <c r="Y5127" s="429"/>
      <c r="Z5127" s="429"/>
      <c r="AA5127" s="429"/>
      <c r="AB5127" s="185"/>
      <c r="AC5127" s="431"/>
    </row>
    <row r="5128" spans="24:29">
      <c r="X5128" s="429"/>
      <c r="Y5128" s="429"/>
      <c r="Z5128" s="429"/>
      <c r="AA5128" s="429"/>
      <c r="AB5128" s="185"/>
      <c r="AC5128" s="431"/>
    </row>
    <row r="5129" spans="24:29">
      <c r="X5129" s="429"/>
      <c r="Y5129" s="429"/>
      <c r="Z5129" s="429"/>
      <c r="AA5129" s="429"/>
      <c r="AB5129" s="185"/>
      <c r="AC5129" s="431"/>
    </row>
    <row r="5130" spans="24:29">
      <c r="X5130" s="429"/>
      <c r="Y5130" s="429"/>
      <c r="Z5130" s="429"/>
      <c r="AA5130" s="429"/>
      <c r="AB5130" s="185"/>
      <c r="AC5130" s="431"/>
    </row>
    <row r="5131" spans="24:29">
      <c r="X5131" s="429"/>
      <c r="Y5131" s="429"/>
      <c r="Z5131" s="429"/>
      <c r="AA5131" s="429"/>
      <c r="AB5131" s="185"/>
      <c r="AC5131" s="431"/>
    </row>
    <row r="5132" spans="24:29">
      <c r="X5132" s="429"/>
      <c r="Y5132" s="429"/>
      <c r="Z5132" s="429"/>
      <c r="AA5132" s="429"/>
      <c r="AB5132" s="185"/>
      <c r="AC5132" s="431"/>
    </row>
    <row r="5133" spans="24:29">
      <c r="X5133" s="429"/>
      <c r="Y5133" s="429"/>
      <c r="Z5133" s="429"/>
      <c r="AA5133" s="429"/>
      <c r="AB5133" s="185"/>
      <c r="AC5133" s="431"/>
    </row>
    <row r="5134" spans="24:29">
      <c r="X5134" s="429"/>
      <c r="Y5134" s="429"/>
      <c r="Z5134" s="429"/>
      <c r="AA5134" s="429"/>
      <c r="AB5134" s="185"/>
      <c r="AC5134" s="431"/>
    </row>
    <row r="5135" spans="24:29">
      <c r="X5135" s="429"/>
      <c r="Y5135" s="429"/>
      <c r="Z5135" s="429"/>
      <c r="AA5135" s="429"/>
      <c r="AB5135" s="185"/>
      <c r="AC5135" s="431"/>
    </row>
    <row r="5136" spans="24:29">
      <c r="X5136" s="429"/>
      <c r="Y5136" s="429"/>
      <c r="Z5136" s="429"/>
      <c r="AA5136" s="429"/>
      <c r="AB5136" s="185"/>
      <c r="AC5136" s="431"/>
    </row>
    <row r="5137" spans="24:29">
      <c r="X5137" s="429"/>
      <c r="Y5137" s="429"/>
      <c r="Z5137" s="429"/>
      <c r="AA5137" s="429"/>
      <c r="AB5137" s="185"/>
      <c r="AC5137" s="431"/>
    </row>
    <row r="5138" spans="24:29">
      <c r="X5138" s="429"/>
      <c r="Y5138" s="429"/>
      <c r="Z5138" s="429"/>
      <c r="AA5138" s="429"/>
      <c r="AB5138" s="185"/>
      <c r="AC5138" s="431"/>
    </row>
    <row r="5139" spans="24:29">
      <c r="X5139" s="429"/>
      <c r="Y5139" s="429"/>
      <c r="Z5139" s="429"/>
      <c r="AA5139" s="429"/>
      <c r="AB5139" s="185"/>
      <c r="AC5139" s="431"/>
    </row>
    <row r="5140" spans="24:29">
      <c r="X5140" s="429"/>
      <c r="Y5140" s="429"/>
      <c r="Z5140" s="429"/>
      <c r="AA5140" s="429"/>
      <c r="AB5140" s="185"/>
      <c r="AC5140" s="431"/>
    </row>
    <row r="5141" spans="24:29">
      <c r="X5141" s="429"/>
      <c r="Y5141" s="429"/>
      <c r="Z5141" s="429"/>
      <c r="AA5141" s="429"/>
      <c r="AB5141" s="185"/>
      <c r="AC5141" s="431"/>
    </row>
    <row r="5142" spans="24:29">
      <c r="X5142" s="429"/>
      <c r="Y5142" s="429"/>
      <c r="Z5142" s="429"/>
      <c r="AA5142" s="429"/>
      <c r="AB5142" s="185"/>
      <c r="AC5142" s="431"/>
    </row>
    <row r="5143" spans="24:29">
      <c r="X5143" s="429"/>
      <c r="Y5143" s="429"/>
      <c r="Z5143" s="429"/>
      <c r="AA5143" s="429"/>
      <c r="AB5143" s="185"/>
      <c r="AC5143" s="431"/>
    </row>
    <row r="5144" spans="24:29">
      <c r="X5144" s="429"/>
      <c r="Y5144" s="429"/>
      <c r="Z5144" s="429"/>
      <c r="AA5144" s="429"/>
      <c r="AB5144" s="185"/>
      <c r="AC5144" s="431"/>
    </row>
    <row r="5145" spans="24:29">
      <c r="X5145" s="429"/>
      <c r="Y5145" s="429"/>
      <c r="Z5145" s="429"/>
      <c r="AA5145" s="429"/>
      <c r="AB5145" s="185"/>
      <c r="AC5145" s="431"/>
    </row>
    <row r="5146" spans="24:29">
      <c r="X5146" s="429"/>
      <c r="Y5146" s="429"/>
      <c r="Z5146" s="429"/>
      <c r="AA5146" s="429"/>
      <c r="AB5146" s="185"/>
      <c r="AC5146" s="431"/>
    </row>
    <row r="5147" spans="24:29">
      <c r="X5147" s="429"/>
      <c r="Y5147" s="429"/>
      <c r="Z5147" s="429"/>
      <c r="AA5147" s="429"/>
      <c r="AB5147" s="185"/>
      <c r="AC5147" s="431"/>
    </row>
    <row r="5148" spans="24:29">
      <c r="X5148" s="429"/>
      <c r="Y5148" s="429"/>
      <c r="Z5148" s="429"/>
      <c r="AA5148" s="429"/>
      <c r="AB5148" s="185"/>
      <c r="AC5148" s="431"/>
    </row>
    <row r="5149" spans="24:29">
      <c r="X5149" s="429"/>
      <c r="Y5149" s="429"/>
      <c r="Z5149" s="429"/>
      <c r="AA5149" s="429"/>
      <c r="AB5149" s="185"/>
      <c r="AC5149" s="431"/>
    </row>
    <row r="5150" spans="24:29">
      <c r="X5150" s="429"/>
      <c r="Y5150" s="429"/>
      <c r="Z5150" s="429"/>
      <c r="AA5150" s="429"/>
      <c r="AB5150" s="185"/>
      <c r="AC5150" s="431"/>
    </row>
    <row r="5151" spans="24:29">
      <c r="X5151" s="429"/>
      <c r="Y5151" s="429"/>
      <c r="Z5151" s="429"/>
      <c r="AA5151" s="429"/>
      <c r="AB5151" s="185"/>
      <c r="AC5151" s="431"/>
    </row>
    <row r="5152" spans="24:29">
      <c r="X5152" s="429"/>
      <c r="Y5152" s="429"/>
      <c r="Z5152" s="429"/>
      <c r="AA5152" s="429"/>
      <c r="AB5152" s="185"/>
      <c r="AC5152" s="431"/>
    </row>
    <row r="5153" spans="24:29">
      <c r="X5153" s="429"/>
      <c r="Y5153" s="429"/>
      <c r="Z5153" s="429"/>
      <c r="AA5153" s="429"/>
      <c r="AB5153" s="185"/>
      <c r="AC5153" s="431"/>
    </row>
    <row r="5154" spans="24:29">
      <c r="X5154" s="429"/>
      <c r="Y5154" s="429"/>
      <c r="Z5154" s="429"/>
      <c r="AA5154" s="429"/>
      <c r="AB5154" s="185"/>
      <c r="AC5154" s="431"/>
    </row>
    <row r="5155" spans="24:29">
      <c r="X5155" s="429"/>
      <c r="Y5155" s="429"/>
      <c r="Z5155" s="429"/>
      <c r="AA5155" s="429"/>
      <c r="AB5155" s="185"/>
      <c r="AC5155" s="431"/>
    </row>
    <row r="5156" spans="24:29">
      <c r="X5156" s="429"/>
      <c r="Y5156" s="429"/>
      <c r="Z5156" s="429"/>
      <c r="AA5156" s="429"/>
      <c r="AB5156" s="185"/>
      <c r="AC5156" s="431"/>
    </row>
    <row r="5157" spans="24:29">
      <c r="X5157" s="429"/>
      <c r="Y5157" s="429"/>
      <c r="Z5157" s="429"/>
      <c r="AA5157" s="429"/>
      <c r="AB5157" s="185"/>
      <c r="AC5157" s="431"/>
    </row>
    <row r="5158" spans="24:29">
      <c r="X5158" s="429"/>
      <c r="Y5158" s="429"/>
      <c r="Z5158" s="429"/>
      <c r="AA5158" s="429"/>
      <c r="AB5158" s="185"/>
      <c r="AC5158" s="431"/>
    </row>
    <row r="5159" spans="24:29">
      <c r="X5159" s="429"/>
      <c r="Y5159" s="429"/>
      <c r="Z5159" s="429"/>
      <c r="AA5159" s="429"/>
      <c r="AB5159" s="185"/>
      <c r="AC5159" s="431"/>
    </row>
    <row r="5160" spans="24:29">
      <c r="X5160" s="429"/>
      <c r="Y5160" s="429"/>
      <c r="Z5160" s="429"/>
      <c r="AA5160" s="429"/>
      <c r="AB5160" s="185"/>
      <c r="AC5160" s="431"/>
    </row>
    <row r="5161" spans="24:29">
      <c r="X5161" s="429"/>
      <c r="Y5161" s="429"/>
      <c r="Z5161" s="429"/>
      <c r="AA5161" s="429"/>
      <c r="AB5161" s="185"/>
      <c r="AC5161" s="431"/>
    </row>
    <row r="5162" spans="24:29">
      <c r="X5162" s="429"/>
      <c r="Y5162" s="429"/>
      <c r="Z5162" s="429"/>
      <c r="AA5162" s="429"/>
      <c r="AB5162" s="185"/>
      <c r="AC5162" s="431"/>
    </row>
    <row r="5163" spans="24:29">
      <c r="X5163" s="429"/>
      <c r="Y5163" s="429"/>
      <c r="Z5163" s="429"/>
      <c r="AA5163" s="429"/>
      <c r="AB5163" s="185"/>
      <c r="AC5163" s="431"/>
    </row>
    <row r="5164" spans="24:29">
      <c r="X5164" s="429"/>
      <c r="Y5164" s="429"/>
      <c r="Z5164" s="429"/>
      <c r="AA5164" s="429"/>
      <c r="AB5164" s="185"/>
      <c r="AC5164" s="431"/>
    </row>
    <row r="5165" spans="24:29">
      <c r="X5165" s="429"/>
      <c r="Y5165" s="429"/>
      <c r="Z5165" s="429"/>
      <c r="AA5165" s="429"/>
      <c r="AB5165" s="185"/>
      <c r="AC5165" s="431"/>
    </row>
    <row r="5166" spans="24:29">
      <c r="X5166" s="429"/>
      <c r="Y5166" s="429"/>
      <c r="Z5166" s="429"/>
      <c r="AA5166" s="429"/>
      <c r="AB5166" s="185"/>
      <c r="AC5166" s="431"/>
    </row>
    <row r="5167" spans="24:29">
      <c r="X5167" s="429"/>
      <c r="Y5167" s="429"/>
      <c r="Z5167" s="429"/>
      <c r="AA5167" s="429"/>
      <c r="AB5167" s="185"/>
      <c r="AC5167" s="431"/>
    </row>
    <row r="5168" spans="24:29">
      <c r="X5168" s="429"/>
      <c r="Y5168" s="429"/>
      <c r="Z5168" s="429"/>
      <c r="AA5168" s="429"/>
      <c r="AB5168" s="185"/>
      <c r="AC5168" s="431"/>
    </row>
    <row r="5169" spans="24:29">
      <c r="X5169" s="429"/>
      <c r="Y5169" s="429"/>
      <c r="Z5169" s="429"/>
      <c r="AA5169" s="429"/>
      <c r="AB5169" s="185"/>
      <c r="AC5169" s="431"/>
    </row>
    <row r="5170" spans="24:29">
      <c r="X5170" s="429"/>
      <c r="Y5170" s="429"/>
      <c r="Z5170" s="429"/>
      <c r="AA5170" s="429"/>
      <c r="AB5170" s="185"/>
      <c r="AC5170" s="431"/>
    </row>
    <row r="5171" spans="24:29">
      <c r="X5171" s="429"/>
      <c r="Y5171" s="429"/>
      <c r="Z5171" s="429"/>
      <c r="AA5171" s="429"/>
      <c r="AB5171" s="185"/>
      <c r="AC5171" s="431"/>
    </row>
    <row r="5172" spans="24:29">
      <c r="X5172" s="429"/>
      <c r="Y5172" s="429"/>
      <c r="Z5172" s="429"/>
      <c r="AA5172" s="429"/>
      <c r="AB5172" s="185"/>
      <c r="AC5172" s="431"/>
    </row>
    <row r="5173" spans="24:29">
      <c r="X5173" s="429"/>
      <c r="Y5173" s="429"/>
      <c r="Z5173" s="429"/>
      <c r="AA5173" s="429"/>
      <c r="AB5173" s="185"/>
      <c r="AC5173" s="431"/>
    </row>
    <row r="5174" spans="24:29">
      <c r="X5174" s="429"/>
      <c r="Y5174" s="429"/>
      <c r="Z5174" s="429"/>
      <c r="AA5174" s="429"/>
      <c r="AB5174" s="185"/>
      <c r="AC5174" s="431"/>
    </row>
    <row r="5175" spans="24:29">
      <c r="X5175" s="429"/>
      <c r="Y5175" s="429"/>
      <c r="Z5175" s="429"/>
      <c r="AA5175" s="429"/>
      <c r="AB5175" s="185"/>
      <c r="AC5175" s="431"/>
    </row>
    <row r="5176" spans="24:29">
      <c r="X5176" s="429"/>
      <c r="Y5176" s="429"/>
      <c r="Z5176" s="429"/>
      <c r="AA5176" s="429"/>
      <c r="AB5176" s="185"/>
      <c r="AC5176" s="431"/>
    </row>
    <row r="5177" spans="24:29">
      <c r="X5177" s="429"/>
      <c r="Y5177" s="429"/>
      <c r="Z5177" s="429"/>
      <c r="AA5177" s="429"/>
      <c r="AB5177" s="185"/>
      <c r="AC5177" s="431"/>
    </row>
    <row r="5178" spans="24:29">
      <c r="X5178" s="429"/>
      <c r="Y5178" s="429"/>
      <c r="Z5178" s="429"/>
      <c r="AA5178" s="429"/>
      <c r="AB5178" s="185"/>
      <c r="AC5178" s="431"/>
    </row>
    <row r="5179" spans="24:29">
      <c r="X5179" s="429"/>
      <c r="Y5179" s="429"/>
      <c r="Z5179" s="429"/>
      <c r="AA5179" s="429"/>
      <c r="AB5179" s="185"/>
      <c r="AC5179" s="431"/>
    </row>
    <row r="5180" spans="24:29">
      <c r="X5180" s="429"/>
      <c r="Y5180" s="429"/>
      <c r="Z5180" s="429"/>
      <c r="AA5180" s="429"/>
      <c r="AB5180" s="185"/>
      <c r="AC5180" s="431"/>
    </row>
    <row r="5181" spans="24:29">
      <c r="X5181" s="429"/>
      <c r="Y5181" s="429"/>
      <c r="Z5181" s="429"/>
      <c r="AA5181" s="429"/>
      <c r="AB5181" s="185"/>
      <c r="AC5181" s="431"/>
    </row>
    <row r="5182" spans="24:29">
      <c r="X5182" s="429"/>
      <c r="Y5182" s="429"/>
      <c r="Z5182" s="429"/>
      <c r="AA5182" s="429"/>
      <c r="AB5182" s="185"/>
      <c r="AC5182" s="431"/>
    </row>
    <row r="5183" spans="24:29">
      <c r="X5183" s="429"/>
      <c r="Y5183" s="429"/>
      <c r="Z5183" s="429"/>
      <c r="AA5183" s="429"/>
      <c r="AB5183" s="185"/>
      <c r="AC5183" s="431"/>
    </row>
    <row r="5184" spans="24:29">
      <c r="X5184" s="429"/>
      <c r="Y5184" s="429"/>
      <c r="Z5184" s="429"/>
      <c r="AA5184" s="429"/>
      <c r="AB5184" s="185"/>
      <c r="AC5184" s="431"/>
    </row>
    <row r="5185" spans="24:29">
      <c r="X5185" s="429"/>
      <c r="Y5185" s="429"/>
      <c r="Z5185" s="429"/>
      <c r="AA5185" s="429"/>
      <c r="AB5185" s="185"/>
      <c r="AC5185" s="431"/>
    </row>
    <row r="5186" spans="24:29">
      <c r="X5186" s="429"/>
      <c r="Y5186" s="429"/>
      <c r="Z5186" s="429"/>
      <c r="AA5186" s="429"/>
      <c r="AB5186" s="185"/>
      <c r="AC5186" s="431"/>
    </row>
    <row r="5187" spans="24:29">
      <c r="X5187" s="429"/>
      <c r="Y5187" s="429"/>
      <c r="Z5187" s="429"/>
      <c r="AA5187" s="429"/>
      <c r="AB5187" s="185"/>
      <c r="AC5187" s="431"/>
    </row>
    <row r="5188" spans="24:29">
      <c r="X5188" s="429"/>
      <c r="Y5188" s="429"/>
      <c r="Z5188" s="429"/>
      <c r="AA5188" s="429"/>
      <c r="AB5188" s="185"/>
      <c r="AC5188" s="431"/>
    </row>
    <row r="5189" spans="24:29">
      <c r="X5189" s="429"/>
      <c r="Y5189" s="429"/>
      <c r="Z5189" s="429"/>
      <c r="AA5189" s="429"/>
      <c r="AB5189" s="185"/>
      <c r="AC5189" s="431"/>
    </row>
    <row r="5190" spans="24:29">
      <c r="X5190" s="429"/>
      <c r="Y5190" s="429"/>
      <c r="Z5190" s="429"/>
      <c r="AA5190" s="429"/>
      <c r="AB5190" s="185"/>
      <c r="AC5190" s="431"/>
    </row>
    <row r="5191" spans="24:29">
      <c r="X5191" s="429"/>
      <c r="Y5191" s="429"/>
      <c r="Z5191" s="429"/>
      <c r="AA5191" s="429"/>
      <c r="AB5191" s="185"/>
      <c r="AC5191" s="431"/>
    </row>
    <row r="5192" spans="24:29">
      <c r="X5192" s="429"/>
      <c r="Y5192" s="429"/>
      <c r="Z5192" s="429"/>
      <c r="AA5192" s="429"/>
      <c r="AB5192" s="185"/>
      <c r="AC5192" s="431"/>
    </row>
    <row r="5193" spans="24:29">
      <c r="X5193" s="429"/>
      <c r="Y5193" s="429"/>
      <c r="Z5193" s="429"/>
      <c r="AA5193" s="429"/>
      <c r="AB5193" s="185"/>
      <c r="AC5193" s="431"/>
    </row>
    <row r="5194" spans="24:29">
      <c r="X5194" s="429"/>
      <c r="Y5194" s="429"/>
      <c r="Z5194" s="429"/>
      <c r="AA5194" s="429"/>
      <c r="AB5194" s="185"/>
      <c r="AC5194" s="431"/>
    </row>
    <row r="5195" spans="24:29">
      <c r="X5195" s="429"/>
      <c r="Y5195" s="429"/>
      <c r="Z5195" s="429"/>
      <c r="AA5195" s="429"/>
      <c r="AB5195" s="185"/>
      <c r="AC5195" s="431"/>
    </row>
    <row r="5196" spans="24:29">
      <c r="X5196" s="429"/>
      <c r="Y5196" s="429"/>
      <c r="Z5196" s="429"/>
      <c r="AA5196" s="429"/>
      <c r="AB5196" s="185"/>
      <c r="AC5196" s="431"/>
    </row>
    <row r="5197" spans="24:29">
      <c r="X5197" s="429"/>
      <c r="Y5197" s="429"/>
      <c r="Z5197" s="429"/>
      <c r="AA5197" s="429"/>
      <c r="AB5197" s="185"/>
      <c r="AC5197" s="431"/>
    </row>
    <row r="5198" spans="24:29">
      <c r="X5198" s="429"/>
      <c r="Y5198" s="429"/>
      <c r="Z5198" s="429"/>
      <c r="AA5198" s="429"/>
      <c r="AB5198" s="185"/>
      <c r="AC5198" s="431"/>
    </row>
    <row r="5199" spans="24:29">
      <c r="X5199" s="429"/>
      <c r="Y5199" s="429"/>
      <c r="Z5199" s="429"/>
      <c r="AA5199" s="429"/>
      <c r="AB5199" s="185"/>
      <c r="AC5199" s="431"/>
    </row>
    <row r="5200" spans="24:29">
      <c r="X5200" s="429"/>
      <c r="Y5200" s="429"/>
      <c r="Z5200" s="429"/>
      <c r="AA5200" s="429"/>
      <c r="AB5200" s="185"/>
      <c r="AC5200" s="431"/>
    </row>
    <row r="5201" spans="24:29">
      <c r="X5201" s="429"/>
      <c r="Y5201" s="429"/>
      <c r="Z5201" s="429"/>
      <c r="AA5201" s="429"/>
      <c r="AB5201" s="185"/>
      <c r="AC5201" s="431"/>
    </row>
    <row r="5202" spans="24:29">
      <c r="X5202" s="429"/>
      <c r="Y5202" s="429"/>
      <c r="Z5202" s="429"/>
      <c r="AA5202" s="429"/>
      <c r="AB5202" s="185"/>
      <c r="AC5202" s="431"/>
    </row>
    <row r="5203" spans="24:29">
      <c r="X5203" s="429"/>
      <c r="Y5203" s="429"/>
      <c r="Z5203" s="429"/>
      <c r="AA5203" s="429"/>
      <c r="AB5203" s="185"/>
      <c r="AC5203" s="431"/>
    </row>
    <row r="5204" spans="24:29">
      <c r="X5204" s="429"/>
      <c r="Y5204" s="429"/>
      <c r="Z5204" s="429"/>
      <c r="AA5204" s="429"/>
      <c r="AB5204" s="185"/>
      <c r="AC5204" s="431"/>
    </row>
    <row r="5205" spans="24:29">
      <c r="X5205" s="429"/>
      <c r="Y5205" s="429"/>
      <c r="Z5205" s="429"/>
      <c r="AA5205" s="429"/>
      <c r="AB5205" s="185"/>
      <c r="AC5205" s="431"/>
    </row>
    <row r="5206" spans="24:29">
      <c r="X5206" s="429"/>
      <c r="Y5206" s="429"/>
      <c r="Z5206" s="429"/>
      <c r="AA5206" s="429"/>
      <c r="AB5206" s="185"/>
      <c r="AC5206" s="431"/>
    </row>
    <row r="5207" spans="24:29">
      <c r="X5207" s="429"/>
      <c r="Y5207" s="429"/>
      <c r="Z5207" s="429"/>
      <c r="AA5207" s="429"/>
      <c r="AB5207" s="185"/>
      <c r="AC5207" s="431"/>
    </row>
    <row r="5208" spans="24:29">
      <c r="X5208" s="429"/>
      <c r="Y5208" s="429"/>
      <c r="Z5208" s="429"/>
      <c r="AA5208" s="429"/>
      <c r="AB5208" s="185"/>
      <c r="AC5208" s="431"/>
    </row>
    <row r="5209" spans="24:29">
      <c r="X5209" s="429"/>
      <c r="Y5209" s="429"/>
      <c r="Z5209" s="429"/>
      <c r="AA5209" s="429"/>
      <c r="AB5209" s="185"/>
      <c r="AC5209" s="431"/>
    </row>
    <row r="5210" spans="24:29">
      <c r="X5210" s="429"/>
      <c r="Y5210" s="429"/>
      <c r="Z5210" s="429"/>
      <c r="AA5210" s="429"/>
      <c r="AB5210" s="185"/>
      <c r="AC5210" s="431"/>
    </row>
    <row r="5211" spans="24:29">
      <c r="X5211" s="429"/>
      <c r="Y5211" s="429"/>
      <c r="Z5211" s="429"/>
      <c r="AA5211" s="429"/>
      <c r="AB5211" s="185"/>
      <c r="AC5211" s="431"/>
    </row>
    <row r="5212" spans="24:29">
      <c r="X5212" s="429"/>
      <c r="Y5212" s="429"/>
      <c r="Z5212" s="429"/>
      <c r="AA5212" s="429"/>
      <c r="AB5212" s="185"/>
      <c r="AC5212" s="431"/>
    </row>
    <row r="5213" spans="24:29">
      <c r="X5213" s="429"/>
      <c r="Y5213" s="429"/>
      <c r="Z5213" s="429"/>
      <c r="AA5213" s="429"/>
      <c r="AB5213" s="185"/>
      <c r="AC5213" s="431"/>
    </row>
    <row r="5214" spans="24:29">
      <c r="X5214" s="429"/>
      <c r="Y5214" s="429"/>
      <c r="Z5214" s="429"/>
      <c r="AA5214" s="429"/>
      <c r="AB5214" s="185"/>
      <c r="AC5214" s="431"/>
    </row>
    <row r="5215" spans="24:29">
      <c r="X5215" s="429"/>
      <c r="Y5215" s="429"/>
      <c r="Z5215" s="429"/>
      <c r="AA5215" s="429"/>
      <c r="AB5215" s="185"/>
      <c r="AC5215" s="431"/>
    </row>
    <row r="5216" spans="24:29">
      <c r="X5216" s="429"/>
      <c r="Y5216" s="429"/>
      <c r="Z5216" s="429"/>
      <c r="AA5216" s="429"/>
      <c r="AB5216" s="185"/>
      <c r="AC5216" s="431"/>
    </row>
    <row r="5217" spans="24:29">
      <c r="X5217" s="429"/>
      <c r="Y5217" s="429"/>
      <c r="Z5217" s="429"/>
      <c r="AA5217" s="429"/>
      <c r="AB5217" s="185"/>
      <c r="AC5217" s="431"/>
    </row>
    <row r="5218" spans="24:29">
      <c r="X5218" s="429"/>
      <c r="Y5218" s="429"/>
      <c r="Z5218" s="429"/>
      <c r="AA5218" s="429"/>
      <c r="AB5218" s="185"/>
      <c r="AC5218" s="431"/>
    </row>
    <row r="5219" spans="24:29">
      <c r="X5219" s="429"/>
      <c r="Y5219" s="429"/>
      <c r="Z5219" s="429"/>
      <c r="AA5219" s="429"/>
      <c r="AB5219" s="185"/>
      <c r="AC5219" s="431"/>
    </row>
    <row r="5220" spans="24:29">
      <c r="X5220" s="429"/>
      <c r="Y5220" s="429"/>
      <c r="Z5220" s="429"/>
      <c r="AA5220" s="429"/>
      <c r="AB5220" s="185"/>
      <c r="AC5220" s="431"/>
    </row>
    <row r="5221" spans="24:29">
      <c r="X5221" s="429"/>
      <c r="Y5221" s="429"/>
      <c r="Z5221" s="429"/>
      <c r="AA5221" s="429"/>
      <c r="AB5221" s="185"/>
      <c r="AC5221" s="431"/>
    </row>
    <row r="5222" spans="24:29">
      <c r="X5222" s="429"/>
      <c r="Y5222" s="429"/>
      <c r="Z5222" s="429"/>
      <c r="AA5222" s="429"/>
      <c r="AB5222" s="185"/>
      <c r="AC5222" s="431"/>
    </row>
    <row r="5223" spans="24:29">
      <c r="X5223" s="429"/>
      <c r="Y5223" s="429"/>
      <c r="Z5223" s="429"/>
      <c r="AA5223" s="429"/>
      <c r="AB5223" s="185"/>
      <c r="AC5223" s="431"/>
    </row>
    <row r="5224" spans="24:29">
      <c r="X5224" s="429"/>
      <c r="Y5224" s="429"/>
      <c r="Z5224" s="429"/>
      <c r="AA5224" s="429"/>
      <c r="AB5224" s="185"/>
      <c r="AC5224" s="431"/>
    </row>
    <row r="5225" spans="24:29">
      <c r="X5225" s="429"/>
      <c r="Y5225" s="429"/>
      <c r="Z5225" s="429"/>
      <c r="AA5225" s="429"/>
      <c r="AB5225" s="185"/>
      <c r="AC5225" s="431"/>
    </row>
    <row r="5226" spans="24:29">
      <c r="X5226" s="429"/>
      <c r="Y5226" s="429"/>
      <c r="Z5226" s="429"/>
      <c r="AA5226" s="429"/>
      <c r="AB5226" s="185"/>
      <c r="AC5226" s="431"/>
    </row>
    <row r="5227" spans="24:29">
      <c r="X5227" s="429"/>
      <c r="Y5227" s="429"/>
      <c r="Z5227" s="429"/>
      <c r="AA5227" s="429"/>
      <c r="AB5227" s="185"/>
      <c r="AC5227" s="431"/>
    </row>
    <row r="5228" spans="24:29">
      <c r="X5228" s="429"/>
      <c r="Y5228" s="429"/>
      <c r="Z5228" s="429"/>
      <c r="AA5228" s="429"/>
      <c r="AB5228" s="185"/>
      <c r="AC5228" s="431"/>
    </row>
    <row r="5229" spans="24:29">
      <c r="X5229" s="429"/>
      <c r="Y5229" s="429"/>
      <c r="Z5229" s="429"/>
      <c r="AA5229" s="429"/>
      <c r="AB5229" s="185"/>
      <c r="AC5229" s="431"/>
    </row>
    <row r="5230" spans="24:29">
      <c r="X5230" s="429"/>
      <c r="Y5230" s="429"/>
      <c r="Z5230" s="429"/>
      <c r="AA5230" s="429"/>
      <c r="AB5230" s="185"/>
      <c r="AC5230" s="431"/>
    </row>
    <row r="5231" spans="24:29">
      <c r="X5231" s="429"/>
      <c r="Y5231" s="429"/>
      <c r="Z5231" s="429"/>
      <c r="AA5231" s="429"/>
      <c r="AB5231" s="185"/>
      <c r="AC5231" s="431"/>
    </row>
    <row r="5232" spans="24:29">
      <c r="X5232" s="429"/>
      <c r="Y5232" s="429"/>
      <c r="Z5232" s="429"/>
      <c r="AA5232" s="429"/>
      <c r="AB5232" s="185"/>
      <c r="AC5232" s="431"/>
    </row>
    <row r="5233" spans="24:29">
      <c r="X5233" s="429"/>
      <c r="Y5233" s="429"/>
      <c r="Z5233" s="429"/>
      <c r="AA5233" s="429"/>
      <c r="AB5233" s="185"/>
      <c r="AC5233" s="431"/>
    </row>
    <row r="5234" spans="24:29">
      <c r="X5234" s="429"/>
      <c r="Y5234" s="429"/>
      <c r="Z5234" s="429"/>
      <c r="AA5234" s="429"/>
      <c r="AB5234" s="185"/>
      <c r="AC5234" s="431"/>
    </row>
    <row r="5235" spans="24:29">
      <c r="X5235" s="429"/>
      <c r="Y5235" s="429"/>
      <c r="Z5235" s="429"/>
      <c r="AA5235" s="429"/>
      <c r="AB5235" s="185"/>
      <c r="AC5235" s="431"/>
    </row>
    <row r="5236" spans="24:29">
      <c r="X5236" s="429"/>
      <c r="Y5236" s="429"/>
      <c r="Z5236" s="429"/>
      <c r="AA5236" s="429"/>
      <c r="AB5236" s="185"/>
      <c r="AC5236" s="431"/>
    </row>
    <row r="5237" spans="24:29">
      <c r="X5237" s="429"/>
      <c r="Y5237" s="429"/>
      <c r="Z5237" s="429"/>
      <c r="AA5237" s="429"/>
      <c r="AB5237" s="185"/>
      <c r="AC5237" s="431"/>
    </row>
    <row r="5238" spans="24:29">
      <c r="X5238" s="429"/>
      <c r="Y5238" s="429"/>
      <c r="Z5238" s="429"/>
      <c r="AA5238" s="429"/>
      <c r="AB5238" s="185"/>
      <c r="AC5238" s="431"/>
    </row>
    <row r="5239" spans="24:29">
      <c r="X5239" s="429"/>
      <c r="Y5239" s="429"/>
      <c r="Z5239" s="429"/>
      <c r="AA5239" s="429"/>
      <c r="AB5239" s="185"/>
      <c r="AC5239" s="431"/>
    </row>
    <row r="5240" spans="24:29">
      <c r="X5240" s="429"/>
      <c r="Y5240" s="429"/>
      <c r="Z5240" s="429"/>
      <c r="AA5240" s="429"/>
      <c r="AB5240" s="185"/>
      <c r="AC5240" s="431"/>
    </row>
    <row r="5241" spans="24:29">
      <c r="X5241" s="429"/>
      <c r="Y5241" s="429"/>
      <c r="Z5241" s="429"/>
      <c r="AA5241" s="429"/>
      <c r="AB5241" s="185"/>
      <c r="AC5241" s="431"/>
    </row>
    <row r="5242" spans="24:29">
      <c r="X5242" s="429"/>
      <c r="Y5242" s="429"/>
      <c r="Z5242" s="429"/>
      <c r="AA5242" s="429"/>
      <c r="AB5242" s="185"/>
      <c r="AC5242" s="431"/>
    </row>
    <row r="5243" spans="24:29">
      <c r="X5243" s="429"/>
      <c r="Y5243" s="429"/>
      <c r="Z5243" s="429"/>
      <c r="AA5243" s="429"/>
      <c r="AB5243" s="185"/>
      <c r="AC5243" s="431"/>
    </row>
    <row r="5244" spans="24:29">
      <c r="X5244" s="429"/>
      <c r="Y5244" s="429"/>
      <c r="Z5244" s="429"/>
      <c r="AA5244" s="429"/>
      <c r="AB5244" s="185"/>
      <c r="AC5244" s="431"/>
    </row>
    <row r="5245" spans="24:29">
      <c r="X5245" s="429"/>
      <c r="Y5245" s="429"/>
      <c r="Z5245" s="429"/>
      <c r="AA5245" s="429"/>
      <c r="AB5245" s="185"/>
      <c r="AC5245" s="431"/>
    </row>
    <row r="5246" spans="24:29">
      <c r="X5246" s="429"/>
      <c r="Y5246" s="429"/>
      <c r="Z5246" s="429"/>
      <c r="AA5246" s="429"/>
      <c r="AB5246" s="185"/>
      <c r="AC5246" s="431"/>
    </row>
    <row r="5247" spans="24:29">
      <c r="X5247" s="429"/>
      <c r="Y5247" s="429"/>
      <c r="Z5247" s="429"/>
      <c r="AA5247" s="429"/>
      <c r="AB5247" s="185"/>
      <c r="AC5247" s="431"/>
    </row>
    <row r="5248" spans="24:29">
      <c r="X5248" s="429"/>
      <c r="Y5248" s="429"/>
      <c r="Z5248" s="429"/>
      <c r="AA5248" s="429"/>
      <c r="AB5248" s="185"/>
      <c r="AC5248" s="431"/>
    </row>
    <row r="5249" spans="24:29">
      <c r="X5249" s="429"/>
      <c r="Y5249" s="429"/>
      <c r="Z5249" s="429"/>
      <c r="AA5249" s="429"/>
      <c r="AB5249" s="185"/>
      <c r="AC5249" s="431"/>
    </row>
    <row r="5250" spans="24:29">
      <c r="X5250" s="429"/>
      <c r="Y5250" s="429"/>
      <c r="Z5250" s="429"/>
      <c r="AA5250" s="429"/>
      <c r="AB5250" s="185"/>
      <c r="AC5250" s="431"/>
    </row>
    <row r="5251" spans="24:29">
      <c r="X5251" s="429"/>
      <c r="Y5251" s="429"/>
      <c r="Z5251" s="429"/>
      <c r="AA5251" s="429"/>
      <c r="AB5251" s="185"/>
      <c r="AC5251" s="431"/>
    </row>
    <row r="5252" spans="24:29">
      <c r="X5252" s="429"/>
      <c r="Y5252" s="429"/>
      <c r="Z5252" s="429"/>
      <c r="AA5252" s="429"/>
      <c r="AB5252" s="185"/>
      <c r="AC5252" s="431"/>
    </row>
    <row r="5253" spans="24:29">
      <c r="X5253" s="429"/>
      <c r="Y5253" s="429"/>
      <c r="Z5253" s="429"/>
      <c r="AA5253" s="429"/>
      <c r="AB5253" s="185"/>
      <c r="AC5253" s="431"/>
    </row>
    <row r="5254" spans="24:29">
      <c r="X5254" s="429"/>
      <c r="Y5254" s="429"/>
      <c r="Z5254" s="429"/>
      <c r="AA5254" s="429"/>
      <c r="AB5254" s="185"/>
      <c r="AC5254" s="431"/>
    </row>
    <row r="5255" spans="24:29">
      <c r="X5255" s="429"/>
      <c r="Y5255" s="429"/>
      <c r="Z5255" s="429"/>
      <c r="AA5255" s="429"/>
      <c r="AB5255" s="185"/>
      <c r="AC5255" s="431"/>
    </row>
    <row r="5256" spans="24:29">
      <c r="X5256" s="429"/>
      <c r="Y5256" s="429"/>
      <c r="Z5256" s="429"/>
      <c r="AA5256" s="429"/>
      <c r="AB5256" s="185"/>
      <c r="AC5256" s="431"/>
    </row>
    <row r="5257" spans="24:29">
      <c r="X5257" s="429"/>
      <c r="Y5257" s="429"/>
      <c r="Z5257" s="429"/>
      <c r="AA5257" s="429"/>
      <c r="AB5257" s="185"/>
      <c r="AC5257" s="431"/>
    </row>
    <row r="5258" spans="24:29">
      <c r="X5258" s="429"/>
      <c r="Y5258" s="429"/>
      <c r="Z5258" s="429"/>
      <c r="AA5258" s="429"/>
      <c r="AB5258" s="185"/>
      <c r="AC5258" s="431"/>
    </row>
    <row r="5259" spans="24:29">
      <c r="X5259" s="429"/>
      <c r="Y5259" s="429"/>
      <c r="Z5259" s="429"/>
      <c r="AA5259" s="429"/>
      <c r="AB5259" s="185"/>
      <c r="AC5259" s="431"/>
    </row>
    <row r="5260" spans="24:29">
      <c r="X5260" s="429"/>
      <c r="Y5260" s="429"/>
      <c r="Z5260" s="429"/>
      <c r="AA5260" s="429"/>
      <c r="AB5260" s="185"/>
      <c r="AC5260" s="431"/>
    </row>
    <row r="5261" spans="24:29">
      <c r="X5261" s="429"/>
      <c r="Y5261" s="429"/>
      <c r="Z5261" s="429"/>
      <c r="AA5261" s="429"/>
      <c r="AB5261" s="185"/>
      <c r="AC5261" s="431"/>
    </row>
    <row r="5262" spans="24:29">
      <c r="X5262" s="429"/>
      <c r="Y5262" s="429"/>
      <c r="Z5262" s="429"/>
      <c r="AA5262" s="429"/>
      <c r="AB5262" s="185"/>
      <c r="AC5262" s="431"/>
    </row>
    <row r="5263" spans="24:29">
      <c r="X5263" s="429"/>
      <c r="Y5263" s="429"/>
      <c r="Z5263" s="429"/>
      <c r="AA5263" s="429"/>
      <c r="AB5263" s="185"/>
      <c r="AC5263" s="431"/>
    </row>
    <row r="5264" spans="24:29">
      <c r="X5264" s="429"/>
      <c r="Y5264" s="429"/>
      <c r="Z5264" s="429"/>
      <c r="AA5264" s="429"/>
      <c r="AB5264" s="185"/>
      <c r="AC5264" s="431"/>
    </row>
    <row r="5265" spans="24:29">
      <c r="X5265" s="429"/>
      <c r="Y5265" s="429"/>
      <c r="Z5265" s="429"/>
      <c r="AA5265" s="429"/>
      <c r="AB5265" s="185"/>
      <c r="AC5265" s="431"/>
    </row>
    <row r="5266" spans="24:29">
      <c r="X5266" s="429"/>
      <c r="Y5266" s="429"/>
      <c r="Z5266" s="429"/>
      <c r="AA5266" s="429"/>
      <c r="AB5266" s="185"/>
      <c r="AC5266" s="431"/>
    </row>
    <row r="5267" spans="24:29">
      <c r="X5267" s="429"/>
      <c r="Y5267" s="429"/>
      <c r="Z5267" s="429"/>
      <c r="AA5267" s="429"/>
      <c r="AB5267" s="185"/>
      <c r="AC5267" s="431"/>
    </row>
    <row r="5268" spans="24:29">
      <c r="X5268" s="429"/>
      <c r="Y5268" s="429"/>
      <c r="Z5268" s="429"/>
      <c r="AA5268" s="429"/>
      <c r="AB5268" s="185"/>
      <c r="AC5268" s="431"/>
    </row>
    <row r="5269" spans="24:29">
      <c r="X5269" s="429"/>
      <c r="Y5269" s="429"/>
      <c r="Z5269" s="429"/>
      <c r="AA5269" s="429"/>
      <c r="AB5269" s="185"/>
      <c r="AC5269" s="431"/>
    </row>
    <row r="5270" spans="24:29">
      <c r="X5270" s="429"/>
      <c r="Y5270" s="429"/>
      <c r="Z5270" s="429"/>
      <c r="AA5270" s="429"/>
      <c r="AB5270" s="185"/>
      <c r="AC5270" s="431"/>
    </row>
    <row r="5271" spans="24:29">
      <c r="X5271" s="429"/>
      <c r="Y5271" s="429"/>
      <c r="Z5271" s="429"/>
      <c r="AA5271" s="429"/>
      <c r="AB5271" s="185"/>
      <c r="AC5271" s="431"/>
    </row>
    <row r="5272" spans="24:29">
      <c r="X5272" s="429"/>
      <c r="Y5272" s="429"/>
      <c r="Z5272" s="429"/>
      <c r="AA5272" s="429"/>
      <c r="AB5272" s="185"/>
      <c r="AC5272" s="431"/>
    </row>
    <row r="5273" spans="24:29">
      <c r="X5273" s="429"/>
      <c r="Y5273" s="429"/>
      <c r="Z5273" s="429"/>
      <c r="AA5273" s="429"/>
      <c r="AB5273" s="185"/>
      <c r="AC5273" s="431"/>
    </row>
    <row r="5274" spans="24:29">
      <c r="X5274" s="429"/>
      <c r="Y5274" s="429"/>
      <c r="Z5274" s="429"/>
      <c r="AA5274" s="429"/>
      <c r="AB5274" s="185"/>
      <c r="AC5274" s="431"/>
    </row>
    <row r="5275" spans="24:29">
      <c r="X5275" s="429"/>
      <c r="Y5275" s="429"/>
      <c r="Z5275" s="429"/>
      <c r="AA5275" s="429"/>
      <c r="AB5275" s="185"/>
      <c r="AC5275" s="431"/>
    </row>
    <row r="5276" spans="24:29">
      <c r="X5276" s="429"/>
      <c r="Y5276" s="429"/>
      <c r="Z5276" s="429"/>
      <c r="AA5276" s="429"/>
      <c r="AB5276" s="185"/>
      <c r="AC5276" s="431"/>
    </row>
    <row r="5277" spans="24:29">
      <c r="X5277" s="429"/>
      <c r="Y5277" s="429"/>
      <c r="Z5277" s="429"/>
      <c r="AA5277" s="429"/>
      <c r="AB5277" s="185"/>
      <c r="AC5277" s="431"/>
    </row>
    <row r="5278" spans="24:29">
      <c r="X5278" s="429"/>
      <c r="Y5278" s="429"/>
      <c r="Z5278" s="429"/>
      <c r="AA5278" s="429"/>
      <c r="AB5278" s="185"/>
      <c r="AC5278" s="431"/>
    </row>
    <row r="5279" spans="24:29">
      <c r="X5279" s="429"/>
      <c r="Y5279" s="429"/>
      <c r="Z5279" s="429"/>
      <c r="AA5279" s="429"/>
      <c r="AB5279" s="185"/>
      <c r="AC5279" s="431"/>
    </row>
    <row r="5280" spans="24:29">
      <c r="X5280" s="429"/>
      <c r="Y5280" s="429"/>
      <c r="Z5280" s="429"/>
      <c r="AA5280" s="429"/>
      <c r="AB5280" s="185"/>
      <c r="AC5280" s="431"/>
    </row>
    <row r="5281" spans="24:29">
      <c r="X5281" s="429"/>
      <c r="Y5281" s="429"/>
      <c r="Z5281" s="429"/>
      <c r="AA5281" s="429"/>
      <c r="AB5281" s="185"/>
      <c r="AC5281" s="431"/>
    </row>
    <row r="5282" spans="24:29">
      <c r="X5282" s="429"/>
      <c r="Y5282" s="429"/>
      <c r="Z5282" s="429"/>
      <c r="AA5282" s="429"/>
      <c r="AB5282" s="185"/>
      <c r="AC5282" s="431"/>
    </row>
    <row r="5283" spans="24:29">
      <c r="X5283" s="429"/>
      <c r="Y5283" s="429"/>
      <c r="Z5283" s="429"/>
      <c r="AA5283" s="429"/>
      <c r="AB5283" s="185"/>
      <c r="AC5283" s="431"/>
    </row>
    <row r="5284" spans="24:29">
      <c r="X5284" s="429"/>
      <c r="Y5284" s="429"/>
      <c r="Z5284" s="429"/>
      <c r="AA5284" s="429"/>
      <c r="AB5284" s="185"/>
      <c r="AC5284" s="431"/>
    </row>
    <row r="5285" spans="24:29">
      <c r="X5285" s="429"/>
      <c r="Y5285" s="429"/>
      <c r="Z5285" s="429"/>
      <c r="AA5285" s="429"/>
      <c r="AB5285" s="185"/>
      <c r="AC5285" s="431"/>
    </row>
    <row r="5286" spans="24:29">
      <c r="X5286" s="429"/>
      <c r="Y5286" s="429"/>
      <c r="Z5286" s="429"/>
      <c r="AA5286" s="429"/>
      <c r="AB5286" s="185"/>
      <c r="AC5286" s="431"/>
    </row>
    <row r="5287" spans="24:29">
      <c r="X5287" s="429"/>
      <c r="Y5287" s="429"/>
      <c r="Z5287" s="429"/>
      <c r="AA5287" s="429"/>
      <c r="AB5287" s="185"/>
      <c r="AC5287" s="431"/>
    </row>
    <row r="5288" spans="24:29">
      <c r="X5288" s="429"/>
      <c r="Y5288" s="429"/>
      <c r="Z5288" s="429"/>
      <c r="AA5288" s="429"/>
      <c r="AB5288" s="185"/>
      <c r="AC5288" s="431"/>
    </row>
    <row r="5289" spans="24:29">
      <c r="X5289" s="429"/>
      <c r="Y5289" s="429"/>
      <c r="Z5289" s="429"/>
      <c r="AA5289" s="429"/>
      <c r="AB5289" s="185"/>
      <c r="AC5289" s="431"/>
    </row>
    <row r="5290" spans="24:29">
      <c r="X5290" s="429"/>
      <c r="Y5290" s="429"/>
      <c r="Z5290" s="429"/>
      <c r="AA5290" s="429"/>
      <c r="AB5290" s="185"/>
      <c r="AC5290" s="431"/>
    </row>
    <row r="5291" spans="24:29">
      <c r="X5291" s="429"/>
      <c r="Y5291" s="429"/>
      <c r="Z5291" s="429"/>
      <c r="AA5291" s="429"/>
      <c r="AB5291" s="185"/>
      <c r="AC5291" s="431"/>
    </row>
    <row r="5292" spans="24:29">
      <c r="X5292" s="429"/>
      <c r="Y5292" s="429"/>
      <c r="Z5292" s="429"/>
      <c r="AA5292" s="429"/>
      <c r="AB5292" s="185"/>
      <c r="AC5292" s="431"/>
    </row>
    <row r="5293" spans="24:29">
      <c r="X5293" s="429"/>
      <c r="Y5293" s="429"/>
      <c r="Z5293" s="429"/>
      <c r="AA5293" s="429"/>
      <c r="AB5293" s="185"/>
      <c r="AC5293" s="431"/>
    </row>
    <row r="5294" spans="24:29">
      <c r="X5294" s="429"/>
      <c r="Y5294" s="429"/>
      <c r="Z5294" s="429"/>
      <c r="AA5294" s="429"/>
      <c r="AB5294" s="185"/>
      <c r="AC5294" s="431"/>
    </row>
    <row r="5295" spans="24:29">
      <c r="X5295" s="429"/>
      <c r="Y5295" s="429"/>
      <c r="Z5295" s="429"/>
      <c r="AA5295" s="429"/>
      <c r="AB5295" s="185"/>
      <c r="AC5295" s="431"/>
    </row>
    <row r="5296" spans="24:29">
      <c r="X5296" s="429"/>
      <c r="Y5296" s="429"/>
      <c r="Z5296" s="429"/>
      <c r="AA5296" s="429"/>
      <c r="AB5296" s="185"/>
      <c r="AC5296" s="431"/>
    </row>
    <row r="5297" spans="24:29">
      <c r="X5297" s="429"/>
      <c r="Y5297" s="429"/>
      <c r="Z5297" s="429"/>
      <c r="AA5297" s="429"/>
      <c r="AB5297" s="185"/>
      <c r="AC5297" s="431"/>
    </row>
    <row r="5298" spans="24:29">
      <c r="X5298" s="429"/>
      <c r="Y5298" s="429"/>
      <c r="Z5298" s="429"/>
      <c r="AA5298" s="429"/>
      <c r="AB5298" s="185"/>
      <c r="AC5298" s="431"/>
    </row>
    <row r="5299" spans="24:29">
      <c r="X5299" s="429"/>
      <c r="Y5299" s="429"/>
      <c r="Z5299" s="429"/>
      <c r="AA5299" s="429"/>
      <c r="AB5299" s="185"/>
      <c r="AC5299" s="431"/>
    </row>
    <row r="5300" spans="24:29">
      <c r="X5300" s="429"/>
      <c r="Y5300" s="429"/>
      <c r="Z5300" s="429"/>
      <c r="AA5300" s="429"/>
      <c r="AB5300" s="185"/>
      <c r="AC5300" s="431"/>
    </row>
    <row r="5301" spans="24:29">
      <c r="X5301" s="429"/>
      <c r="Y5301" s="429"/>
      <c r="Z5301" s="429"/>
      <c r="AA5301" s="429"/>
      <c r="AB5301" s="185"/>
      <c r="AC5301" s="431"/>
    </row>
    <row r="5302" spans="24:29">
      <c r="X5302" s="429"/>
      <c r="Y5302" s="429"/>
      <c r="Z5302" s="429"/>
      <c r="AA5302" s="429"/>
      <c r="AB5302" s="185"/>
      <c r="AC5302" s="431"/>
    </row>
    <row r="5303" spans="24:29">
      <c r="X5303" s="429"/>
      <c r="Y5303" s="429"/>
      <c r="Z5303" s="429"/>
      <c r="AA5303" s="429"/>
      <c r="AB5303" s="185"/>
      <c r="AC5303" s="431"/>
    </row>
    <row r="5304" spans="24:29">
      <c r="X5304" s="429"/>
      <c r="Y5304" s="429"/>
      <c r="Z5304" s="429"/>
      <c r="AA5304" s="429"/>
      <c r="AB5304" s="185"/>
      <c r="AC5304" s="431"/>
    </row>
    <row r="5305" spans="24:29">
      <c r="X5305" s="429"/>
      <c r="Y5305" s="429"/>
      <c r="Z5305" s="429"/>
      <c r="AA5305" s="429"/>
      <c r="AB5305" s="185"/>
      <c r="AC5305" s="431"/>
    </row>
    <row r="5306" spans="24:29">
      <c r="X5306" s="429"/>
      <c r="Y5306" s="429"/>
      <c r="Z5306" s="429"/>
      <c r="AA5306" s="429"/>
      <c r="AB5306" s="185"/>
      <c r="AC5306" s="431"/>
    </row>
    <row r="5307" spans="24:29">
      <c r="X5307" s="429"/>
      <c r="Y5307" s="429"/>
      <c r="Z5307" s="429"/>
      <c r="AA5307" s="429"/>
      <c r="AB5307" s="185"/>
      <c r="AC5307" s="431"/>
    </row>
    <row r="5308" spans="24:29">
      <c r="X5308" s="429"/>
      <c r="Y5308" s="429"/>
      <c r="Z5308" s="429"/>
      <c r="AA5308" s="429"/>
      <c r="AB5308" s="185"/>
      <c r="AC5308" s="431"/>
    </row>
    <row r="5309" spans="24:29">
      <c r="X5309" s="429"/>
      <c r="Y5309" s="429"/>
      <c r="Z5309" s="429"/>
      <c r="AA5309" s="429"/>
      <c r="AB5309" s="185"/>
      <c r="AC5309" s="431"/>
    </row>
    <row r="5310" spans="24:29">
      <c r="X5310" s="429"/>
      <c r="Y5310" s="429"/>
      <c r="Z5310" s="429"/>
      <c r="AA5310" s="429"/>
      <c r="AB5310" s="185"/>
      <c r="AC5310" s="431"/>
    </row>
    <row r="5311" spans="24:29">
      <c r="X5311" s="429"/>
      <c r="Y5311" s="429"/>
      <c r="Z5311" s="429"/>
      <c r="AA5311" s="429"/>
      <c r="AB5311" s="185"/>
      <c r="AC5311" s="431"/>
    </row>
    <row r="5312" spans="24:29">
      <c r="X5312" s="429"/>
      <c r="Y5312" s="429"/>
      <c r="Z5312" s="429"/>
      <c r="AA5312" s="429"/>
      <c r="AB5312" s="185"/>
      <c r="AC5312" s="431"/>
    </row>
    <row r="5313" spans="24:29">
      <c r="X5313" s="429"/>
      <c r="Y5313" s="429"/>
      <c r="Z5313" s="429"/>
      <c r="AA5313" s="429"/>
      <c r="AB5313" s="185"/>
      <c r="AC5313" s="431"/>
    </row>
    <row r="5314" spans="24:29">
      <c r="X5314" s="429"/>
      <c r="Y5314" s="429"/>
      <c r="Z5314" s="429"/>
      <c r="AA5314" s="429"/>
      <c r="AB5314" s="185"/>
      <c r="AC5314" s="431"/>
    </row>
    <row r="5315" spans="24:29">
      <c r="X5315" s="429"/>
      <c r="Y5315" s="429"/>
      <c r="Z5315" s="429"/>
      <c r="AA5315" s="429"/>
      <c r="AB5315" s="185"/>
      <c r="AC5315" s="431"/>
    </row>
    <row r="5316" spans="24:29">
      <c r="X5316" s="429"/>
      <c r="Y5316" s="429"/>
      <c r="Z5316" s="429"/>
      <c r="AA5316" s="429"/>
      <c r="AB5316" s="185"/>
      <c r="AC5316" s="431"/>
    </row>
    <row r="5317" spans="24:29">
      <c r="X5317" s="429"/>
      <c r="Y5317" s="429"/>
      <c r="Z5317" s="429"/>
      <c r="AA5317" s="429"/>
      <c r="AB5317" s="185"/>
      <c r="AC5317" s="431"/>
    </row>
    <row r="5318" spans="24:29">
      <c r="X5318" s="429"/>
      <c r="Y5318" s="429"/>
      <c r="Z5318" s="429"/>
      <c r="AA5318" s="429"/>
      <c r="AB5318" s="185"/>
      <c r="AC5318" s="431"/>
    </row>
    <row r="5319" spans="24:29">
      <c r="X5319" s="429"/>
      <c r="Y5319" s="429"/>
      <c r="Z5319" s="429"/>
      <c r="AA5319" s="429"/>
      <c r="AB5319" s="185"/>
      <c r="AC5319" s="431"/>
    </row>
    <row r="5320" spans="24:29">
      <c r="X5320" s="429"/>
      <c r="Y5320" s="429"/>
      <c r="Z5320" s="429"/>
      <c r="AA5320" s="429"/>
      <c r="AB5320" s="185"/>
      <c r="AC5320" s="431"/>
    </row>
    <row r="5321" spans="24:29">
      <c r="X5321" s="429"/>
      <c r="Y5321" s="429"/>
      <c r="Z5321" s="429"/>
      <c r="AA5321" s="429"/>
      <c r="AB5321" s="185"/>
      <c r="AC5321" s="431"/>
    </row>
    <row r="5322" spans="24:29">
      <c r="X5322" s="429"/>
      <c r="Y5322" s="429"/>
      <c r="Z5322" s="429"/>
      <c r="AA5322" s="429"/>
      <c r="AB5322" s="185"/>
      <c r="AC5322" s="431"/>
    </row>
    <row r="5323" spans="24:29">
      <c r="X5323" s="429"/>
      <c r="Y5323" s="429"/>
      <c r="Z5323" s="429"/>
      <c r="AA5323" s="429"/>
      <c r="AB5323" s="185"/>
      <c r="AC5323" s="431"/>
    </row>
    <row r="5324" spans="24:29">
      <c r="X5324" s="429"/>
      <c r="Y5324" s="429"/>
      <c r="Z5324" s="429"/>
      <c r="AA5324" s="429"/>
      <c r="AB5324" s="185"/>
      <c r="AC5324" s="431"/>
    </row>
    <row r="5325" spans="24:29">
      <c r="X5325" s="429"/>
      <c r="Y5325" s="429"/>
      <c r="Z5325" s="429"/>
      <c r="AA5325" s="429"/>
      <c r="AB5325" s="185"/>
      <c r="AC5325" s="431"/>
    </row>
    <row r="5326" spans="24:29">
      <c r="X5326" s="429"/>
      <c r="Y5326" s="429"/>
      <c r="Z5326" s="429"/>
      <c r="AA5326" s="429"/>
      <c r="AB5326" s="185"/>
      <c r="AC5326" s="431"/>
    </row>
    <row r="5327" spans="24:29">
      <c r="X5327" s="429"/>
      <c r="Y5327" s="429"/>
      <c r="Z5327" s="429"/>
      <c r="AA5327" s="429"/>
      <c r="AB5327" s="185"/>
      <c r="AC5327" s="431"/>
    </row>
    <row r="5328" spans="24:29">
      <c r="X5328" s="429"/>
      <c r="Y5328" s="429"/>
      <c r="Z5328" s="429"/>
      <c r="AA5328" s="429"/>
      <c r="AB5328" s="185"/>
      <c r="AC5328" s="431"/>
    </row>
    <row r="5329" spans="24:29">
      <c r="X5329" s="429"/>
      <c r="Y5329" s="429"/>
      <c r="Z5329" s="429"/>
      <c r="AA5329" s="429"/>
      <c r="AB5329" s="185"/>
      <c r="AC5329" s="431"/>
    </row>
    <row r="5330" spans="24:29">
      <c r="X5330" s="429"/>
      <c r="Y5330" s="429"/>
      <c r="Z5330" s="429"/>
      <c r="AA5330" s="429"/>
      <c r="AB5330" s="185"/>
      <c r="AC5330" s="431"/>
    </row>
    <row r="5331" spans="24:29">
      <c r="X5331" s="429"/>
      <c r="Y5331" s="429"/>
      <c r="Z5331" s="429"/>
      <c r="AA5331" s="429"/>
      <c r="AB5331" s="185"/>
      <c r="AC5331" s="431"/>
    </row>
    <row r="5332" spans="24:29">
      <c r="X5332" s="429"/>
      <c r="Y5332" s="429"/>
      <c r="Z5332" s="429"/>
      <c r="AA5332" s="429"/>
      <c r="AB5332" s="185"/>
      <c r="AC5332" s="431"/>
    </row>
    <row r="5333" spans="24:29">
      <c r="X5333" s="429"/>
      <c r="Y5333" s="429"/>
      <c r="Z5333" s="429"/>
      <c r="AA5333" s="429"/>
      <c r="AB5333" s="185"/>
      <c r="AC5333" s="431"/>
    </row>
    <row r="5334" spans="24:29">
      <c r="X5334" s="429"/>
      <c r="Y5334" s="429"/>
      <c r="Z5334" s="429"/>
      <c r="AA5334" s="429"/>
      <c r="AB5334" s="185"/>
      <c r="AC5334" s="431"/>
    </row>
    <row r="5335" spans="24:29">
      <c r="X5335" s="429"/>
      <c r="Y5335" s="429"/>
      <c r="Z5335" s="429"/>
      <c r="AA5335" s="429"/>
      <c r="AB5335" s="185"/>
      <c r="AC5335" s="431"/>
    </row>
    <row r="5336" spans="24:29">
      <c r="X5336" s="429"/>
      <c r="Y5336" s="429"/>
      <c r="Z5336" s="429"/>
      <c r="AA5336" s="429"/>
      <c r="AB5336" s="185"/>
      <c r="AC5336" s="431"/>
    </row>
    <row r="5337" spans="24:29">
      <c r="X5337" s="429"/>
      <c r="Y5337" s="429"/>
      <c r="Z5337" s="429"/>
      <c r="AA5337" s="429"/>
      <c r="AB5337" s="185"/>
      <c r="AC5337" s="431"/>
    </row>
    <row r="5338" spans="24:29">
      <c r="X5338" s="429"/>
      <c r="Y5338" s="429"/>
      <c r="Z5338" s="429"/>
      <c r="AA5338" s="429"/>
      <c r="AB5338" s="185"/>
      <c r="AC5338" s="431"/>
    </row>
    <row r="5339" spans="24:29">
      <c r="X5339" s="429"/>
      <c r="Y5339" s="429"/>
      <c r="Z5339" s="429"/>
      <c r="AA5339" s="429"/>
      <c r="AB5339" s="185"/>
      <c r="AC5339" s="431"/>
    </row>
    <row r="5340" spans="24:29">
      <c r="X5340" s="429"/>
      <c r="Y5340" s="429"/>
      <c r="Z5340" s="429"/>
      <c r="AA5340" s="429"/>
      <c r="AB5340" s="185"/>
      <c r="AC5340" s="431"/>
    </row>
    <row r="5341" spans="24:29">
      <c r="X5341" s="429"/>
      <c r="Y5341" s="429"/>
      <c r="Z5341" s="429"/>
      <c r="AA5341" s="429"/>
      <c r="AB5341" s="185"/>
      <c r="AC5341" s="431"/>
    </row>
    <row r="5342" spans="24:29">
      <c r="X5342" s="429"/>
      <c r="Y5342" s="429"/>
      <c r="Z5342" s="429"/>
      <c r="AA5342" s="429"/>
      <c r="AB5342" s="185"/>
      <c r="AC5342" s="431"/>
    </row>
    <row r="5343" spans="24:29">
      <c r="X5343" s="429"/>
      <c r="Y5343" s="429"/>
      <c r="Z5343" s="429"/>
      <c r="AA5343" s="429"/>
      <c r="AB5343" s="185"/>
      <c r="AC5343" s="431"/>
    </row>
    <row r="5344" spans="24:29">
      <c r="X5344" s="429"/>
      <c r="Y5344" s="429"/>
      <c r="Z5344" s="429"/>
      <c r="AA5344" s="429"/>
      <c r="AB5344" s="185"/>
      <c r="AC5344" s="431"/>
    </row>
    <row r="5345" spans="24:29">
      <c r="X5345" s="429"/>
      <c r="Y5345" s="429"/>
      <c r="Z5345" s="429"/>
      <c r="AA5345" s="429"/>
      <c r="AB5345" s="185"/>
      <c r="AC5345" s="431"/>
    </row>
    <row r="5346" spans="24:29">
      <c r="X5346" s="429"/>
      <c r="Y5346" s="429"/>
      <c r="Z5346" s="429"/>
      <c r="AA5346" s="429"/>
      <c r="AB5346" s="185"/>
      <c r="AC5346" s="431"/>
    </row>
    <row r="5347" spans="24:29">
      <c r="X5347" s="429"/>
      <c r="Y5347" s="429"/>
      <c r="Z5347" s="429"/>
      <c r="AA5347" s="429"/>
      <c r="AB5347" s="185"/>
      <c r="AC5347" s="431"/>
    </row>
    <row r="5348" spans="24:29">
      <c r="X5348" s="429"/>
      <c r="Y5348" s="429"/>
      <c r="Z5348" s="429"/>
      <c r="AA5348" s="429"/>
      <c r="AB5348" s="185"/>
      <c r="AC5348" s="431"/>
    </row>
    <row r="5349" spans="24:29">
      <c r="X5349" s="429"/>
      <c r="Y5349" s="429"/>
      <c r="Z5349" s="429"/>
      <c r="AA5349" s="429"/>
      <c r="AB5349" s="185"/>
      <c r="AC5349" s="431"/>
    </row>
    <row r="5350" spans="24:29">
      <c r="X5350" s="429"/>
      <c r="Y5350" s="429"/>
      <c r="Z5350" s="429"/>
      <c r="AA5350" s="429"/>
      <c r="AB5350" s="185"/>
      <c r="AC5350" s="431"/>
    </row>
    <row r="5351" spans="24:29">
      <c r="X5351" s="429"/>
      <c r="Y5351" s="429"/>
      <c r="Z5351" s="429"/>
      <c r="AA5351" s="429"/>
      <c r="AB5351" s="185"/>
      <c r="AC5351" s="431"/>
    </row>
    <row r="5352" spans="24:29">
      <c r="X5352" s="429"/>
      <c r="Y5352" s="429"/>
      <c r="Z5352" s="429"/>
      <c r="AA5352" s="429"/>
      <c r="AB5352" s="185"/>
      <c r="AC5352" s="431"/>
    </row>
    <row r="5353" spans="24:29">
      <c r="X5353" s="429"/>
      <c r="Y5353" s="429"/>
      <c r="Z5353" s="429"/>
      <c r="AA5353" s="429"/>
      <c r="AB5353" s="185"/>
      <c r="AC5353" s="431"/>
    </row>
    <row r="5354" spans="24:29">
      <c r="X5354" s="429"/>
      <c r="Y5354" s="429"/>
      <c r="Z5354" s="429"/>
      <c r="AA5354" s="429"/>
      <c r="AB5354" s="185"/>
      <c r="AC5354" s="431"/>
    </row>
    <row r="5355" spans="24:29">
      <c r="X5355" s="429"/>
      <c r="Y5355" s="429"/>
      <c r="Z5355" s="429"/>
      <c r="AA5355" s="429"/>
      <c r="AB5355" s="185"/>
      <c r="AC5355" s="431"/>
    </row>
    <row r="5356" spans="24:29">
      <c r="X5356" s="429"/>
      <c r="Y5356" s="429"/>
      <c r="Z5356" s="429"/>
      <c r="AA5356" s="429"/>
      <c r="AB5356" s="185"/>
      <c r="AC5356" s="431"/>
    </row>
    <row r="5357" spans="24:29">
      <c r="X5357" s="429"/>
      <c r="Y5357" s="429"/>
      <c r="Z5357" s="429"/>
      <c r="AA5357" s="429"/>
      <c r="AB5357" s="185"/>
      <c r="AC5357" s="431"/>
    </row>
    <row r="5358" spans="24:29">
      <c r="X5358" s="429"/>
      <c r="Y5358" s="429"/>
      <c r="Z5358" s="429"/>
      <c r="AA5358" s="429"/>
      <c r="AB5358" s="185"/>
      <c r="AC5358" s="431"/>
    </row>
    <row r="5359" spans="24:29">
      <c r="X5359" s="429"/>
      <c r="Y5359" s="429"/>
      <c r="Z5359" s="429"/>
      <c r="AA5359" s="429"/>
      <c r="AB5359" s="185"/>
      <c r="AC5359" s="431"/>
    </row>
    <row r="5360" spans="24:29">
      <c r="X5360" s="429"/>
      <c r="Y5360" s="429"/>
      <c r="Z5360" s="429"/>
      <c r="AA5360" s="429"/>
      <c r="AB5360" s="185"/>
      <c r="AC5360" s="431"/>
    </row>
    <row r="5361" spans="24:29">
      <c r="X5361" s="429"/>
      <c r="Y5361" s="429"/>
      <c r="Z5361" s="429"/>
      <c r="AA5361" s="429"/>
      <c r="AB5361" s="185"/>
      <c r="AC5361" s="431"/>
    </row>
    <row r="5362" spans="24:29">
      <c r="X5362" s="429"/>
      <c r="Y5362" s="429"/>
      <c r="Z5362" s="429"/>
      <c r="AA5362" s="429"/>
      <c r="AB5362" s="185"/>
      <c r="AC5362" s="431"/>
    </row>
    <row r="5363" spans="24:29">
      <c r="X5363" s="429"/>
      <c r="Y5363" s="429"/>
      <c r="Z5363" s="429"/>
      <c r="AA5363" s="429"/>
      <c r="AB5363" s="185"/>
      <c r="AC5363" s="431"/>
    </row>
    <row r="5364" spans="24:29">
      <c r="X5364" s="429"/>
      <c r="Y5364" s="429"/>
      <c r="Z5364" s="429"/>
      <c r="AA5364" s="429"/>
      <c r="AB5364" s="185"/>
      <c r="AC5364" s="431"/>
    </row>
    <row r="5365" spans="24:29">
      <c r="X5365" s="429"/>
      <c r="Y5365" s="429"/>
      <c r="Z5365" s="429"/>
      <c r="AA5365" s="429"/>
      <c r="AB5365" s="185"/>
      <c r="AC5365" s="431"/>
    </row>
    <row r="5366" spans="24:29">
      <c r="X5366" s="429"/>
      <c r="Y5366" s="429"/>
      <c r="Z5366" s="429"/>
      <c r="AA5366" s="429"/>
      <c r="AB5366" s="185"/>
      <c r="AC5366" s="431"/>
    </row>
    <row r="5367" spans="24:29">
      <c r="X5367" s="429"/>
      <c r="Y5367" s="429"/>
      <c r="Z5367" s="429"/>
      <c r="AA5367" s="429"/>
      <c r="AB5367" s="185"/>
      <c r="AC5367" s="431"/>
    </row>
    <row r="5368" spans="24:29">
      <c r="X5368" s="429"/>
      <c r="Y5368" s="429"/>
      <c r="Z5368" s="429"/>
      <c r="AA5368" s="429"/>
      <c r="AB5368" s="185"/>
      <c r="AC5368" s="431"/>
    </row>
    <row r="5369" spans="24:29">
      <c r="X5369" s="429"/>
      <c r="Y5369" s="429"/>
      <c r="Z5369" s="429"/>
      <c r="AA5369" s="429"/>
      <c r="AB5369" s="185"/>
      <c r="AC5369" s="431"/>
    </row>
    <row r="5370" spans="24:29">
      <c r="X5370" s="429"/>
      <c r="Y5370" s="429"/>
      <c r="Z5370" s="429"/>
      <c r="AA5370" s="429"/>
      <c r="AB5370" s="185"/>
      <c r="AC5370" s="431"/>
    </row>
    <row r="5371" spans="24:29">
      <c r="X5371" s="429"/>
      <c r="Y5371" s="429"/>
      <c r="Z5371" s="429"/>
      <c r="AA5371" s="429"/>
      <c r="AB5371" s="185"/>
      <c r="AC5371" s="431"/>
    </row>
    <row r="5372" spans="24:29">
      <c r="X5372" s="429"/>
      <c r="Y5372" s="429"/>
      <c r="Z5372" s="429"/>
      <c r="AA5372" s="429"/>
      <c r="AB5372" s="185"/>
      <c r="AC5372" s="431"/>
    </row>
    <row r="5373" spans="24:29">
      <c r="X5373" s="429"/>
      <c r="Y5373" s="429"/>
      <c r="Z5373" s="429"/>
      <c r="AA5373" s="429"/>
      <c r="AB5373" s="185"/>
      <c r="AC5373" s="431"/>
    </row>
    <row r="5374" spans="24:29">
      <c r="X5374" s="429"/>
      <c r="Y5374" s="429"/>
      <c r="Z5374" s="429"/>
      <c r="AA5374" s="429"/>
      <c r="AB5374" s="185"/>
      <c r="AC5374" s="431"/>
    </row>
    <row r="5375" spans="24:29">
      <c r="X5375" s="429"/>
      <c r="Y5375" s="429"/>
      <c r="Z5375" s="429"/>
      <c r="AA5375" s="429"/>
      <c r="AB5375" s="185"/>
      <c r="AC5375" s="431"/>
    </row>
    <row r="5376" spans="24:29">
      <c r="X5376" s="429"/>
      <c r="Y5376" s="429"/>
      <c r="Z5376" s="429"/>
      <c r="AA5376" s="429"/>
      <c r="AB5376" s="185"/>
      <c r="AC5376" s="431"/>
    </row>
    <row r="5377" spans="24:29">
      <c r="X5377" s="429"/>
      <c r="Y5377" s="429"/>
      <c r="Z5377" s="429"/>
      <c r="AA5377" s="429"/>
      <c r="AB5377" s="185"/>
      <c r="AC5377" s="431"/>
    </row>
    <row r="5378" spans="24:29">
      <c r="X5378" s="429"/>
      <c r="Y5378" s="429"/>
      <c r="Z5378" s="429"/>
      <c r="AA5378" s="429"/>
      <c r="AB5378" s="185"/>
      <c r="AC5378" s="431"/>
    </row>
    <row r="5379" spans="24:29">
      <c r="X5379" s="429"/>
      <c r="Y5379" s="429"/>
      <c r="Z5379" s="429"/>
      <c r="AA5379" s="429"/>
      <c r="AB5379" s="185"/>
      <c r="AC5379" s="431"/>
    </row>
    <row r="5380" spans="24:29">
      <c r="X5380" s="429"/>
      <c r="Y5380" s="429"/>
      <c r="Z5380" s="429"/>
      <c r="AA5380" s="429"/>
      <c r="AB5380" s="185"/>
      <c r="AC5380" s="431"/>
    </row>
    <row r="5381" spans="24:29">
      <c r="X5381" s="429"/>
      <c r="Y5381" s="429"/>
      <c r="Z5381" s="429"/>
      <c r="AA5381" s="429"/>
      <c r="AB5381" s="185"/>
      <c r="AC5381" s="431"/>
    </row>
    <row r="5382" spans="24:29">
      <c r="X5382" s="429"/>
      <c r="Y5382" s="429"/>
      <c r="Z5382" s="429"/>
      <c r="AA5382" s="429"/>
      <c r="AB5382" s="185"/>
      <c r="AC5382" s="431"/>
    </row>
    <row r="5383" spans="24:29">
      <c r="X5383" s="429"/>
      <c r="Y5383" s="429"/>
      <c r="Z5383" s="429"/>
      <c r="AA5383" s="429"/>
      <c r="AB5383" s="185"/>
      <c r="AC5383" s="431"/>
    </row>
    <row r="5384" spans="24:29">
      <c r="X5384" s="429"/>
      <c r="Y5384" s="429"/>
      <c r="Z5384" s="429"/>
      <c r="AA5384" s="429"/>
      <c r="AB5384" s="185"/>
      <c r="AC5384" s="431"/>
    </row>
    <row r="5385" spans="24:29">
      <c r="X5385" s="429"/>
      <c r="Y5385" s="429"/>
      <c r="Z5385" s="429"/>
      <c r="AA5385" s="429"/>
      <c r="AB5385" s="185"/>
      <c r="AC5385" s="431"/>
    </row>
    <row r="5386" spans="24:29">
      <c r="X5386" s="429"/>
      <c r="Y5386" s="429"/>
      <c r="Z5386" s="429"/>
      <c r="AA5386" s="429"/>
      <c r="AB5386" s="185"/>
      <c r="AC5386" s="431"/>
    </row>
    <row r="5387" spans="24:29">
      <c r="X5387" s="429"/>
      <c r="Y5387" s="429"/>
      <c r="Z5387" s="429"/>
      <c r="AA5387" s="429"/>
      <c r="AB5387" s="185"/>
      <c r="AC5387" s="431"/>
    </row>
    <row r="5388" spans="24:29">
      <c r="X5388" s="429"/>
      <c r="Y5388" s="429"/>
      <c r="Z5388" s="429"/>
      <c r="AA5388" s="429"/>
      <c r="AB5388" s="185"/>
      <c r="AC5388" s="431"/>
    </row>
    <row r="5389" spans="24:29">
      <c r="X5389" s="429"/>
      <c r="Y5389" s="429"/>
      <c r="Z5389" s="429"/>
      <c r="AA5389" s="429"/>
      <c r="AB5389" s="185"/>
      <c r="AC5389" s="431"/>
    </row>
    <row r="5390" spans="24:29">
      <c r="X5390" s="429"/>
      <c r="Y5390" s="429"/>
      <c r="Z5390" s="429"/>
      <c r="AA5390" s="429"/>
      <c r="AB5390" s="185"/>
      <c r="AC5390" s="431"/>
    </row>
    <row r="5391" spans="24:29">
      <c r="X5391" s="429"/>
      <c r="Y5391" s="429"/>
      <c r="Z5391" s="429"/>
      <c r="AA5391" s="429"/>
      <c r="AB5391" s="185"/>
      <c r="AC5391" s="431"/>
    </row>
    <row r="5392" spans="24:29">
      <c r="X5392" s="429"/>
      <c r="Y5392" s="429"/>
      <c r="Z5392" s="429"/>
      <c r="AA5392" s="429"/>
      <c r="AB5392" s="185"/>
      <c r="AC5392" s="431"/>
    </row>
    <row r="5393" spans="24:29">
      <c r="X5393" s="429"/>
      <c r="Y5393" s="429"/>
      <c r="Z5393" s="429"/>
      <c r="AA5393" s="429"/>
      <c r="AB5393" s="185"/>
      <c r="AC5393" s="431"/>
    </row>
    <row r="5394" spans="24:29">
      <c r="X5394" s="429"/>
      <c r="Y5394" s="429"/>
      <c r="Z5394" s="429"/>
      <c r="AA5394" s="429"/>
      <c r="AB5394" s="185"/>
      <c r="AC5394" s="431"/>
    </row>
    <row r="5395" spans="24:29">
      <c r="X5395" s="429"/>
      <c r="Y5395" s="429"/>
      <c r="Z5395" s="429"/>
      <c r="AA5395" s="429"/>
      <c r="AB5395" s="185"/>
      <c r="AC5395" s="431"/>
    </row>
    <row r="5396" spans="24:29">
      <c r="X5396" s="429"/>
      <c r="Y5396" s="429"/>
      <c r="Z5396" s="429"/>
      <c r="AA5396" s="429"/>
      <c r="AB5396" s="185"/>
      <c r="AC5396" s="431"/>
    </row>
    <row r="5397" spans="24:29">
      <c r="X5397" s="429"/>
      <c r="Y5397" s="429"/>
      <c r="Z5397" s="429"/>
      <c r="AA5397" s="429"/>
      <c r="AB5397" s="185"/>
      <c r="AC5397" s="431"/>
    </row>
    <row r="5398" spans="24:29">
      <c r="X5398" s="429"/>
      <c r="Y5398" s="429"/>
      <c r="Z5398" s="429"/>
      <c r="AA5398" s="429"/>
      <c r="AB5398" s="185"/>
      <c r="AC5398" s="431"/>
    </row>
    <row r="5399" spans="24:29">
      <c r="X5399" s="429"/>
      <c r="Y5399" s="429"/>
      <c r="Z5399" s="429"/>
      <c r="AA5399" s="429"/>
      <c r="AB5399" s="185"/>
      <c r="AC5399" s="431"/>
    </row>
    <row r="5400" spans="24:29">
      <c r="X5400" s="429"/>
      <c r="Y5400" s="429"/>
      <c r="Z5400" s="429"/>
      <c r="AA5400" s="429"/>
      <c r="AB5400" s="185"/>
      <c r="AC5400" s="431"/>
    </row>
    <row r="5401" spans="24:29">
      <c r="X5401" s="429"/>
      <c r="Y5401" s="429"/>
      <c r="Z5401" s="429"/>
      <c r="AA5401" s="429"/>
      <c r="AB5401" s="185"/>
      <c r="AC5401" s="431"/>
    </row>
    <row r="5402" spans="24:29">
      <c r="X5402" s="429"/>
      <c r="Y5402" s="429"/>
      <c r="Z5402" s="429"/>
      <c r="AA5402" s="429"/>
      <c r="AB5402" s="185"/>
      <c r="AC5402" s="431"/>
    </row>
    <row r="5403" spans="24:29">
      <c r="X5403" s="429"/>
      <c r="Y5403" s="429"/>
      <c r="Z5403" s="429"/>
      <c r="AA5403" s="429"/>
      <c r="AB5403" s="185"/>
      <c r="AC5403" s="431"/>
    </row>
    <row r="5404" spans="24:29">
      <c r="X5404" s="429"/>
      <c r="Y5404" s="429"/>
      <c r="Z5404" s="429"/>
      <c r="AA5404" s="429"/>
      <c r="AB5404" s="185"/>
      <c r="AC5404" s="431"/>
    </row>
    <row r="5405" spans="24:29">
      <c r="X5405" s="429"/>
      <c r="Y5405" s="429"/>
      <c r="Z5405" s="429"/>
      <c r="AA5405" s="429"/>
      <c r="AB5405" s="185"/>
      <c r="AC5405" s="431"/>
    </row>
    <row r="5406" spans="24:29">
      <c r="X5406" s="429"/>
      <c r="Y5406" s="429"/>
      <c r="Z5406" s="429"/>
      <c r="AA5406" s="429"/>
      <c r="AB5406" s="185"/>
      <c r="AC5406" s="431"/>
    </row>
    <row r="5407" spans="24:29">
      <c r="X5407" s="429"/>
      <c r="Y5407" s="429"/>
      <c r="Z5407" s="429"/>
      <c r="AA5407" s="429"/>
      <c r="AB5407" s="185"/>
      <c r="AC5407" s="431"/>
    </row>
    <row r="5408" spans="24:29">
      <c r="X5408" s="429"/>
      <c r="Y5408" s="429"/>
      <c r="Z5408" s="429"/>
      <c r="AA5408" s="429"/>
      <c r="AB5408" s="185"/>
      <c r="AC5408" s="431"/>
    </row>
    <row r="5409" spans="24:29">
      <c r="X5409" s="429"/>
      <c r="Y5409" s="429"/>
      <c r="Z5409" s="429"/>
      <c r="AA5409" s="429"/>
      <c r="AB5409" s="185"/>
      <c r="AC5409" s="431"/>
    </row>
    <row r="5410" spans="24:29">
      <c r="X5410" s="429"/>
      <c r="Y5410" s="429"/>
      <c r="Z5410" s="429"/>
      <c r="AA5410" s="429"/>
      <c r="AB5410" s="185"/>
      <c r="AC5410" s="431"/>
    </row>
    <row r="5411" spans="24:29">
      <c r="X5411" s="429"/>
      <c r="Y5411" s="429"/>
      <c r="Z5411" s="429"/>
      <c r="AA5411" s="429"/>
      <c r="AB5411" s="185"/>
      <c r="AC5411" s="431"/>
    </row>
    <row r="5412" spans="24:29">
      <c r="X5412" s="429"/>
      <c r="Y5412" s="429"/>
      <c r="Z5412" s="429"/>
      <c r="AA5412" s="429"/>
      <c r="AB5412" s="185"/>
      <c r="AC5412" s="431"/>
    </row>
    <row r="5413" spans="24:29">
      <c r="X5413" s="429"/>
      <c r="Y5413" s="429"/>
      <c r="Z5413" s="429"/>
      <c r="AA5413" s="429"/>
      <c r="AB5413" s="185"/>
      <c r="AC5413" s="431"/>
    </row>
    <row r="5414" spans="24:29">
      <c r="X5414" s="429"/>
      <c r="Y5414" s="429"/>
      <c r="Z5414" s="429"/>
      <c r="AA5414" s="429"/>
      <c r="AB5414" s="185"/>
      <c r="AC5414" s="431"/>
    </row>
    <row r="5415" spans="24:29">
      <c r="X5415" s="429"/>
      <c r="Y5415" s="429"/>
      <c r="Z5415" s="429"/>
      <c r="AA5415" s="429"/>
      <c r="AB5415" s="185"/>
      <c r="AC5415" s="431"/>
    </row>
    <row r="5416" spans="24:29">
      <c r="X5416" s="429"/>
      <c r="Y5416" s="429"/>
      <c r="Z5416" s="429"/>
      <c r="AA5416" s="429"/>
      <c r="AB5416" s="185"/>
      <c r="AC5416" s="431"/>
    </row>
    <row r="5417" spans="24:29">
      <c r="X5417" s="429"/>
      <c r="Y5417" s="429"/>
      <c r="Z5417" s="429"/>
      <c r="AA5417" s="429"/>
      <c r="AB5417" s="185"/>
      <c r="AC5417" s="431"/>
    </row>
    <row r="5418" spans="24:29">
      <c r="X5418" s="429"/>
      <c r="Y5418" s="429"/>
      <c r="Z5418" s="429"/>
      <c r="AA5418" s="429"/>
      <c r="AB5418" s="185"/>
      <c r="AC5418" s="431"/>
    </row>
    <row r="5419" spans="24:29">
      <c r="X5419" s="429"/>
      <c r="Y5419" s="429"/>
      <c r="Z5419" s="429"/>
      <c r="AA5419" s="429"/>
      <c r="AB5419" s="185"/>
      <c r="AC5419" s="431"/>
    </row>
    <row r="5420" spans="24:29">
      <c r="X5420" s="429"/>
      <c r="Y5420" s="429"/>
      <c r="Z5420" s="429"/>
      <c r="AA5420" s="429"/>
      <c r="AB5420" s="185"/>
      <c r="AC5420" s="431"/>
    </row>
    <row r="5421" spans="24:29">
      <c r="X5421" s="429"/>
      <c r="Y5421" s="429"/>
      <c r="Z5421" s="429"/>
      <c r="AA5421" s="429"/>
      <c r="AB5421" s="185"/>
      <c r="AC5421" s="431"/>
    </row>
    <row r="5422" spans="24:29">
      <c r="X5422" s="429"/>
      <c r="Y5422" s="429"/>
      <c r="Z5422" s="429"/>
      <c r="AA5422" s="429"/>
      <c r="AB5422" s="185"/>
      <c r="AC5422" s="431"/>
    </row>
    <row r="5423" spans="24:29">
      <c r="X5423" s="429"/>
      <c r="Y5423" s="429"/>
      <c r="Z5423" s="429"/>
      <c r="AA5423" s="429"/>
      <c r="AB5423" s="185"/>
      <c r="AC5423" s="431"/>
    </row>
    <row r="5424" spans="24:29">
      <c r="X5424" s="429"/>
      <c r="Y5424" s="429"/>
      <c r="Z5424" s="429"/>
      <c r="AA5424" s="429"/>
      <c r="AB5424" s="185"/>
      <c r="AC5424" s="431"/>
    </row>
    <row r="5425" spans="24:29">
      <c r="X5425" s="429"/>
      <c r="Y5425" s="429"/>
      <c r="Z5425" s="429"/>
      <c r="AA5425" s="429"/>
      <c r="AB5425" s="185"/>
      <c r="AC5425" s="431"/>
    </row>
    <row r="5426" spans="24:29">
      <c r="X5426" s="429"/>
      <c r="Y5426" s="429"/>
      <c r="Z5426" s="429"/>
      <c r="AA5426" s="429"/>
      <c r="AB5426" s="185"/>
      <c r="AC5426" s="431"/>
    </row>
    <row r="5427" spans="24:29">
      <c r="X5427" s="429"/>
      <c r="Y5427" s="429"/>
      <c r="Z5427" s="429"/>
      <c r="AA5427" s="429"/>
      <c r="AB5427" s="185"/>
      <c r="AC5427" s="431"/>
    </row>
    <row r="5428" spans="24:29">
      <c r="X5428" s="429"/>
      <c r="Y5428" s="429"/>
      <c r="Z5428" s="429"/>
      <c r="AA5428" s="429"/>
      <c r="AB5428" s="185"/>
      <c r="AC5428" s="431"/>
    </row>
    <row r="5429" spans="24:29">
      <c r="X5429" s="429"/>
      <c r="Y5429" s="429"/>
      <c r="Z5429" s="429"/>
      <c r="AA5429" s="429"/>
      <c r="AB5429" s="185"/>
      <c r="AC5429" s="431"/>
    </row>
    <row r="5430" spans="24:29">
      <c r="X5430" s="429"/>
      <c r="Y5430" s="429"/>
      <c r="Z5430" s="429"/>
      <c r="AA5430" s="429"/>
      <c r="AB5430" s="185"/>
      <c r="AC5430" s="431"/>
    </row>
    <row r="5431" spans="24:29">
      <c r="X5431" s="429"/>
      <c r="Y5431" s="429"/>
      <c r="Z5431" s="429"/>
      <c r="AA5431" s="429"/>
      <c r="AB5431" s="185"/>
      <c r="AC5431" s="431"/>
    </row>
    <row r="5432" spans="24:29">
      <c r="X5432" s="429"/>
      <c r="Y5432" s="429"/>
      <c r="Z5432" s="429"/>
      <c r="AA5432" s="429"/>
      <c r="AB5432" s="185"/>
      <c r="AC5432" s="431"/>
    </row>
    <row r="5433" spans="24:29">
      <c r="X5433" s="429"/>
      <c r="Y5433" s="429"/>
      <c r="Z5433" s="429"/>
      <c r="AA5433" s="429"/>
      <c r="AB5433" s="185"/>
      <c r="AC5433" s="431"/>
    </row>
    <row r="5434" spans="24:29">
      <c r="X5434" s="429"/>
      <c r="Y5434" s="429"/>
      <c r="Z5434" s="429"/>
      <c r="AA5434" s="429"/>
      <c r="AB5434" s="185"/>
      <c r="AC5434" s="431"/>
    </row>
    <row r="5435" spans="24:29">
      <c r="X5435" s="429"/>
      <c r="Y5435" s="429"/>
      <c r="Z5435" s="429"/>
      <c r="AA5435" s="429"/>
      <c r="AB5435" s="185"/>
      <c r="AC5435" s="431"/>
    </row>
    <row r="5436" spans="24:29">
      <c r="X5436" s="429"/>
      <c r="Y5436" s="429"/>
      <c r="Z5436" s="429"/>
      <c r="AA5436" s="429"/>
      <c r="AB5436" s="185"/>
      <c r="AC5436" s="431"/>
    </row>
    <row r="5437" spans="24:29">
      <c r="X5437" s="429"/>
      <c r="Y5437" s="429"/>
      <c r="Z5437" s="429"/>
      <c r="AA5437" s="429"/>
      <c r="AB5437" s="185"/>
      <c r="AC5437" s="431"/>
    </row>
    <row r="5438" spans="24:29">
      <c r="X5438" s="429"/>
      <c r="Y5438" s="429"/>
      <c r="Z5438" s="429"/>
      <c r="AA5438" s="429"/>
      <c r="AB5438" s="185"/>
      <c r="AC5438" s="431"/>
    </row>
    <row r="5439" spans="24:29">
      <c r="X5439" s="429"/>
      <c r="Y5439" s="429"/>
      <c r="Z5439" s="429"/>
      <c r="AA5439" s="429"/>
      <c r="AB5439" s="185"/>
      <c r="AC5439" s="431"/>
    </row>
    <row r="5440" spans="24:29">
      <c r="X5440" s="429"/>
      <c r="Y5440" s="429"/>
      <c r="Z5440" s="429"/>
      <c r="AA5440" s="429"/>
      <c r="AB5440" s="185"/>
      <c r="AC5440" s="431"/>
    </row>
    <row r="5441" spans="24:29">
      <c r="X5441" s="429"/>
      <c r="Y5441" s="429"/>
      <c r="Z5441" s="429"/>
      <c r="AA5441" s="429"/>
      <c r="AB5441" s="185"/>
      <c r="AC5441" s="431"/>
    </row>
    <row r="5442" spans="24:29">
      <c r="X5442" s="429"/>
      <c r="Y5442" s="429"/>
      <c r="Z5442" s="429"/>
      <c r="AA5442" s="429"/>
      <c r="AB5442" s="185"/>
      <c r="AC5442" s="431"/>
    </row>
    <row r="5443" spans="24:29">
      <c r="X5443" s="429"/>
      <c r="Y5443" s="429"/>
      <c r="Z5443" s="429"/>
      <c r="AA5443" s="429"/>
      <c r="AB5443" s="185"/>
      <c r="AC5443" s="431"/>
    </row>
    <row r="5444" spans="24:29">
      <c r="X5444" s="429"/>
      <c r="Y5444" s="429"/>
      <c r="Z5444" s="429"/>
      <c r="AA5444" s="429"/>
      <c r="AB5444" s="185"/>
      <c r="AC5444" s="431"/>
    </row>
    <row r="5445" spans="24:29">
      <c r="X5445" s="429"/>
      <c r="Y5445" s="429"/>
      <c r="Z5445" s="429"/>
      <c r="AA5445" s="429"/>
      <c r="AB5445" s="185"/>
      <c r="AC5445" s="431"/>
    </row>
    <row r="5446" spans="24:29">
      <c r="X5446" s="429"/>
      <c r="Y5446" s="429"/>
      <c r="Z5446" s="429"/>
      <c r="AA5446" s="429"/>
      <c r="AB5446" s="185"/>
      <c r="AC5446" s="431"/>
    </row>
    <row r="5447" spans="24:29">
      <c r="X5447" s="429"/>
      <c r="Y5447" s="429"/>
      <c r="Z5447" s="429"/>
      <c r="AA5447" s="429"/>
      <c r="AB5447" s="185"/>
      <c r="AC5447" s="431"/>
    </row>
    <row r="5448" spans="24:29">
      <c r="X5448" s="429"/>
      <c r="Y5448" s="429"/>
      <c r="Z5448" s="429"/>
      <c r="AA5448" s="429"/>
      <c r="AB5448" s="185"/>
      <c r="AC5448" s="431"/>
    </row>
    <row r="5449" spans="24:29">
      <c r="X5449" s="429"/>
      <c r="Y5449" s="429"/>
      <c r="Z5449" s="429"/>
      <c r="AA5449" s="429"/>
      <c r="AB5449" s="185"/>
      <c r="AC5449" s="431"/>
    </row>
    <row r="5450" spans="24:29">
      <c r="X5450" s="429"/>
      <c r="Y5450" s="429"/>
      <c r="Z5450" s="429"/>
      <c r="AA5450" s="429"/>
      <c r="AB5450" s="185"/>
      <c r="AC5450" s="431"/>
    </row>
    <row r="5451" spans="24:29">
      <c r="X5451" s="429"/>
      <c r="Y5451" s="429"/>
      <c r="Z5451" s="429"/>
      <c r="AA5451" s="429"/>
      <c r="AB5451" s="185"/>
      <c r="AC5451" s="431"/>
    </row>
    <row r="5452" spans="24:29">
      <c r="X5452" s="429"/>
      <c r="Y5452" s="429"/>
      <c r="Z5452" s="429"/>
      <c r="AA5452" s="429"/>
      <c r="AB5452" s="185"/>
      <c r="AC5452" s="431"/>
    </row>
    <row r="5453" spans="24:29">
      <c r="X5453" s="429"/>
      <c r="Y5453" s="429"/>
      <c r="Z5453" s="429"/>
      <c r="AA5453" s="429"/>
      <c r="AB5453" s="185"/>
      <c r="AC5453" s="431"/>
    </row>
    <row r="5454" spans="24:29">
      <c r="X5454" s="429"/>
      <c r="Y5454" s="429"/>
      <c r="Z5454" s="429"/>
      <c r="AA5454" s="429"/>
      <c r="AB5454" s="185"/>
      <c r="AC5454" s="431"/>
    </row>
    <row r="5455" spans="24:29">
      <c r="X5455" s="429"/>
      <c r="Y5455" s="429"/>
      <c r="Z5455" s="429"/>
      <c r="AA5455" s="429"/>
      <c r="AB5455" s="185"/>
      <c r="AC5455" s="431"/>
    </row>
    <row r="5456" spans="24:29">
      <c r="X5456" s="429"/>
      <c r="Y5456" s="429"/>
      <c r="Z5456" s="429"/>
      <c r="AA5456" s="429"/>
      <c r="AB5456" s="185"/>
      <c r="AC5456" s="431"/>
    </row>
    <row r="5457" spans="24:29">
      <c r="X5457" s="429"/>
      <c r="Y5457" s="429"/>
      <c r="Z5457" s="429"/>
      <c r="AA5457" s="429"/>
      <c r="AB5457" s="185"/>
      <c r="AC5457" s="431"/>
    </row>
    <row r="5458" spans="24:29">
      <c r="X5458" s="429"/>
      <c r="Y5458" s="429"/>
      <c r="Z5458" s="429"/>
      <c r="AA5458" s="429"/>
      <c r="AB5458" s="185"/>
      <c r="AC5458" s="431"/>
    </row>
    <row r="5459" spans="24:29">
      <c r="X5459" s="429"/>
      <c r="Y5459" s="429"/>
      <c r="Z5459" s="429"/>
      <c r="AA5459" s="429"/>
      <c r="AB5459" s="185"/>
      <c r="AC5459" s="431"/>
    </row>
    <row r="5460" spans="24:29">
      <c r="X5460" s="429"/>
      <c r="Y5460" s="429"/>
      <c r="Z5460" s="429"/>
      <c r="AA5460" s="429"/>
      <c r="AB5460" s="185"/>
      <c r="AC5460" s="431"/>
    </row>
    <row r="5461" spans="24:29">
      <c r="X5461" s="429"/>
      <c r="Y5461" s="429"/>
      <c r="Z5461" s="429"/>
      <c r="AA5461" s="429"/>
      <c r="AB5461" s="185"/>
      <c r="AC5461" s="431"/>
    </row>
    <row r="5462" spans="24:29">
      <c r="X5462" s="429"/>
      <c r="Y5462" s="429"/>
      <c r="Z5462" s="429"/>
      <c r="AA5462" s="429"/>
      <c r="AB5462" s="185"/>
      <c r="AC5462" s="431"/>
    </row>
    <row r="5463" spans="24:29">
      <c r="X5463" s="429"/>
      <c r="Y5463" s="429"/>
      <c r="Z5463" s="429"/>
      <c r="AA5463" s="429"/>
      <c r="AB5463" s="185"/>
      <c r="AC5463" s="431"/>
    </row>
    <row r="5464" spans="24:29">
      <c r="X5464" s="429"/>
      <c r="Y5464" s="429"/>
      <c r="Z5464" s="429"/>
      <c r="AA5464" s="429"/>
      <c r="AB5464" s="185"/>
      <c r="AC5464" s="431"/>
    </row>
    <row r="5465" spans="24:29">
      <c r="X5465" s="429"/>
      <c r="Y5465" s="429"/>
      <c r="Z5465" s="429"/>
      <c r="AA5465" s="429"/>
      <c r="AB5465" s="185"/>
      <c r="AC5465" s="431"/>
    </row>
    <row r="5466" spans="24:29">
      <c r="X5466" s="429"/>
      <c r="Y5466" s="429"/>
      <c r="Z5466" s="429"/>
      <c r="AA5466" s="429"/>
      <c r="AB5466" s="185"/>
      <c r="AC5466" s="431"/>
    </row>
    <row r="5467" spans="24:29">
      <c r="X5467" s="429"/>
      <c r="Y5467" s="429"/>
      <c r="Z5467" s="429"/>
      <c r="AA5467" s="429"/>
      <c r="AB5467" s="185"/>
      <c r="AC5467" s="431"/>
    </row>
    <row r="5468" spans="24:29">
      <c r="X5468" s="429"/>
      <c r="Y5468" s="429"/>
      <c r="Z5468" s="429"/>
      <c r="AA5468" s="429"/>
      <c r="AB5468" s="185"/>
      <c r="AC5468" s="431"/>
    </row>
    <row r="5469" spans="24:29">
      <c r="X5469" s="429"/>
      <c r="Y5469" s="429"/>
      <c r="Z5469" s="429"/>
      <c r="AA5469" s="429"/>
      <c r="AB5469" s="185"/>
      <c r="AC5469" s="431"/>
    </row>
    <row r="5470" spans="24:29">
      <c r="X5470" s="429"/>
      <c r="Y5470" s="429"/>
      <c r="Z5470" s="429"/>
      <c r="AA5470" s="429"/>
      <c r="AB5470" s="185"/>
      <c r="AC5470" s="431"/>
    </row>
    <row r="5471" spans="24:29">
      <c r="X5471" s="429"/>
      <c r="Y5471" s="429"/>
      <c r="Z5471" s="429"/>
      <c r="AA5471" s="429"/>
      <c r="AB5471" s="185"/>
      <c r="AC5471" s="431"/>
    </row>
    <row r="5472" spans="24:29">
      <c r="X5472" s="429"/>
      <c r="Y5472" s="429"/>
      <c r="Z5472" s="429"/>
      <c r="AA5472" s="429"/>
      <c r="AB5472" s="185"/>
      <c r="AC5472" s="431"/>
    </row>
    <row r="5473" spans="24:29">
      <c r="X5473" s="429"/>
      <c r="Y5473" s="429"/>
      <c r="Z5473" s="429"/>
      <c r="AA5473" s="429"/>
      <c r="AB5473" s="185"/>
      <c r="AC5473" s="431"/>
    </row>
    <row r="5474" spans="24:29">
      <c r="X5474" s="429"/>
      <c r="Y5474" s="429"/>
      <c r="Z5474" s="429"/>
      <c r="AA5474" s="429"/>
      <c r="AB5474" s="185"/>
      <c r="AC5474" s="431"/>
    </row>
    <row r="5475" spans="24:29">
      <c r="X5475" s="429"/>
      <c r="Y5475" s="429"/>
      <c r="Z5475" s="429"/>
      <c r="AA5475" s="429"/>
      <c r="AB5475" s="185"/>
      <c r="AC5475" s="431"/>
    </row>
    <row r="5476" spans="24:29">
      <c r="X5476" s="429"/>
      <c r="Y5476" s="429"/>
      <c r="Z5476" s="429"/>
      <c r="AA5476" s="429"/>
      <c r="AB5476" s="185"/>
      <c r="AC5476" s="431"/>
    </row>
    <row r="5477" spans="24:29">
      <c r="X5477" s="429"/>
      <c r="Y5477" s="429"/>
      <c r="Z5477" s="429"/>
      <c r="AA5477" s="429"/>
      <c r="AB5477" s="185"/>
      <c r="AC5477" s="431"/>
    </row>
    <row r="5478" spans="24:29">
      <c r="X5478" s="429"/>
      <c r="Y5478" s="429"/>
      <c r="Z5478" s="429"/>
      <c r="AA5478" s="429"/>
      <c r="AB5478" s="185"/>
      <c r="AC5478" s="431"/>
    </row>
    <row r="5479" spans="24:29">
      <c r="X5479" s="429"/>
      <c r="Y5479" s="429"/>
      <c r="Z5479" s="429"/>
      <c r="AA5479" s="429"/>
      <c r="AB5479" s="185"/>
      <c r="AC5479" s="431"/>
    </row>
    <row r="5480" spans="24:29">
      <c r="X5480" s="429"/>
      <c r="Y5480" s="429"/>
      <c r="Z5480" s="429"/>
      <c r="AA5480" s="429"/>
      <c r="AB5480" s="185"/>
      <c r="AC5480" s="431"/>
    </row>
    <row r="5481" spans="24:29">
      <c r="X5481" s="429"/>
      <c r="Y5481" s="429"/>
      <c r="Z5481" s="429"/>
      <c r="AA5481" s="429"/>
      <c r="AB5481" s="185"/>
      <c r="AC5481" s="431"/>
    </row>
    <row r="5482" spans="24:29">
      <c r="X5482" s="429"/>
      <c r="Y5482" s="429"/>
      <c r="Z5482" s="429"/>
      <c r="AA5482" s="429"/>
      <c r="AB5482" s="185"/>
      <c r="AC5482" s="431"/>
    </row>
    <row r="5483" spans="24:29">
      <c r="X5483" s="429"/>
      <c r="Y5483" s="429"/>
      <c r="Z5483" s="429"/>
      <c r="AA5483" s="429"/>
      <c r="AB5483" s="185"/>
      <c r="AC5483" s="431"/>
    </row>
    <row r="5484" spans="24:29">
      <c r="X5484" s="429"/>
      <c r="Y5484" s="429"/>
      <c r="Z5484" s="429"/>
      <c r="AA5484" s="429"/>
      <c r="AB5484" s="185"/>
      <c r="AC5484" s="431"/>
    </row>
    <row r="5485" spans="24:29">
      <c r="X5485" s="429"/>
      <c r="Y5485" s="429"/>
      <c r="Z5485" s="429"/>
      <c r="AA5485" s="429"/>
      <c r="AB5485" s="185"/>
      <c r="AC5485" s="431"/>
    </row>
    <row r="5486" spans="24:29">
      <c r="X5486" s="429"/>
      <c r="Y5486" s="429"/>
      <c r="Z5486" s="429"/>
      <c r="AA5486" s="429"/>
      <c r="AB5486" s="185"/>
      <c r="AC5486" s="431"/>
    </row>
    <row r="5487" spans="24:29">
      <c r="X5487" s="429"/>
      <c r="Y5487" s="429"/>
      <c r="Z5487" s="429"/>
      <c r="AA5487" s="429"/>
      <c r="AB5487" s="185"/>
      <c r="AC5487" s="431"/>
    </row>
    <row r="5488" spans="24:29">
      <c r="X5488" s="429"/>
      <c r="Y5488" s="429"/>
      <c r="Z5488" s="429"/>
      <c r="AA5488" s="429"/>
      <c r="AB5488" s="185"/>
      <c r="AC5488" s="431"/>
    </row>
    <row r="5489" spans="24:29">
      <c r="X5489" s="429"/>
      <c r="Y5489" s="429"/>
      <c r="Z5489" s="429"/>
      <c r="AA5489" s="429"/>
      <c r="AB5489" s="185"/>
      <c r="AC5489" s="431"/>
    </row>
    <row r="5490" spans="24:29">
      <c r="X5490" s="429"/>
      <c r="Y5490" s="429"/>
      <c r="Z5490" s="429"/>
      <c r="AA5490" s="429"/>
      <c r="AB5490" s="185"/>
      <c r="AC5490" s="431"/>
    </row>
    <row r="5491" spans="24:29">
      <c r="X5491" s="429"/>
      <c r="Y5491" s="429"/>
      <c r="Z5491" s="429"/>
      <c r="AA5491" s="429"/>
      <c r="AB5491" s="185"/>
      <c r="AC5491" s="431"/>
    </row>
    <row r="5492" spans="24:29">
      <c r="X5492" s="429"/>
      <c r="Y5492" s="429"/>
      <c r="Z5492" s="429"/>
      <c r="AA5492" s="429"/>
      <c r="AB5492" s="185"/>
      <c r="AC5492" s="431"/>
    </row>
    <row r="5493" spans="24:29">
      <c r="X5493" s="429"/>
      <c r="Y5493" s="429"/>
      <c r="Z5493" s="429"/>
      <c r="AA5493" s="429"/>
      <c r="AB5493" s="185"/>
      <c r="AC5493" s="431"/>
    </row>
    <row r="5494" spans="24:29">
      <c r="X5494" s="429"/>
      <c r="Y5494" s="429"/>
      <c r="Z5494" s="429"/>
      <c r="AA5494" s="429"/>
      <c r="AB5494" s="185"/>
      <c r="AC5494" s="431"/>
    </row>
    <row r="5495" spans="24:29">
      <c r="X5495" s="429"/>
      <c r="Y5495" s="429"/>
      <c r="Z5495" s="429"/>
      <c r="AA5495" s="429"/>
      <c r="AB5495" s="185"/>
      <c r="AC5495" s="431"/>
    </row>
    <row r="5496" spans="24:29">
      <c r="X5496" s="429"/>
      <c r="Y5496" s="429"/>
      <c r="Z5496" s="429"/>
      <c r="AA5496" s="429"/>
      <c r="AB5496" s="185"/>
      <c r="AC5496" s="431"/>
    </row>
    <row r="5497" spans="24:29">
      <c r="X5497" s="429"/>
      <c r="Y5497" s="429"/>
      <c r="Z5497" s="429"/>
      <c r="AA5497" s="429"/>
      <c r="AB5497" s="185"/>
      <c r="AC5497" s="431"/>
    </row>
    <row r="5498" spans="24:29">
      <c r="X5498" s="429"/>
      <c r="Y5498" s="429"/>
      <c r="Z5498" s="429"/>
      <c r="AA5498" s="429"/>
      <c r="AB5498" s="185"/>
      <c r="AC5498" s="431"/>
    </row>
    <row r="5499" spans="24:29">
      <c r="X5499" s="429"/>
      <c r="Y5499" s="429"/>
      <c r="Z5499" s="429"/>
      <c r="AA5499" s="429"/>
      <c r="AB5499" s="185"/>
      <c r="AC5499" s="431"/>
    </row>
    <row r="5500" spans="24:29">
      <c r="X5500" s="429"/>
      <c r="Y5500" s="429"/>
      <c r="Z5500" s="429"/>
      <c r="AA5500" s="429"/>
      <c r="AB5500" s="185"/>
      <c r="AC5500" s="431"/>
    </row>
    <row r="5501" spans="24:29">
      <c r="X5501" s="429"/>
      <c r="Y5501" s="429"/>
      <c r="Z5501" s="429"/>
      <c r="AA5501" s="429"/>
      <c r="AB5501" s="185"/>
      <c r="AC5501" s="431"/>
    </row>
    <row r="5502" spans="24:29">
      <c r="X5502" s="429"/>
      <c r="Y5502" s="429"/>
      <c r="Z5502" s="429"/>
      <c r="AA5502" s="429"/>
      <c r="AB5502" s="185"/>
      <c r="AC5502" s="431"/>
    </row>
    <row r="5503" spans="24:29">
      <c r="X5503" s="429"/>
      <c r="Y5503" s="429"/>
      <c r="Z5503" s="429"/>
      <c r="AA5503" s="429"/>
      <c r="AB5503" s="185"/>
      <c r="AC5503" s="431"/>
    </row>
    <row r="5504" spans="24:29">
      <c r="X5504" s="429"/>
      <c r="Y5504" s="429"/>
      <c r="Z5504" s="429"/>
      <c r="AA5504" s="429"/>
      <c r="AB5504" s="185"/>
      <c r="AC5504" s="431"/>
    </row>
    <row r="5505" spans="24:29">
      <c r="X5505" s="429"/>
      <c r="Y5505" s="429"/>
      <c r="Z5505" s="429"/>
      <c r="AA5505" s="429"/>
      <c r="AB5505" s="185"/>
      <c r="AC5505" s="431"/>
    </row>
    <row r="5506" spans="24:29">
      <c r="X5506" s="429"/>
      <c r="Y5506" s="429"/>
      <c r="Z5506" s="429"/>
      <c r="AA5506" s="429"/>
      <c r="AB5506" s="185"/>
      <c r="AC5506" s="431"/>
    </row>
    <row r="5507" spans="24:29">
      <c r="X5507" s="429"/>
      <c r="Y5507" s="429"/>
      <c r="Z5507" s="429"/>
      <c r="AA5507" s="429"/>
      <c r="AB5507" s="185"/>
      <c r="AC5507" s="431"/>
    </row>
    <row r="5508" spans="24:29">
      <c r="X5508" s="429"/>
      <c r="Y5508" s="429"/>
      <c r="Z5508" s="429"/>
      <c r="AA5508" s="429"/>
      <c r="AB5508" s="185"/>
      <c r="AC5508" s="431"/>
    </row>
    <row r="5509" spans="24:29">
      <c r="X5509" s="429"/>
      <c r="Y5509" s="429"/>
      <c r="Z5509" s="429"/>
      <c r="AA5509" s="429"/>
      <c r="AB5509" s="185"/>
      <c r="AC5509" s="431"/>
    </row>
    <row r="5510" spans="24:29">
      <c r="X5510" s="429"/>
      <c r="Y5510" s="429"/>
      <c r="Z5510" s="429"/>
      <c r="AA5510" s="429"/>
      <c r="AB5510" s="185"/>
      <c r="AC5510" s="431"/>
    </row>
    <row r="5511" spans="24:29">
      <c r="X5511" s="429"/>
      <c r="Y5511" s="429"/>
      <c r="Z5511" s="429"/>
      <c r="AA5511" s="429"/>
      <c r="AB5511" s="185"/>
      <c r="AC5511" s="431"/>
    </row>
    <row r="5512" spans="24:29">
      <c r="X5512" s="429"/>
      <c r="Y5512" s="429"/>
      <c r="Z5512" s="429"/>
      <c r="AA5512" s="429"/>
      <c r="AB5512" s="185"/>
      <c r="AC5512" s="431"/>
    </row>
    <row r="5513" spans="24:29">
      <c r="X5513" s="429"/>
      <c r="Y5513" s="429"/>
      <c r="Z5513" s="429"/>
      <c r="AA5513" s="429"/>
      <c r="AB5513" s="185"/>
      <c r="AC5513" s="431"/>
    </row>
    <row r="5514" spans="24:29">
      <c r="X5514" s="429"/>
      <c r="Y5514" s="429"/>
      <c r="Z5514" s="429"/>
      <c r="AA5514" s="429"/>
      <c r="AB5514" s="185"/>
      <c r="AC5514" s="431"/>
    </row>
    <row r="5515" spans="24:29">
      <c r="X5515" s="429"/>
      <c r="Y5515" s="429"/>
      <c r="Z5515" s="429"/>
      <c r="AA5515" s="429"/>
      <c r="AB5515" s="185"/>
      <c r="AC5515" s="431"/>
    </row>
    <row r="5516" spans="24:29">
      <c r="X5516" s="429"/>
      <c r="Y5516" s="429"/>
      <c r="Z5516" s="429"/>
      <c r="AA5516" s="429"/>
      <c r="AB5516" s="185"/>
      <c r="AC5516" s="431"/>
    </row>
    <row r="5517" spans="24:29">
      <c r="X5517" s="429"/>
      <c r="Y5517" s="429"/>
      <c r="Z5517" s="429"/>
      <c r="AA5517" s="429"/>
      <c r="AB5517" s="185"/>
      <c r="AC5517" s="431"/>
    </row>
    <row r="5518" spans="24:29">
      <c r="X5518" s="429"/>
      <c r="Y5518" s="429"/>
      <c r="Z5518" s="429"/>
      <c r="AA5518" s="429"/>
      <c r="AB5518" s="185"/>
      <c r="AC5518" s="431"/>
    </row>
    <row r="5519" spans="24:29">
      <c r="X5519" s="429"/>
      <c r="Y5519" s="429"/>
      <c r="Z5519" s="429"/>
      <c r="AA5519" s="429"/>
      <c r="AB5519" s="185"/>
      <c r="AC5519" s="431"/>
    </row>
    <row r="5520" spans="24:29">
      <c r="X5520" s="429"/>
      <c r="Y5520" s="429"/>
      <c r="Z5520" s="429"/>
      <c r="AA5520" s="429"/>
      <c r="AB5520" s="185"/>
      <c r="AC5520" s="431"/>
    </row>
    <row r="5521" spans="24:29">
      <c r="X5521" s="429"/>
      <c r="Y5521" s="429"/>
      <c r="Z5521" s="429"/>
      <c r="AA5521" s="429"/>
      <c r="AB5521" s="185"/>
      <c r="AC5521" s="431"/>
    </row>
    <row r="5522" spans="24:29">
      <c r="X5522" s="429"/>
      <c r="Y5522" s="429"/>
      <c r="Z5522" s="429"/>
      <c r="AA5522" s="429"/>
      <c r="AB5522" s="185"/>
      <c r="AC5522" s="431"/>
    </row>
    <row r="5523" spans="24:29">
      <c r="X5523" s="429"/>
      <c r="Y5523" s="429"/>
      <c r="Z5523" s="429"/>
      <c r="AA5523" s="429"/>
      <c r="AB5523" s="185"/>
      <c r="AC5523" s="431"/>
    </row>
    <row r="5524" spans="24:29">
      <c r="X5524" s="429"/>
      <c r="Y5524" s="429"/>
      <c r="Z5524" s="429"/>
      <c r="AA5524" s="429"/>
      <c r="AB5524" s="185"/>
      <c r="AC5524" s="431"/>
    </row>
    <row r="5525" spans="24:29">
      <c r="X5525" s="429"/>
      <c r="Y5525" s="429"/>
      <c r="Z5525" s="429"/>
      <c r="AA5525" s="429"/>
      <c r="AB5525" s="185"/>
      <c r="AC5525" s="431"/>
    </row>
    <row r="5526" spans="24:29">
      <c r="X5526" s="429"/>
      <c r="Y5526" s="429"/>
      <c r="Z5526" s="429"/>
      <c r="AA5526" s="429"/>
      <c r="AB5526" s="185"/>
      <c r="AC5526" s="431"/>
    </row>
    <row r="5527" spans="24:29">
      <c r="X5527" s="429"/>
      <c r="Y5527" s="429"/>
      <c r="Z5527" s="429"/>
      <c r="AA5527" s="429"/>
      <c r="AB5527" s="185"/>
      <c r="AC5527" s="431"/>
    </row>
    <row r="5528" spans="24:29">
      <c r="X5528" s="429"/>
      <c r="Y5528" s="429"/>
      <c r="Z5528" s="429"/>
      <c r="AA5528" s="429"/>
      <c r="AB5528" s="185"/>
      <c r="AC5528" s="431"/>
    </row>
    <row r="5529" spans="24:29">
      <c r="X5529" s="429"/>
      <c r="Y5529" s="429"/>
      <c r="Z5529" s="429"/>
      <c r="AA5529" s="429"/>
      <c r="AB5529" s="185"/>
      <c r="AC5529" s="431"/>
    </row>
    <row r="5530" spans="24:29">
      <c r="X5530" s="429"/>
      <c r="Y5530" s="429"/>
      <c r="Z5530" s="429"/>
      <c r="AA5530" s="429"/>
      <c r="AB5530" s="185"/>
      <c r="AC5530" s="431"/>
    </row>
    <row r="5531" spans="24:29">
      <c r="X5531" s="429"/>
      <c r="Y5531" s="429"/>
      <c r="Z5531" s="429"/>
      <c r="AA5531" s="429"/>
      <c r="AB5531" s="185"/>
      <c r="AC5531" s="431"/>
    </row>
    <row r="5532" spans="24:29">
      <c r="X5532" s="429"/>
      <c r="Y5532" s="429"/>
      <c r="Z5532" s="429"/>
      <c r="AA5532" s="429"/>
      <c r="AB5532" s="185"/>
      <c r="AC5532" s="431"/>
    </row>
    <row r="5533" spans="24:29">
      <c r="X5533" s="429"/>
      <c r="Y5533" s="429"/>
      <c r="Z5533" s="429"/>
      <c r="AA5533" s="429"/>
      <c r="AB5533" s="185"/>
      <c r="AC5533" s="431"/>
    </row>
    <row r="5534" spans="24:29">
      <c r="X5534" s="429"/>
      <c r="Y5534" s="429"/>
      <c r="Z5534" s="429"/>
      <c r="AA5534" s="429"/>
      <c r="AB5534" s="185"/>
      <c r="AC5534" s="431"/>
    </row>
    <row r="5535" spans="24:29">
      <c r="X5535" s="429"/>
      <c r="Y5535" s="429"/>
      <c r="Z5535" s="429"/>
      <c r="AA5535" s="429"/>
      <c r="AB5535" s="185"/>
      <c r="AC5535" s="431"/>
    </row>
    <row r="5536" spans="24:29">
      <c r="X5536" s="429"/>
      <c r="Y5536" s="429"/>
      <c r="Z5536" s="429"/>
      <c r="AA5536" s="429"/>
      <c r="AB5536" s="185"/>
      <c r="AC5536" s="431"/>
    </row>
    <row r="5537" spans="24:29">
      <c r="X5537" s="429"/>
      <c r="Y5537" s="429"/>
      <c r="Z5537" s="429"/>
      <c r="AA5537" s="429"/>
      <c r="AB5537" s="185"/>
      <c r="AC5537" s="431"/>
    </row>
    <row r="5538" spans="24:29">
      <c r="X5538" s="429"/>
      <c r="Y5538" s="429"/>
      <c r="Z5538" s="429"/>
      <c r="AA5538" s="429"/>
      <c r="AB5538" s="185"/>
      <c r="AC5538" s="431"/>
    </row>
    <row r="5539" spans="24:29">
      <c r="X5539" s="429"/>
      <c r="Y5539" s="429"/>
      <c r="Z5539" s="429"/>
      <c r="AA5539" s="429"/>
      <c r="AB5539" s="185"/>
      <c r="AC5539" s="431"/>
    </row>
    <row r="5540" spans="24:29">
      <c r="X5540" s="429"/>
      <c r="Y5540" s="429"/>
      <c r="Z5540" s="429"/>
      <c r="AA5540" s="429"/>
      <c r="AB5540" s="185"/>
      <c r="AC5540" s="431"/>
    </row>
    <row r="5541" spans="24:29">
      <c r="X5541" s="429"/>
      <c r="Y5541" s="429"/>
      <c r="Z5541" s="429"/>
      <c r="AA5541" s="429"/>
      <c r="AB5541" s="185"/>
      <c r="AC5541" s="431"/>
    </row>
    <row r="5542" spans="24:29">
      <c r="X5542" s="429"/>
      <c r="Y5542" s="429"/>
      <c r="Z5542" s="429"/>
      <c r="AA5542" s="429"/>
      <c r="AB5542" s="185"/>
      <c r="AC5542" s="431"/>
    </row>
    <row r="5543" spans="24:29">
      <c r="X5543" s="429"/>
      <c r="Y5543" s="429"/>
      <c r="Z5543" s="429"/>
      <c r="AA5543" s="429"/>
      <c r="AB5543" s="185"/>
      <c r="AC5543" s="431"/>
    </row>
    <row r="5544" spans="24:29">
      <c r="X5544" s="429"/>
      <c r="Y5544" s="429"/>
      <c r="Z5544" s="429"/>
      <c r="AA5544" s="429"/>
      <c r="AB5544" s="185"/>
      <c r="AC5544" s="431"/>
    </row>
    <row r="5545" spans="24:29">
      <c r="X5545" s="429"/>
      <c r="Y5545" s="429"/>
      <c r="Z5545" s="429"/>
      <c r="AA5545" s="429"/>
      <c r="AB5545" s="185"/>
      <c r="AC5545" s="431"/>
    </row>
    <row r="5546" spans="24:29">
      <c r="X5546" s="429"/>
      <c r="Y5546" s="429"/>
      <c r="Z5546" s="429"/>
      <c r="AA5546" s="429"/>
      <c r="AB5546" s="185"/>
      <c r="AC5546" s="431"/>
    </row>
    <row r="5547" spans="24:29">
      <c r="X5547" s="429"/>
      <c r="Y5547" s="429"/>
      <c r="Z5547" s="429"/>
      <c r="AA5547" s="429"/>
      <c r="AB5547" s="185"/>
      <c r="AC5547" s="431"/>
    </row>
    <row r="5548" spans="24:29">
      <c r="X5548" s="429"/>
      <c r="Y5548" s="429"/>
      <c r="Z5548" s="429"/>
      <c r="AA5548" s="429"/>
      <c r="AB5548" s="185"/>
      <c r="AC5548" s="431"/>
    </row>
    <row r="5549" spans="24:29">
      <c r="X5549" s="429"/>
      <c r="Y5549" s="429"/>
      <c r="Z5549" s="429"/>
      <c r="AA5549" s="429"/>
      <c r="AB5549" s="185"/>
      <c r="AC5549" s="431"/>
    </row>
    <row r="5550" spans="24:29">
      <c r="X5550" s="429"/>
      <c r="Y5550" s="429"/>
      <c r="Z5550" s="429"/>
      <c r="AA5550" s="429"/>
      <c r="AB5550" s="185"/>
      <c r="AC5550" s="431"/>
    </row>
    <row r="5551" spans="24:29">
      <c r="X5551" s="429"/>
      <c r="Y5551" s="429"/>
      <c r="Z5551" s="429"/>
      <c r="AA5551" s="429"/>
      <c r="AB5551" s="185"/>
      <c r="AC5551" s="431"/>
    </row>
    <row r="5552" spans="24:29">
      <c r="X5552" s="429"/>
      <c r="Y5552" s="429"/>
      <c r="Z5552" s="429"/>
      <c r="AA5552" s="429"/>
      <c r="AB5552" s="185"/>
      <c r="AC5552" s="431"/>
    </row>
    <row r="5553" spans="24:29">
      <c r="X5553" s="429"/>
      <c r="Y5553" s="429"/>
      <c r="Z5553" s="429"/>
      <c r="AA5553" s="429"/>
      <c r="AB5553" s="185"/>
      <c r="AC5553" s="431"/>
    </row>
    <row r="5554" spans="24:29">
      <c r="X5554" s="429"/>
      <c r="Y5554" s="429"/>
      <c r="Z5554" s="429"/>
      <c r="AA5554" s="429"/>
      <c r="AB5554" s="185"/>
      <c r="AC5554" s="431"/>
    </row>
    <row r="5555" spans="24:29">
      <c r="X5555" s="429"/>
      <c r="Y5555" s="429"/>
      <c r="Z5555" s="429"/>
      <c r="AA5555" s="429"/>
      <c r="AB5555" s="185"/>
      <c r="AC5555" s="431"/>
    </row>
    <row r="5556" spans="24:29">
      <c r="X5556" s="429"/>
      <c r="Y5556" s="429"/>
      <c r="Z5556" s="429"/>
      <c r="AA5556" s="429"/>
      <c r="AB5556" s="185"/>
      <c r="AC5556" s="431"/>
    </row>
    <row r="5557" spans="24:29">
      <c r="X5557" s="429"/>
      <c r="Y5557" s="429"/>
      <c r="Z5557" s="429"/>
      <c r="AA5557" s="429"/>
      <c r="AB5557" s="185"/>
      <c r="AC5557" s="431"/>
    </row>
    <row r="5558" spans="24:29">
      <c r="X5558" s="429"/>
      <c r="Y5558" s="429"/>
      <c r="Z5558" s="429"/>
      <c r="AA5558" s="429"/>
      <c r="AB5558" s="185"/>
      <c r="AC5558" s="431"/>
    </row>
    <row r="5559" spans="24:29">
      <c r="X5559" s="429"/>
      <c r="Y5559" s="429"/>
      <c r="Z5559" s="429"/>
      <c r="AA5559" s="429"/>
      <c r="AB5559" s="185"/>
      <c r="AC5559" s="431"/>
    </row>
    <row r="5560" spans="24:29">
      <c r="X5560" s="429"/>
      <c r="Y5560" s="429"/>
      <c r="Z5560" s="429"/>
      <c r="AA5560" s="429"/>
      <c r="AB5560" s="185"/>
      <c r="AC5560" s="431"/>
    </row>
    <row r="5561" spans="24:29">
      <c r="X5561" s="429"/>
      <c r="Y5561" s="429"/>
      <c r="Z5561" s="429"/>
      <c r="AA5561" s="429"/>
      <c r="AB5561" s="185"/>
      <c r="AC5561" s="431"/>
    </row>
    <row r="5562" spans="24:29">
      <c r="X5562" s="429"/>
      <c r="Y5562" s="429"/>
      <c r="Z5562" s="429"/>
      <c r="AA5562" s="429"/>
      <c r="AB5562" s="185"/>
      <c r="AC5562" s="431"/>
    </row>
    <row r="5563" spans="24:29">
      <c r="X5563" s="429"/>
      <c r="Y5563" s="429"/>
      <c r="Z5563" s="429"/>
      <c r="AA5563" s="429"/>
      <c r="AB5563" s="185"/>
      <c r="AC5563" s="431"/>
    </row>
    <row r="5564" spans="24:29">
      <c r="X5564" s="429"/>
      <c r="Y5564" s="429"/>
      <c r="Z5564" s="429"/>
      <c r="AA5564" s="429"/>
      <c r="AB5564" s="185"/>
      <c r="AC5564" s="431"/>
    </row>
    <row r="5565" spans="24:29">
      <c r="X5565" s="429"/>
      <c r="Y5565" s="429"/>
      <c r="Z5565" s="429"/>
      <c r="AA5565" s="429"/>
      <c r="AB5565" s="185"/>
      <c r="AC5565" s="431"/>
    </row>
    <row r="5566" spans="24:29">
      <c r="X5566" s="429"/>
      <c r="Y5566" s="429"/>
      <c r="Z5566" s="429"/>
      <c r="AA5566" s="429"/>
      <c r="AB5566" s="185"/>
      <c r="AC5566" s="431"/>
    </row>
    <row r="5567" spans="24:29">
      <c r="X5567" s="429"/>
      <c r="Y5567" s="429"/>
      <c r="Z5567" s="429"/>
      <c r="AA5567" s="429"/>
      <c r="AB5567" s="185"/>
      <c r="AC5567" s="431"/>
    </row>
    <row r="5568" spans="24:29">
      <c r="X5568" s="429"/>
      <c r="Y5568" s="429"/>
      <c r="Z5568" s="429"/>
      <c r="AA5568" s="429"/>
      <c r="AB5568" s="185"/>
      <c r="AC5568" s="431"/>
    </row>
    <row r="5569" spans="24:29">
      <c r="X5569" s="429"/>
      <c r="Y5569" s="429"/>
      <c r="Z5569" s="429"/>
      <c r="AA5569" s="429"/>
      <c r="AB5569" s="185"/>
      <c r="AC5569" s="431"/>
    </row>
    <row r="5570" spans="24:29">
      <c r="X5570" s="429"/>
      <c r="Y5570" s="429"/>
      <c r="Z5570" s="429"/>
      <c r="AA5570" s="429"/>
      <c r="AB5570" s="185"/>
      <c r="AC5570" s="431"/>
    </row>
    <row r="5571" spans="24:29">
      <c r="X5571" s="429"/>
      <c r="Y5571" s="429"/>
      <c r="Z5571" s="429"/>
      <c r="AA5571" s="429"/>
      <c r="AB5571" s="185"/>
      <c r="AC5571" s="431"/>
    </row>
    <row r="5572" spans="24:29">
      <c r="X5572" s="429"/>
      <c r="Y5572" s="429"/>
      <c r="Z5572" s="429"/>
      <c r="AA5572" s="429"/>
      <c r="AB5572" s="185"/>
      <c r="AC5572" s="431"/>
    </row>
    <row r="5573" spans="24:29">
      <c r="X5573" s="429"/>
      <c r="Y5573" s="429"/>
      <c r="Z5573" s="429"/>
      <c r="AA5573" s="429"/>
      <c r="AB5573" s="185"/>
      <c r="AC5573" s="431"/>
    </row>
    <row r="5574" spans="24:29">
      <c r="X5574" s="429"/>
      <c r="Y5574" s="429"/>
      <c r="Z5574" s="429"/>
      <c r="AA5574" s="429"/>
      <c r="AB5574" s="185"/>
      <c r="AC5574" s="431"/>
    </row>
    <row r="5575" spans="24:29">
      <c r="X5575" s="429"/>
      <c r="Y5575" s="429"/>
      <c r="Z5575" s="429"/>
      <c r="AA5575" s="429"/>
      <c r="AB5575" s="185"/>
      <c r="AC5575" s="431"/>
    </row>
    <row r="5576" spans="24:29">
      <c r="X5576" s="429"/>
      <c r="Y5576" s="429"/>
      <c r="Z5576" s="429"/>
      <c r="AA5576" s="429"/>
      <c r="AB5576" s="185"/>
      <c r="AC5576" s="431"/>
    </row>
    <row r="5577" spans="24:29">
      <c r="X5577" s="429"/>
      <c r="Y5577" s="429"/>
      <c r="Z5577" s="429"/>
      <c r="AA5577" s="429"/>
      <c r="AB5577" s="185"/>
      <c r="AC5577" s="431"/>
    </row>
    <row r="5578" spans="24:29">
      <c r="X5578" s="429"/>
      <c r="Y5578" s="429"/>
      <c r="Z5578" s="429"/>
      <c r="AA5578" s="429"/>
      <c r="AB5578" s="185"/>
      <c r="AC5578" s="431"/>
    </row>
    <row r="5579" spans="24:29">
      <c r="X5579" s="429"/>
      <c r="Y5579" s="429"/>
      <c r="Z5579" s="429"/>
      <c r="AA5579" s="429"/>
      <c r="AB5579" s="185"/>
      <c r="AC5579" s="431"/>
    </row>
    <row r="5580" spans="24:29">
      <c r="X5580" s="429"/>
      <c r="Y5580" s="429"/>
      <c r="Z5580" s="429"/>
      <c r="AA5580" s="429"/>
      <c r="AB5580" s="185"/>
      <c r="AC5580" s="431"/>
    </row>
    <row r="5581" spans="24:29">
      <c r="X5581" s="429"/>
      <c r="Y5581" s="429"/>
      <c r="Z5581" s="429"/>
      <c r="AA5581" s="429"/>
      <c r="AB5581" s="185"/>
      <c r="AC5581" s="431"/>
    </row>
    <row r="5582" spans="24:29">
      <c r="X5582" s="429"/>
      <c r="Y5582" s="429"/>
      <c r="Z5582" s="429"/>
      <c r="AA5582" s="429"/>
      <c r="AB5582" s="185"/>
      <c r="AC5582" s="431"/>
    </row>
    <row r="5583" spans="24:29">
      <c r="X5583" s="429"/>
      <c r="Y5583" s="429"/>
      <c r="Z5583" s="429"/>
      <c r="AA5583" s="429"/>
      <c r="AB5583" s="185"/>
      <c r="AC5583" s="431"/>
    </row>
    <row r="5584" spans="24:29">
      <c r="X5584" s="429"/>
      <c r="Y5584" s="429"/>
      <c r="Z5584" s="429"/>
      <c r="AA5584" s="429"/>
      <c r="AB5584" s="185"/>
      <c r="AC5584" s="431"/>
    </row>
    <row r="5585" spans="24:29">
      <c r="X5585" s="429"/>
      <c r="Y5585" s="429"/>
      <c r="Z5585" s="429"/>
      <c r="AA5585" s="429"/>
      <c r="AB5585" s="185"/>
      <c r="AC5585" s="431"/>
    </row>
    <row r="5586" spans="24:29">
      <c r="X5586" s="429"/>
      <c r="Y5586" s="429"/>
      <c r="Z5586" s="429"/>
      <c r="AA5586" s="429"/>
      <c r="AB5586" s="185"/>
      <c r="AC5586" s="431"/>
    </row>
    <row r="5587" spans="24:29">
      <c r="X5587" s="429"/>
      <c r="Y5587" s="429"/>
      <c r="Z5587" s="429"/>
      <c r="AA5587" s="429"/>
      <c r="AB5587" s="185"/>
      <c r="AC5587" s="431"/>
    </row>
    <row r="5588" spans="24:29">
      <c r="X5588" s="429"/>
      <c r="Y5588" s="429"/>
      <c r="Z5588" s="429"/>
      <c r="AA5588" s="429"/>
      <c r="AB5588" s="185"/>
      <c r="AC5588" s="431"/>
    </row>
    <row r="5589" spans="24:29">
      <c r="X5589" s="429"/>
      <c r="Y5589" s="429"/>
      <c r="Z5589" s="429"/>
      <c r="AA5589" s="429"/>
      <c r="AB5589" s="185"/>
      <c r="AC5589" s="431"/>
    </row>
    <row r="5590" spans="24:29">
      <c r="X5590" s="429"/>
      <c r="Y5590" s="429"/>
      <c r="Z5590" s="429"/>
      <c r="AA5590" s="429"/>
      <c r="AB5590" s="185"/>
      <c r="AC5590" s="431"/>
    </row>
    <row r="5591" spans="24:29">
      <c r="X5591" s="429"/>
      <c r="Y5591" s="429"/>
      <c r="Z5591" s="429"/>
      <c r="AA5591" s="429"/>
      <c r="AB5591" s="185"/>
      <c r="AC5591" s="431"/>
    </row>
    <row r="5592" spans="24:29">
      <c r="X5592" s="429"/>
      <c r="Y5592" s="429"/>
      <c r="Z5592" s="429"/>
      <c r="AA5592" s="429"/>
      <c r="AB5592" s="185"/>
      <c r="AC5592" s="431"/>
    </row>
    <row r="5593" spans="24:29">
      <c r="X5593" s="429"/>
      <c r="Y5593" s="429"/>
      <c r="Z5593" s="429"/>
      <c r="AA5593" s="429"/>
      <c r="AB5593" s="185"/>
      <c r="AC5593" s="431"/>
    </row>
    <row r="5594" spans="24:29">
      <c r="X5594" s="429"/>
      <c r="Y5594" s="429"/>
      <c r="Z5594" s="429"/>
      <c r="AA5594" s="429"/>
      <c r="AB5594" s="185"/>
      <c r="AC5594" s="431"/>
    </row>
    <row r="5595" spans="24:29">
      <c r="X5595" s="429"/>
      <c r="Y5595" s="429"/>
      <c r="Z5595" s="429"/>
      <c r="AA5595" s="429"/>
      <c r="AB5595" s="185"/>
      <c r="AC5595" s="431"/>
    </row>
    <row r="5596" spans="24:29">
      <c r="X5596" s="429"/>
      <c r="Y5596" s="429"/>
      <c r="Z5596" s="429"/>
      <c r="AA5596" s="429"/>
      <c r="AB5596" s="185"/>
      <c r="AC5596" s="431"/>
    </row>
    <row r="5597" spans="24:29">
      <c r="X5597" s="429"/>
      <c r="Y5597" s="429"/>
      <c r="Z5597" s="429"/>
      <c r="AA5597" s="429"/>
      <c r="AB5597" s="185"/>
      <c r="AC5597" s="431"/>
    </row>
    <row r="5598" spans="24:29">
      <c r="X5598" s="429"/>
      <c r="Y5598" s="429"/>
      <c r="Z5598" s="429"/>
      <c r="AA5598" s="429"/>
      <c r="AB5598" s="185"/>
      <c r="AC5598" s="431"/>
    </row>
    <row r="5599" spans="24:29">
      <c r="X5599" s="429"/>
      <c r="Y5599" s="429"/>
      <c r="Z5599" s="429"/>
      <c r="AA5599" s="429"/>
      <c r="AB5599" s="185"/>
      <c r="AC5599" s="431"/>
    </row>
    <row r="5600" spans="24:29">
      <c r="X5600" s="429"/>
      <c r="Y5600" s="429"/>
      <c r="Z5600" s="429"/>
      <c r="AA5600" s="429"/>
      <c r="AB5600" s="185"/>
      <c r="AC5600" s="431"/>
    </row>
    <row r="5601" spans="24:29">
      <c r="X5601" s="429"/>
      <c r="Y5601" s="429"/>
      <c r="Z5601" s="429"/>
      <c r="AA5601" s="429"/>
      <c r="AB5601" s="185"/>
      <c r="AC5601" s="431"/>
    </row>
    <row r="5602" spans="24:29">
      <c r="X5602" s="429"/>
      <c r="Y5602" s="429"/>
      <c r="Z5602" s="429"/>
      <c r="AA5602" s="429"/>
      <c r="AB5602" s="185"/>
      <c r="AC5602" s="431"/>
    </row>
    <row r="5603" spans="24:29">
      <c r="X5603" s="429"/>
      <c r="Y5603" s="429"/>
      <c r="Z5603" s="429"/>
      <c r="AA5603" s="429"/>
      <c r="AB5603" s="185"/>
      <c r="AC5603" s="431"/>
    </row>
    <row r="5604" spans="24:29">
      <c r="X5604" s="429"/>
      <c r="Y5604" s="429"/>
      <c r="Z5604" s="429"/>
      <c r="AA5604" s="429"/>
      <c r="AB5604" s="185"/>
      <c r="AC5604" s="431"/>
    </row>
    <row r="5605" spans="24:29">
      <c r="X5605" s="429"/>
      <c r="Y5605" s="429"/>
      <c r="Z5605" s="429"/>
      <c r="AA5605" s="429"/>
      <c r="AB5605" s="185"/>
      <c r="AC5605" s="431"/>
    </row>
    <row r="5606" spans="24:29">
      <c r="X5606" s="429"/>
      <c r="Y5606" s="429"/>
      <c r="Z5606" s="429"/>
      <c r="AA5606" s="429"/>
      <c r="AB5606" s="185"/>
      <c r="AC5606" s="431"/>
    </row>
    <row r="5607" spans="24:29">
      <c r="X5607" s="429"/>
      <c r="Y5607" s="429"/>
      <c r="Z5607" s="429"/>
      <c r="AA5607" s="429"/>
      <c r="AB5607" s="185"/>
      <c r="AC5607" s="431"/>
    </row>
    <row r="5608" spans="24:29">
      <c r="X5608" s="429"/>
      <c r="Y5608" s="429"/>
      <c r="Z5608" s="429"/>
      <c r="AA5608" s="429"/>
      <c r="AB5608" s="185"/>
      <c r="AC5608" s="431"/>
    </row>
    <row r="5609" spans="24:29">
      <c r="X5609" s="429"/>
      <c r="Y5609" s="429"/>
      <c r="Z5609" s="429"/>
      <c r="AA5609" s="429"/>
      <c r="AB5609" s="185"/>
      <c r="AC5609" s="431"/>
    </row>
    <row r="5610" spans="24:29">
      <c r="X5610" s="429"/>
      <c r="Y5610" s="429"/>
      <c r="Z5610" s="429"/>
      <c r="AA5610" s="429"/>
      <c r="AB5610" s="185"/>
      <c r="AC5610" s="431"/>
    </row>
    <row r="5611" spans="24:29">
      <c r="X5611" s="429"/>
      <c r="Y5611" s="429"/>
      <c r="Z5611" s="429"/>
      <c r="AA5611" s="429"/>
      <c r="AB5611" s="185"/>
      <c r="AC5611" s="431"/>
    </row>
    <row r="5612" spans="24:29">
      <c r="X5612" s="429"/>
      <c r="Y5612" s="429"/>
      <c r="Z5612" s="429"/>
      <c r="AA5612" s="429"/>
      <c r="AB5612" s="185"/>
      <c r="AC5612" s="431"/>
    </row>
    <row r="5613" spans="24:29">
      <c r="X5613" s="429"/>
      <c r="Y5613" s="429"/>
      <c r="Z5613" s="429"/>
      <c r="AA5613" s="429"/>
      <c r="AB5613" s="185"/>
      <c r="AC5613" s="431"/>
    </row>
    <row r="5614" spans="24:29">
      <c r="X5614" s="429"/>
      <c r="Y5614" s="429"/>
      <c r="Z5614" s="429"/>
      <c r="AA5614" s="429"/>
      <c r="AB5614" s="185"/>
      <c r="AC5614" s="431"/>
    </row>
    <row r="5615" spans="24:29">
      <c r="X5615" s="429"/>
      <c r="Y5615" s="429"/>
      <c r="Z5615" s="429"/>
      <c r="AA5615" s="429"/>
      <c r="AB5615" s="185"/>
      <c r="AC5615" s="431"/>
    </row>
    <row r="5616" spans="24:29">
      <c r="X5616" s="429"/>
      <c r="Y5616" s="429"/>
      <c r="Z5616" s="429"/>
      <c r="AA5616" s="429"/>
      <c r="AB5616" s="185"/>
      <c r="AC5616" s="431"/>
    </row>
    <row r="5617" spans="24:29">
      <c r="X5617" s="429"/>
      <c r="Y5617" s="429"/>
      <c r="Z5617" s="429"/>
      <c r="AA5617" s="429"/>
      <c r="AB5617" s="185"/>
      <c r="AC5617" s="431"/>
    </row>
    <row r="5618" spans="24:29">
      <c r="X5618" s="429"/>
      <c r="Y5618" s="429"/>
      <c r="Z5618" s="429"/>
      <c r="AA5618" s="429"/>
      <c r="AB5618" s="185"/>
      <c r="AC5618" s="431"/>
    </row>
    <row r="5619" spans="24:29">
      <c r="X5619" s="429"/>
      <c r="Y5619" s="429"/>
      <c r="Z5619" s="429"/>
      <c r="AA5619" s="429"/>
      <c r="AB5619" s="185"/>
      <c r="AC5619" s="431"/>
    </row>
    <row r="5620" spans="24:29">
      <c r="X5620" s="429"/>
      <c r="Y5620" s="429"/>
      <c r="Z5620" s="429"/>
      <c r="AA5620" s="429"/>
      <c r="AB5620" s="185"/>
      <c r="AC5620" s="431"/>
    </row>
    <row r="5621" spans="24:29">
      <c r="X5621" s="429"/>
      <c r="Y5621" s="429"/>
      <c r="Z5621" s="429"/>
      <c r="AA5621" s="429"/>
      <c r="AB5621" s="185"/>
      <c r="AC5621" s="431"/>
    </row>
    <row r="5622" spans="24:29">
      <c r="X5622" s="429"/>
      <c r="Y5622" s="429"/>
      <c r="Z5622" s="429"/>
      <c r="AA5622" s="429"/>
      <c r="AB5622" s="185"/>
      <c r="AC5622" s="431"/>
    </row>
    <row r="5623" spans="24:29">
      <c r="X5623" s="429"/>
      <c r="Y5623" s="429"/>
      <c r="Z5623" s="429"/>
      <c r="AA5623" s="429"/>
      <c r="AB5623" s="185"/>
      <c r="AC5623" s="431"/>
    </row>
    <row r="5624" spans="24:29">
      <c r="X5624" s="429"/>
      <c r="Y5624" s="429"/>
      <c r="Z5624" s="429"/>
      <c r="AA5624" s="429"/>
      <c r="AB5624" s="185"/>
      <c r="AC5624" s="431"/>
    </row>
    <row r="5625" spans="24:29">
      <c r="X5625" s="429"/>
      <c r="Y5625" s="429"/>
      <c r="Z5625" s="429"/>
      <c r="AA5625" s="429"/>
      <c r="AB5625" s="185"/>
      <c r="AC5625" s="431"/>
    </row>
    <row r="5626" spans="24:29">
      <c r="X5626" s="429"/>
      <c r="Y5626" s="429"/>
      <c r="Z5626" s="429"/>
      <c r="AA5626" s="429"/>
      <c r="AB5626" s="185"/>
      <c r="AC5626" s="431"/>
    </row>
    <row r="5627" spans="24:29">
      <c r="X5627" s="429"/>
      <c r="Y5627" s="429"/>
      <c r="Z5627" s="429"/>
      <c r="AA5627" s="429"/>
      <c r="AB5627" s="185"/>
      <c r="AC5627" s="431"/>
    </row>
    <row r="5628" spans="24:29">
      <c r="X5628" s="429"/>
      <c r="Y5628" s="429"/>
      <c r="Z5628" s="429"/>
      <c r="AA5628" s="429"/>
      <c r="AB5628" s="185"/>
      <c r="AC5628" s="431"/>
    </row>
    <row r="5629" spans="24:29">
      <c r="X5629" s="429"/>
      <c r="Y5629" s="429"/>
      <c r="Z5629" s="429"/>
      <c r="AA5629" s="429"/>
      <c r="AB5629" s="185"/>
      <c r="AC5629" s="431"/>
    </row>
    <row r="5630" spans="24:29">
      <c r="X5630" s="429"/>
      <c r="Y5630" s="429"/>
      <c r="Z5630" s="429"/>
      <c r="AA5630" s="429"/>
      <c r="AB5630" s="185"/>
      <c r="AC5630" s="431"/>
    </row>
    <row r="5631" spans="24:29">
      <c r="X5631" s="429"/>
      <c r="Y5631" s="429"/>
      <c r="Z5631" s="429"/>
      <c r="AA5631" s="429"/>
      <c r="AB5631" s="185"/>
      <c r="AC5631" s="431"/>
    </row>
    <row r="5632" spans="24:29">
      <c r="X5632" s="429"/>
      <c r="Y5632" s="429"/>
      <c r="Z5632" s="429"/>
      <c r="AA5632" s="429"/>
      <c r="AB5632" s="185"/>
      <c r="AC5632" s="431"/>
    </row>
    <row r="5633" spans="24:29">
      <c r="X5633" s="429"/>
      <c r="Y5633" s="429"/>
      <c r="Z5633" s="429"/>
      <c r="AA5633" s="429"/>
      <c r="AB5633" s="185"/>
      <c r="AC5633" s="431"/>
    </row>
    <row r="5634" spans="24:29">
      <c r="X5634" s="429"/>
      <c r="Y5634" s="429"/>
      <c r="Z5634" s="429"/>
      <c r="AA5634" s="429"/>
      <c r="AB5634" s="185"/>
      <c r="AC5634" s="431"/>
    </row>
    <row r="5635" spans="24:29">
      <c r="X5635" s="429"/>
      <c r="Y5635" s="429"/>
      <c r="Z5635" s="429"/>
      <c r="AA5635" s="429"/>
      <c r="AB5635" s="185"/>
      <c r="AC5635" s="431"/>
    </row>
    <row r="5636" spans="24:29">
      <c r="X5636" s="429"/>
      <c r="Y5636" s="429"/>
      <c r="Z5636" s="429"/>
      <c r="AA5636" s="429"/>
      <c r="AB5636" s="185"/>
      <c r="AC5636" s="431"/>
    </row>
    <row r="5637" spans="24:29">
      <c r="X5637" s="429"/>
      <c r="Y5637" s="429"/>
      <c r="Z5637" s="429"/>
      <c r="AA5637" s="429"/>
      <c r="AB5637" s="185"/>
      <c r="AC5637" s="431"/>
    </row>
    <row r="5638" spans="24:29">
      <c r="X5638" s="429"/>
      <c r="Y5638" s="429"/>
      <c r="Z5638" s="429"/>
      <c r="AA5638" s="429"/>
      <c r="AB5638" s="185"/>
      <c r="AC5638" s="431"/>
    </row>
    <row r="5639" spans="24:29">
      <c r="X5639" s="429"/>
      <c r="Y5639" s="429"/>
      <c r="Z5639" s="429"/>
      <c r="AA5639" s="429"/>
      <c r="AB5639" s="185"/>
      <c r="AC5639" s="431"/>
    </row>
    <row r="5640" spans="24:29">
      <c r="X5640" s="429"/>
      <c r="Y5640" s="429"/>
      <c r="Z5640" s="429"/>
      <c r="AA5640" s="429"/>
      <c r="AB5640" s="185"/>
      <c r="AC5640" s="431"/>
    </row>
    <row r="5641" spans="24:29">
      <c r="X5641" s="429"/>
      <c r="Y5641" s="429"/>
      <c r="Z5641" s="429"/>
      <c r="AA5641" s="429"/>
      <c r="AB5641" s="185"/>
      <c r="AC5641" s="431"/>
    </row>
    <row r="5642" spans="24:29">
      <c r="X5642" s="429"/>
      <c r="Y5642" s="429"/>
      <c r="Z5642" s="429"/>
      <c r="AA5642" s="429"/>
      <c r="AB5642" s="185"/>
      <c r="AC5642" s="431"/>
    </row>
    <row r="5643" spans="24:29">
      <c r="X5643" s="429"/>
      <c r="Y5643" s="429"/>
      <c r="Z5643" s="429"/>
      <c r="AA5643" s="429"/>
      <c r="AB5643" s="185"/>
      <c r="AC5643" s="431"/>
    </row>
    <row r="5644" spans="24:29">
      <c r="X5644" s="429"/>
      <c r="Y5644" s="429"/>
      <c r="Z5644" s="429"/>
      <c r="AA5644" s="429"/>
      <c r="AB5644" s="185"/>
      <c r="AC5644" s="431"/>
    </row>
    <row r="5645" spans="24:29">
      <c r="X5645" s="429"/>
      <c r="Y5645" s="429"/>
      <c r="Z5645" s="429"/>
      <c r="AA5645" s="429"/>
      <c r="AB5645" s="185"/>
      <c r="AC5645" s="431"/>
    </row>
    <row r="5646" spans="24:29">
      <c r="X5646" s="429"/>
      <c r="Y5646" s="429"/>
      <c r="Z5646" s="429"/>
      <c r="AA5646" s="429"/>
      <c r="AB5646" s="185"/>
      <c r="AC5646" s="431"/>
    </row>
    <row r="5647" spans="24:29">
      <c r="X5647" s="429"/>
      <c r="Y5647" s="429"/>
      <c r="Z5647" s="429"/>
      <c r="AA5647" s="429"/>
      <c r="AB5647" s="185"/>
      <c r="AC5647" s="431"/>
    </row>
    <row r="5648" spans="24:29">
      <c r="X5648" s="429"/>
      <c r="Y5648" s="429"/>
      <c r="Z5648" s="429"/>
      <c r="AA5648" s="429"/>
      <c r="AB5648" s="185"/>
      <c r="AC5648" s="431"/>
    </row>
    <row r="5649" spans="24:29">
      <c r="X5649" s="429"/>
      <c r="Y5649" s="429"/>
      <c r="Z5649" s="429"/>
      <c r="AA5649" s="429"/>
      <c r="AB5649" s="185"/>
      <c r="AC5649" s="431"/>
    </row>
    <row r="5650" spans="24:29">
      <c r="X5650" s="429"/>
      <c r="Y5650" s="429"/>
      <c r="Z5650" s="429"/>
      <c r="AA5650" s="429"/>
      <c r="AB5650" s="185"/>
      <c r="AC5650" s="431"/>
    </row>
    <row r="5651" spans="24:29">
      <c r="X5651" s="429"/>
      <c r="Y5651" s="429"/>
      <c r="Z5651" s="429"/>
      <c r="AA5651" s="429"/>
      <c r="AB5651" s="185"/>
      <c r="AC5651" s="431"/>
    </row>
    <row r="5652" spans="24:29">
      <c r="X5652" s="429"/>
      <c r="Y5652" s="429"/>
      <c r="Z5652" s="429"/>
      <c r="AA5652" s="429"/>
      <c r="AB5652" s="185"/>
      <c r="AC5652" s="431"/>
    </row>
    <row r="5653" spans="24:29">
      <c r="X5653" s="429"/>
      <c r="Y5653" s="429"/>
      <c r="Z5653" s="429"/>
      <c r="AA5653" s="429"/>
      <c r="AB5653" s="185"/>
      <c r="AC5653" s="431"/>
    </row>
    <row r="5654" spans="24:29">
      <c r="X5654" s="429"/>
      <c r="Y5654" s="429"/>
      <c r="Z5654" s="429"/>
      <c r="AA5654" s="429"/>
      <c r="AB5654" s="185"/>
      <c r="AC5654" s="431"/>
    </row>
    <row r="5655" spans="24:29">
      <c r="X5655" s="429"/>
      <c r="Y5655" s="429"/>
      <c r="Z5655" s="429"/>
      <c r="AA5655" s="429"/>
      <c r="AB5655" s="185"/>
      <c r="AC5655" s="431"/>
    </row>
    <row r="5656" spans="24:29">
      <c r="X5656" s="429"/>
      <c r="Y5656" s="429"/>
      <c r="Z5656" s="429"/>
      <c r="AA5656" s="429"/>
      <c r="AB5656" s="185"/>
      <c r="AC5656" s="431"/>
    </row>
    <row r="5657" spans="24:29">
      <c r="X5657" s="429"/>
      <c r="Y5657" s="429"/>
      <c r="Z5657" s="429"/>
      <c r="AA5657" s="429"/>
      <c r="AB5657" s="185"/>
      <c r="AC5657" s="431"/>
    </row>
    <row r="5658" spans="24:29">
      <c r="X5658" s="429"/>
      <c r="Y5658" s="429"/>
      <c r="Z5658" s="429"/>
      <c r="AA5658" s="429"/>
      <c r="AB5658" s="185"/>
      <c r="AC5658" s="431"/>
    </row>
    <row r="5659" spans="24:29">
      <c r="X5659" s="429"/>
      <c r="Y5659" s="429"/>
      <c r="Z5659" s="429"/>
      <c r="AA5659" s="429"/>
      <c r="AB5659" s="185"/>
      <c r="AC5659" s="431"/>
    </row>
    <row r="5660" spans="24:29">
      <c r="X5660" s="429"/>
      <c r="Y5660" s="429"/>
      <c r="Z5660" s="429"/>
      <c r="AA5660" s="429"/>
      <c r="AB5660" s="185"/>
      <c r="AC5660" s="431"/>
    </row>
    <row r="5661" spans="24:29">
      <c r="X5661" s="429"/>
      <c r="Y5661" s="429"/>
      <c r="Z5661" s="429"/>
      <c r="AA5661" s="429"/>
      <c r="AB5661" s="185"/>
      <c r="AC5661" s="431"/>
    </row>
    <row r="5662" spans="24:29">
      <c r="X5662" s="429"/>
      <c r="Y5662" s="429"/>
      <c r="Z5662" s="429"/>
      <c r="AA5662" s="429"/>
      <c r="AB5662" s="185"/>
      <c r="AC5662" s="431"/>
    </row>
    <row r="5663" spans="24:29">
      <c r="X5663" s="429"/>
      <c r="Y5663" s="429"/>
      <c r="Z5663" s="429"/>
      <c r="AA5663" s="429"/>
      <c r="AB5663" s="185"/>
      <c r="AC5663" s="431"/>
    </row>
    <row r="5664" spans="24:29">
      <c r="X5664" s="429"/>
      <c r="Y5664" s="429"/>
      <c r="Z5664" s="429"/>
      <c r="AA5664" s="429"/>
      <c r="AB5664" s="185"/>
      <c r="AC5664" s="431"/>
    </row>
    <row r="5665" spans="24:29">
      <c r="X5665" s="429"/>
      <c r="Y5665" s="429"/>
      <c r="Z5665" s="429"/>
      <c r="AA5665" s="429"/>
      <c r="AB5665" s="185"/>
      <c r="AC5665" s="431"/>
    </row>
    <row r="5666" spans="24:29">
      <c r="X5666" s="429"/>
      <c r="Y5666" s="429"/>
      <c r="Z5666" s="429"/>
      <c r="AA5666" s="429"/>
      <c r="AB5666" s="185"/>
      <c r="AC5666" s="431"/>
    </row>
    <row r="5667" spans="24:29">
      <c r="X5667" s="429"/>
      <c r="Y5667" s="429"/>
      <c r="Z5667" s="429"/>
      <c r="AA5667" s="429"/>
      <c r="AB5667" s="185"/>
      <c r="AC5667" s="431"/>
    </row>
    <row r="5668" spans="24:29">
      <c r="X5668" s="429"/>
      <c r="Y5668" s="429"/>
      <c r="Z5668" s="429"/>
      <c r="AA5668" s="429"/>
      <c r="AB5668" s="185"/>
      <c r="AC5668" s="431"/>
    </row>
    <row r="5669" spans="24:29">
      <c r="X5669" s="429"/>
      <c r="Y5669" s="429"/>
      <c r="Z5669" s="429"/>
      <c r="AA5669" s="429"/>
      <c r="AB5669" s="185"/>
      <c r="AC5669" s="431"/>
    </row>
    <row r="5670" spans="24:29">
      <c r="X5670" s="429"/>
      <c r="Y5670" s="429"/>
      <c r="Z5670" s="429"/>
      <c r="AA5670" s="429"/>
      <c r="AB5670" s="185"/>
      <c r="AC5670" s="431"/>
    </row>
    <row r="5671" spans="24:29">
      <c r="X5671" s="429"/>
      <c r="Y5671" s="429"/>
      <c r="Z5671" s="429"/>
      <c r="AA5671" s="429"/>
      <c r="AB5671" s="185"/>
      <c r="AC5671" s="431"/>
    </row>
    <row r="5672" spans="24:29">
      <c r="X5672" s="429"/>
      <c r="Y5672" s="429"/>
      <c r="Z5672" s="429"/>
      <c r="AA5672" s="429"/>
      <c r="AB5672" s="185"/>
      <c r="AC5672" s="431"/>
    </row>
    <row r="5673" spans="24:29">
      <c r="X5673" s="429"/>
      <c r="Y5673" s="429"/>
      <c r="Z5673" s="429"/>
      <c r="AA5673" s="429"/>
      <c r="AB5673" s="185"/>
      <c r="AC5673" s="431"/>
    </row>
    <row r="5674" spans="24:29">
      <c r="X5674" s="429"/>
      <c r="Y5674" s="429"/>
      <c r="Z5674" s="429"/>
      <c r="AA5674" s="429"/>
      <c r="AB5674" s="185"/>
      <c r="AC5674" s="431"/>
    </row>
    <row r="5675" spans="24:29">
      <c r="X5675" s="429"/>
      <c r="Y5675" s="429"/>
      <c r="Z5675" s="429"/>
      <c r="AA5675" s="429"/>
      <c r="AB5675" s="185"/>
      <c r="AC5675" s="431"/>
    </row>
    <row r="5676" spans="24:29">
      <c r="X5676" s="429"/>
      <c r="Y5676" s="429"/>
      <c r="Z5676" s="429"/>
      <c r="AA5676" s="429"/>
      <c r="AB5676" s="185"/>
      <c r="AC5676" s="431"/>
    </row>
    <row r="5677" spans="24:29">
      <c r="X5677" s="429"/>
      <c r="Y5677" s="429"/>
      <c r="Z5677" s="429"/>
      <c r="AA5677" s="429"/>
      <c r="AB5677" s="185"/>
      <c r="AC5677" s="431"/>
    </row>
    <row r="5678" spans="24:29">
      <c r="X5678" s="429"/>
      <c r="Y5678" s="429"/>
      <c r="Z5678" s="429"/>
      <c r="AA5678" s="429"/>
      <c r="AB5678" s="185"/>
      <c r="AC5678" s="431"/>
    </row>
    <row r="5679" spans="24:29">
      <c r="X5679" s="429"/>
      <c r="Y5679" s="429"/>
      <c r="Z5679" s="429"/>
      <c r="AA5679" s="429"/>
      <c r="AB5679" s="185"/>
      <c r="AC5679" s="431"/>
    </row>
    <row r="5680" spans="24:29">
      <c r="X5680" s="429"/>
      <c r="Y5680" s="429"/>
      <c r="Z5680" s="429"/>
      <c r="AA5680" s="429"/>
      <c r="AB5680" s="185"/>
      <c r="AC5680" s="431"/>
    </row>
    <row r="5681" spans="24:29">
      <c r="X5681" s="429"/>
      <c r="Y5681" s="429"/>
      <c r="Z5681" s="429"/>
      <c r="AA5681" s="429"/>
      <c r="AB5681" s="185"/>
      <c r="AC5681" s="431"/>
    </row>
    <row r="5682" spans="24:29">
      <c r="X5682" s="429"/>
      <c r="Y5682" s="429"/>
      <c r="Z5682" s="429"/>
      <c r="AA5682" s="429"/>
      <c r="AB5682" s="185"/>
      <c r="AC5682" s="431"/>
    </row>
    <row r="5683" spans="24:29">
      <c r="X5683" s="429"/>
      <c r="Y5683" s="429"/>
      <c r="Z5683" s="429"/>
      <c r="AA5683" s="429"/>
      <c r="AB5683" s="185"/>
      <c r="AC5683" s="431"/>
    </row>
    <row r="5684" spans="24:29">
      <c r="X5684" s="429"/>
      <c r="Y5684" s="429"/>
      <c r="Z5684" s="429"/>
      <c r="AA5684" s="429"/>
      <c r="AB5684" s="185"/>
      <c r="AC5684" s="431"/>
    </row>
    <row r="5685" spans="24:29">
      <c r="X5685" s="429"/>
      <c r="Y5685" s="429"/>
      <c r="Z5685" s="429"/>
      <c r="AA5685" s="429"/>
      <c r="AB5685" s="185"/>
      <c r="AC5685" s="431"/>
    </row>
    <row r="5686" spans="24:29">
      <c r="X5686" s="429"/>
      <c r="Y5686" s="429"/>
      <c r="Z5686" s="429"/>
      <c r="AA5686" s="429"/>
      <c r="AB5686" s="185"/>
      <c r="AC5686" s="431"/>
    </row>
    <row r="5687" spans="24:29">
      <c r="X5687" s="429"/>
      <c r="Y5687" s="429"/>
      <c r="Z5687" s="429"/>
      <c r="AA5687" s="429"/>
      <c r="AB5687" s="185"/>
      <c r="AC5687" s="431"/>
    </row>
    <row r="5688" spans="24:29">
      <c r="X5688" s="429"/>
      <c r="Y5688" s="429"/>
      <c r="Z5688" s="429"/>
      <c r="AA5688" s="429"/>
      <c r="AB5688" s="185"/>
      <c r="AC5688" s="431"/>
    </row>
    <row r="5689" spans="24:29">
      <c r="X5689" s="429"/>
      <c r="Y5689" s="429"/>
      <c r="Z5689" s="429"/>
      <c r="AA5689" s="429"/>
      <c r="AB5689" s="185"/>
      <c r="AC5689" s="431"/>
    </row>
    <row r="5690" spans="24:29">
      <c r="X5690" s="429"/>
      <c r="Y5690" s="429"/>
      <c r="Z5690" s="429"/>
      <c r="AA5690" s="429"/>
      <c r="AB5690" s="185"/>
      <c r="AC5690" s="431"/>
    </row>
    <row r="5691" spans="24:29">
      <c r="X5691" s="429"/>
      <c r="Y5691" s="429"/>
      <c r="Z5691" s="429"/>
      <c r="AA5691" s="429"/>
      <c r="AB5691" s="185"/>
      <c r="AC5691" s="431"/>
    </row>
    <row r="5692" spans="24:29">
      <c r="X5692" s="429"/>
      <c r="Y5692" s="429"/>
      <c r="Z5692" s="429"/>
      <c r="AA5692" s="429"/>
      <c r="AB5692" s="185"/>
      <c r="AC5692" s="431"/>
    </row>
    <row r="5693" spans="24:29">
      <c r="X5693" s="429"/>
      <c r="Y5693" s="429"/>
      <c r="Z5693" s="429"/>
      <c r="AA5693" s="429"/>
      <c r="AB5693" s="185"/>
      <c r="AC5693" s="431"/>
    </row>
    <row r="5694" spans="24:29">
      <c r="X5694" s="429"/>
      <c r="Y5694" s="429"/>
      <c r="Z5694" s="429"/>
      <c r="AA5694" s="429"/>
      <c r="AB5694" s="185"/>
      <c r="AC5694" s="431"/>
    </row>
    <row r="5695" spans="24:29">
      <c r="X5695" s="429"/>
      <c r="Y5695" s="429"/>
      <c r="Z5695" s="429"/>
      <c r="AA5695" s="429"/>
      <c r="AB5695" s="185"/>
      <c r="AC5695" s="431"/>
    </row>
    <row r="5696" spans="24:29">
      <c r="X5696" s="429"/>
      <c r="Y5696" s="429"/>
      <c r="Z5696" s="429"/>
      <c r="AA5696" s="429"/>
      <c r="AB5696" s="185"/>
      <c r="AC5696" s="431"/>
    </row>
    <row r="5697" spans="24:29">
      <c r="X5697" s="429"/>
      <c r="Y5697" s="429"/>
      <c r="Z5697" s="429"/>
      <c r="AA5697" s="429"/>
      <c r="AB5697" s="185"/>
      <c r="AC5697" s="431"/>
    </row>
    <row r="5698" spans="24:29">
      <c r="X5698" s="429"/>
      <c r="Y5698" s="429"/>
      <c r="Z5698" s="429"/>
      <c r="AA5698" s="429"/>
      <c r="AB5698" s="185"/>
      <c r="AC5698" s="431"/>
    </row>
    <row r="5699" spans="24:29">
      <c r="X5699" s="429"/>
      <c r="Y5699" s="429"/>
      <c r="Z5699" s="429"/>
      <c r="AA5699" s="429"/>
      <c r="AB5699" s="185"/>
      <c r="AC5699" s="431"/>
    </row>
    <row r="5700" spans="24:29">
      <c r="X5700" s="429"/>
      <c r="Y5700" s="429"/>
      <c r="Z5700" s="429"/>
      <c r="AA5700" s="429"/>
      <c r="AB5700" s="185"/>
      <c r="AC5700" s="431"/>
    </row>
    <row r="5701" spans="24:29">
      <c r="X5701" s="429"/>
      <c r="Y5701" s="429"/>
      <c r="Z5701" s="429"/>
      <c r="AA5701" s="429"/>
      <c r="AB5701" s="185"/>
      <c r="AC5701" s="431"/>
    </row>
    <row r="5702" spans="24:29">
      <c r="X5702" s="429"/>
      <c r="Y5702" s="429"/>
      <c r="Z5702" s="429"/>
      <c r="AA5702" s="429"/>
      <c r="AB5702" s="185"/>
      <c r="AC5702" s="431"/>
    </row>
    <row r="5703" spans="24:29">
      <c r="X5703" s="429"/>
      <c r="Y5703" s="429"/>
      <c r="Z5703" s="429"/>
      <c r="AA5703" s="429"/>
      <c r="AB5703" s="185"/>
      <c r="AC5703" s="431"/>
    </row>
    <row r="5704" spans="24:29">
      <c r="X5704" s="429"/>
      <c r="Y5704" s="429"/>
      <c r="Z5704" s="429"/>
      <c r="AA5704" s="429"/>
      <c r="AB5704" s="185"/>
      <c r="AC5704" s="431"/>
    </row>
    <row r="5705" spans="24:29">
      <c r="X5705" s="429"/>
      <c r="Y5705" s="429"/>
      <c r="Z5705" s="429"/>
      <c r="AA5705" s="429"/>
      <c r="AB5705" s="185"/>
      <c r="AC5705" s="431"/>
    </row>
    <row r="5706" spans="24:29">
      <c r="X5706" s="429"/>
      <c r="Y5706" s="429"/>
      <c r="Z5706" s="429"/>
      <c r="AA5706" s="429"/>
      <c r="AB5706" s="185"/>
      <c r="AC5706" s="431"/>
    </row>
    <row r="5707" spans="24:29">
      <c r="X5707" s="429"/>
      <c r="Y5707" s="429"/>
      <c r="Z5707" s="429"/>
      <c r="AA5707" s="429"/>
      <c r="AB5707" s="185"/>
      <c r="AC5707" s="431"/>
    </row>
    <row r="5708" spans="24:29">
      <c r="X5708" s="429"/>
      <c r="Y5708" s="429"/>
      <c r="Z5708" s="429"/>
      <c r="AA5708" s="429"/>
      <c r="AB5708" s="185"/>
      <c r="AC5708" s="431"/>
    </row>
    <row r="5709" spans="24:29">
      <c r="X5709" s="429"/>
      <c r="Y5709" s="429"/>
      <c r="Z5709" s="429"/>
      <c r="AA5709" s="429"/>
      <c r="AB5709" s="185"/>
      <c r="AC5709" s="431"/>
    </row>
    <row r="5710" spans="24:29">
      <c r="X5710" s="429"/>
      <c r="Y5710" s="429"/>
      <c r="Z5710" s="429"/>
      <c r="AA5710" s="429"/>
      <c r="AB5710" s="185"/>
      <c r="AC5710" s="431"/>
    </row>
    <row r="5711" spans="24:29">
      <c r="X5711" s="429"/>
      <c r="Y5711" s="429"/>
      <c r="Z5711" s="429"/>
      <c r="AA5711" s="429"/>
      <c r="AB5711" s="185"/>
      <c r="AC5711" s="431"/>
    </row>
    <row r="5712" spans="24:29">
      <c r="X5712" s="429"/>
      <c r="Y5712" s="429"/>
      <c r="Z5712" s="429"/>
      <c r="AA5712" s="429"/>
      <c r="AB5712" s="185"/>
      <c r="AC5712" s="431"/>
    </row>
    <row r="5713" spans="24:29">
      <c r="X5713" s="429"/>
      <c r="Y5713" s="429"/>
      <c r="Z5713" s="429"/>
      <c r="AA5713" s="429"/>
      <c r="AB5713" s="185"/>
      <c r="AC5713" s="431"/>
    </row>
    <row r="5714" spans="24:29">
      <c r="X5714" s="429"/>
      <c r="Y5714" s="429"/>
      <c r="Z5714" s="429"/>
      <c r="AA5714" s="429"/>
      <c r="AB5714" s="185"/>
      <c r="AC5714" s="431"/>
    </row>
    <row r="5715" spans="24:29">
      <c r="X5715" s="429"/>
      <c r="Y5715" s="429"/>
      <c r="Z5715" s="429"/>
      <c r="AA5715" s="429"/>
      <c r="AB5715" s="185"/>
      <c r="AC5715" s="431"/>
    </row>
    <row r="5716" spans="24:29">
      <c r="X5716" s="429"/>
      <c r="Y5716" s="429"/>
      <c r="Z5716" s="429"/>
      <c r="AA5716" s="429"/>
      <c r="AB5716" s="185"/>
      <c r="AC5716" s="431"/>
    </row>
    <row r="5717" spans="24:29">
      <c r="X5717" s="429"/>
      <c r="Y5717" s="429"/>
      <c r="Z5717" s="429"/>
      <c r="AA5717" s="429"/>
      <c r="AB5717" s="185"/>
      <c r="AC5717" s="431"/>
    </row>
    <row r="5718" spans="24:29">
      <c r="X5718" s="429"/>
      <c r="Y5718" s="429"/>
      <c r="Z5718" s="429"/>
      <c r="AA5718" s="429"/>
      <c r="AB5718" s="185"/>
      <c r="AC5718" s="431"/>
    </row>
    <row r="5719" spans="24:29">
      <c r="X5719" s="429"/>
      <c r="Y5719" s="429"/>
      <c r="Z5719" s="429"/>
      <c r="AA5719" s="429"/>
      <c r="AB5719" s="185"/>
      <c r="AC5719" s="431"/>
    </row>
    <row r="5720" spans="24:29">
      <c r="X5720" s="429"/>
      <c r="Y5720" s="429"/>
      <c r="Z5720" s="429"/>
      <c r="AA5720" s="429"/>
      <c r="AB5720" s="185"/>
      <c r="AC5720" s="431"/>
    </row>
    <row r="5721" spans="24:29">
      <c r="X5721" s="429"/>
      <c r="Y5721" s="429"/>
      <c r="Z5721" s="429"/>
      <c r="AA5721" s="429"/>
      <c r="AB5721" s="185"/>
      <c r="AC5721" s="431"/>
    </row>
    <row r="5722" spans="24:29">
      <c r="X5722" s="429"/>
      <c r="Y5722" s="429"/>
      <c r="Z5722" s="429"/>
      <c r="AA5722" s="429"/>
      <c r="AB5722" s="185"/>
      <c r="AC5722" s="431"/>
    </row>
    <row r="5723" spans="24:29">
      <c r="X5723" s="429"/>
      <c r="Y5723" s="429"/>
      <c r="Z5723" s="429"/>
      <c r="AA5723" s="429"/>
      <c r="AB5723" s="185"/>
      <c r="AC5723" s="431"/>
    </row>
    <row r="5724" spans="24:29">
      <c r="X5724" s="429"/>
      <c r="Y5724" s="429"/>
      <c r="Z5724" s="429"/>
      <c r="AA5724" s="429"/>
      <c r="AB5724" s="185"/>
      <c r="AC5724" s="431"/>
    </row>
    <row r="5725" spans="24:29">
      <c r="X5725" s="429"/>
      <c r="Y5725" s="429"/>
      <c r="Z5725" s="429"/>
      <c r="AA5725" s="429"/>
      <c r="AB5725" s="185"/>
      <c r="AC5725" s="431"/>
    </row>
    <row r="5726" spans="24:29">
      <c r="X5726" s="429"/>
      <c r="Y5726" s="429"/>
      <c r="Z5726" s="429"/>
      <c r="AA5726" s="429"/>
      <c r="AB5726" s="185"/>
      <c r="AC5726" s="431"/>
    </row>
    <row r="5727" spans="24:29">
      <c r="X5727" s="429"/>
      <c r="Y5727" s="429"/>
      <c r="Z5727" s="429"/>
      <c r="AA5727" s="429"/>
      <c r="AB5727" s="185"/>
      <c r="AC5727" s="431"/>
    </row>
    <row r="5728" spans="24:29">
      <c r="X5728" s="429"/>
      <c r="Y5728" s="429"/>
      <c r="Z5728" s="429"/>
      <c r="AA5728" s="429"/>
      <c r="AB5728" s="185"/>
      <c r="AC5728" s="431"/>
    </row>
    <row r="5729" spans="24:29">
      <c r="X5729" s="429"/>
      <c r="Y5729" s="429"/>
      <c r="Z5729" s="429"/>
      <c r="AA5729" s="429"/>
      <c r="AB5729" s="185"/>
      <c r="AC5729" s="431"/>
    </row>
    <row r="5730" spans="24:29">
      <c r="X5730" s="429"/>
      <c r="Y5730" s="429"/>
      <c r="Z5730" s="429"/>
      <c r="AA5730" s="429"/>
      <c r="AB5730" s="185"/>
      <c r="AC5730" s="431"/>
    </row>
    <row r="5731" spans="24:29">
      <c r="X5731" s="429"/>
      <c r="Y5731" s="429"/>
      <c r="Z5731" s="429"/>
      <c r="AA5731" s="429"/>
      <c r="AB5731" s="185"/>
      <c r="AC5731" s="431"/>
    </row>
    <row r="5732" spans="24:29">
      <c r="X5732" s="429"/>
      <c r="Y5732" s="429"/>
      <c r="Z5732" s="429"/>
      <c r="AA5732" s="429"/>
      <c r="AB5732" s="185"/>
      <c r="AC5732" s="431"/>
    </row>
    <row r="5733" spans="24:29">
      <c r="X5733" s="429"/>
      <c r="Y5733" s="429"/>
      <c r="Z5733" s="429"/>
      <c r="AA5733" s="429"/>
      <c r="AB5733" s="185"/>
      <c r="AC5733" s="431"/>
    </row>
    <row r="5734" spans="24:29">
      <c r="X5734" s="429"/>
      <c r="Y5734" s="429"/>
      <c r="Z5734" s="429"/>
      <c r="AA5734" s="429"/>
      <c r="AB5734" s="185"/>
      <c r="AC5734" s="431"/>
    </row>
    <row r="5735" spans="24:29">
      <c r="X5735" s="429"/>
      <c r="Y5735" s="429"/>
      <c r="Z5735" s="429"/>
      <c r="AA5735" s="429"/>
      <c r="AB5735" s="185"/>
      <c r="AC5735" s="431"/>
    </row>
    <row r="5736" spans="24:29">
      <c r="X5736" s="429"/>
      <c r="Y5736" s="429"/>
      <c r="Z5736" s="429"/>
      <c r="AA5736" s="429"/>
      <c r="AB5736" s="185"/>
      <c r="AC5736" s="431"/>
    </row>
    <row r="5737" spans="24:29">
      <c r="X5737" s="429"/>
      <c r="Y5737" s="429"/>
      <c r="Z5737" s="429"/>
      <c r="AA5737" s="429"/>
      <c r="AB5737" s="185"/>
      <c r="AC5737" s="431"/>
    </row>
    <row r="5738" spans="24:29">
      <c r="X5738" s="429"/>
      <c r="Y5738" s="429"/>
      <c r="Z5738" s="429"/>
      <c r="AA5738" s="429"/>
      <c r="AB5738" s="185"/>
      <c r="AC5738" s="431"/>
    </row>
    <row r="5739" spans="24:29">
      <c r="X5739" s="429"/>
      <c r="Y5739" s="429"/>
      <c r="Z5739" s="429"/>
      <c r="AA5739" s="429"/>
      <c r="AB5739" s="185"/>
      <c r="AC5739" s="431"/>
    </row>
    <row r="5740" spans="24:29">
      <c r="X5740" s="429"/>
      <c r="Y5740" s="429"/>
      <c r="Z5740" s="429"/>
      <c r="AA5740" s="429"/>
      <c r="AB5740" s="185"/>
      <c r="AC5740" s="431"/>
    </row>
    <row r="5741" spans="24:29">
      <c r="X5741" s="429"/>
      <c r="Y5741" s="429"/>
      <c r="Z5741" s="429"/>
      <c r="AA5741" s="429"/>
      <c r="AB5741" s="185"/>
      <c r="AC5741" s="431"/>
    </row>
    <row r="5742" spans="24:29">
      <c r="X5742" s="429"/>
      <c r="Y5742" s="429"/>
      <c r="Z5742" s="429"/>
      <c r="AA5742" s="429"/>
      <c r="AB5742" s="185"/>
      <c r="AC5742" s="431"/>
    </row>
    <row r="5743" spans="24:29">
      <c r="X5743" s="429"/>
      <c r="Y5743" s="429"/>
      <c r="Z5743" s="429"/>
      <c r="AA5743" s="429"/>
      <c r="AB5743" s="185"/>
      <c r="AC5743" s="431"/>
    </row>
    <row r="5744" spans="24:29">
      <c r="X5744" s="429"/>
      <c r="Y5744" s="429"/>
      <c r="Z5744" s="429"/>
      <c r="AA5744" s="429"/>
      <c r="AB5744" s="185"/>
      <c r="AC5744" s="431"/>
    </row>
    <row r="5745" spans="24:29">
      <c r="X5745" s="429"/>
      <c r="Y5745" s="429"/>
      <c r="Z5745" s="429"/>
      <c r="AA5745" s="429"/>
      <c r="AB5745" s="185"/>
      <c r="AC5745" s="431"/>
    </row>
    <row r="5746" spans="24:29">
      <c r="X5746" s="429"/>
      <c r="Y5746" s="429"/>
      <c r="Z5746" s="429"/>
      <c r="AA5746" s="429"/>
      <c r="AB5746" s="185"/>
      <c r="AC5746" s="431"/>
    </row>
    <row r="5747" spans="24:29">
      <c r="X5747" s="429"/>
      <c r="Y5747" s="429"/>
      <c r="Z5747" s="429"/>
      <c r="AA5747" s="429"/>
      <c r="AB5747" s="185"/>
      <c r="AC5747" s="431"/>
    </row>
    <row r="5748" spans="24:29">
      <c r="X5748" s="429"/>
      <c r="Y5748" s="429"/>
      <c r="Z5748" s="429"/>
      <c r="AA5748" s="429"/>
      <c r="AB5748" s="185"/>
      <c r="AC5748" s="431"/>
    </row>
    <row r="5749" spans="24:29">
      <c r="X5749" s="429"/>
      <c r="Y5749" s="429"/>
      <c r="Z5749" s="429"/>
      <c r="AA5749" s="429"/>
      <c r="AB5749" s="185"/>
      <c r="AC5749" s="431"/>
    </row>
    <row r="5750" spans="24:29">
      <c r="X5750" s="429"/>
      <c r="Y5750" s="429"/>
      <c r="Z5750" s="429"/>
      <c r="AA5750" s="429"/>
      <c r="AB5750" s="185"/>
      <c r="AC5750" s="431"/>
    </row>
    <row r="5751" spans="24:29">
      <c r="X5751" s="429"/>
      <c r="Y5751" s="429"/>
      <c r="Z5751" s="429"/>
      <c r="AA5751" s="429"/>
      <c r="AB5751" s="185"/>
      <c r="AC5751" s="431"/>
    </row>
    <row r="5752" spans="24:29">
      <c r="X5752" s="429"/>
      <c r="Y5752" s="429"/>
      <c r="Z5752" s="429"/>
      <c r="AA5752" s="429"/>
      <c r="AB5752" s="185"/>
      <c r="AC5752" s="431"/>
    </row>
    <row r="5753" spans="24:29">
      <c r="X5753" s="429"/>
      <c r="Y5753" s="429"/>
      <c r="Z5753" s="429"/>
      <c r="AA5753" s="429"/>
      <c r="AB5753" s="185"/>
      <c r="AC5753" s="431"/>
    </row>
    <row r="5754" spans="24:29">
      <c r="X5754" s="429"/>
      <c r="Y5754" s="429"/>
      <c r="Z5754" s="429"/>
      <c r="AA5754" s="429"/>
      <c r="AB5754" s="185"/>
      <c r="AC5754" s="431"/>
    </row>
    <row r="5755" spans="24:29">
      <c r="X5755" s="429"/>
      <c r="Y5755" s="429"/>
      <c r="Z5755" s="429"/>
      <c r="AA5755" s="429"/>
      <c r="AB5755" s="185"/>
      <c r="AC5755" s="431"/>
    </row>
    <row r="5756" spans="24:29">
      <c r="X5756" s="429"/>
      <c r="Y5756" s="429"/>
      <c r="Z5756" s="429"/>
      <c r="AA5756" s="429"/>
      <c r="AB5756" s="185"/>
      <c r="AC5756" s="431"/>
    </row>
    <row r="5757" spans="24:29">
      <c r="X5757" s="429"/>
      <c r="Y5757" s="429"/>
      <c r="Z5757" s="429"/>
      <c r="AA5757" s="429"/>
      <c r="AB5757" s="185"/>
      <c r="AC5757" s="431"/>
    </row>
    <row r="5758" spans="24:29">
      <c r="X5758" s="429"/>
      <c r="Y5758" s="429"/>
      <c r="Z5758" s="429"/>
      <c r="AA5758" s="429"/>
      <c r="AB5758" s="185"/>
      <c r="AC5758" s="431"/>
    </row>
    <row r="5759" spans="24:29">
      <c r="X5759" s="429"/>
      <c r="Y5759" s="429"/>
      <c r="Z5759" s="429"/>
      <c r="AA5759" s="429"/>
      <c r="AB5759" s="185"/>
      <c r="AC5759" s="431"/>
    </row>
    <row r="5760" spans="24:29">
      <c r="X5760" s="429"/>
      <c r="Y5760" s="429"/>
      <c r="Z5760" s="429"/>
      <c r="AA5760" s="429"/>
      <c r="AB5760" s="185"/>
      <c r="AC5760" s="431"/>
    </row>
    <row r="5761" spans="24:29">
      <c r="X5761" s="429"/>
      <c r="Y5761" s="429"/>
      <c r="Z5761" s="429"/>
      <c r="AA5761" s="429"/>
      <c r="AB5761" s="185"/>
      <c r="AC5761" s="431"/>
    </row>
    <row r="5762" spans="24:29">
      <c r="X5762" s="429"/>
      <c r="Y5762" s="429"/>
      <c r="Z5762" s="429"/>
      <c r="AA5762" s="429"/>
      <c r="AB5762" s="185"/>
      <c r="AC5762" s="431"/>
    </row>
    <row r="5763" spans="24:29">
      <c r="X5763" s="429"/>
      <c r="Y5763" s="429"/>
      <c r="Z5763" s="429"/>
      <c r="AA5763" s="429"/>
      <c r="AB5763" s="185"/>
      <c r="AC5763" s="431"/>
    </row>
    <row r="5764" spans="24:29">
      <c r="X5764" s="429"/>
      <c r="Y5764" s="429"/>
      <c r="Z5764" s="429"/>
      <c r="AA5764" s="429"/>
      <c r="AB5764" s="185"/>
      <c r="AC5764" s="431"/>
    </row>
    <row r="5765" spans="24:29">
      <c r="X5765" s="429"/>
      <c r="Y5765" s="429"/>
      <c r="Z5765" s="429"/>
      <c r="AA5765" s="429"/>
      <c r="AB5765" s="185"/>
      <c r="AC5765" s="431"/>
    </row>
    <row r="5766" spans="24:29">
      <c r="X5766" s="429"/>
      <c r="Y5766" s="429"/>
      <c r="Z5766" s="429"/>
      <c r="AA5766" s="429"/>
      <c r="AB5766" s="185"/>
      <c r="AC5766" s="431"/>
    </row>
    <row r="5767" spans="24:29">
      <c r="X5767" s="429"/>
      <c r="Y5767" s="429"/>
      <c r="Z5767" s="429"/>
      <c r="AA5767" s="429"/>
      <c r="AB5767" s="185"/>
      <c r="AC5767" s="431"/>
    </row>
    <row r="5768" spans="24:29">
      <c r="X5768" s="429"/>
      <c r="Y5768" s="429"/>
      <c r="Z5768" s="429"/>
      <c r="AA5768" s="429"/>
      <c r="AB5768" s="185"/>
      <c r="AC5768" s="431"/>
    </row>
    <row r="5769" spans="24:29">
      <c r="X5769" s="429"/>
      <c r="Y5769" s="429"/>
      <c r="Z5769" s="429"/>
      <c r="AA5769" s="429"/>
      <c r="AB5769" s="185"/>
      <c r="AC5769" s="431"/>
    </row>
    <row r="5770" spans="24:29">
      <c r="X5770" s="429"/>
      <c r="Y5770" s="429"/>
      <c r="Z5770" s="429"/>
      <c r="AA5770" s="429"/>
      <c r="AB5770" s="185"/>
      <c r="AC5770" s="431"/>
    </row>
    <row r="5771" spans="24:29">
      <c r="X5771" s="429"/>
      <c r="Y5771" s="429"/>
      <c r="Z5771" s="429"/>
      <c r="AA5771" s="429"/>
      <c r="AB5771" s="185"/>
      <c r="AC5771" s="431"/>
    </row>
    <row r="5772" spans="24:29">
      <c r="X5772" s="429"/>
      <c r="Y5772" s="429"/>
      <c r="Z5772" s="429"/>
      <c r="AA5772" s="429"/>
      <c r="AB5772" s="185"/>
      <c r="AC5772" s="431"/>
    </row>
    <row r="5773" spans="24:29">
      <c r="X5773" s="429"/>
      <c r="Y5773" s="429"/>
      <c r="Z5773" s="429"/>
      <c r="AA5773" s="429"/>
      <c r="AB5773" s="185"/>
      <c r="AC5773" s="431"/>
    </row>
    <row r="5774" spans="24:29">
      <c r="X5774" s="429"/>
      <c r="Y5774" s="429"/>
      <c r="Z5774" s="429"/>
      <c r="AA5774" s="429"/>
      <c r="AB5774" s="185"/>
      <c r="AC5774" s="431"/>
    </row>
    <row r="5775" spans="24:29">
      <c r="X5775" s="429"/>
      <c r="Y5775" s="429"/>
      <c r="Z5775" s="429"/>
      <c r="AA5775" s="429"/>
      <c r="AB5775" s="185"/>
      <c r="AC5775" s="431"/>
    </row>
    <row r="5776" spans="24:29">
      <c r="X5776" s="429"/>
      <c r="Y5776" s="429"/>
      <c r="Z5776" s="429"/>
      <c r="AA5776" s="429"/>
      <c r="AB5776" s="185"/>
      <c r="AC5776" s="431"/>
    </row>
    <row r="5777" spans="24:29">
      <c r="X5777" s="429"/>
      <c r="Y5777" s="429"/>
      <c r="Z5777" s="429"/>
      <c r="AA5777" s="429"/>
      <c r="AB5777" s="185"/>
      <c r="AC5777" s="431"/>
    </row>
    <row r="5778" spans="24:29">
      <c r="X5778" s="429"/>
      <c r="Y5778" s="429"/>
      <c r="Z5778" s="429"/>
      <c r="AA5778" s="429"/>
      <c r="AB5778" s="185"/>
      <c r="AC5778" s="431"/>
    </row>
    <row r="5779" spans="24:29">
      <c r="X5779" s="429"/>
      <c r="Y5779" s="429"/>
      <c r="Z5779" s="429"/>
      <c r="AA5779" s="429"/>
      <c r="AB5779" s="185"/>
      <c r="AC5779" s="431"/>
    </row>
    <row r="5780" spans="24:29">
      <c r="X5780" s="429"/>
      <c r="Y5780" s="429"/>
      <c r="Z5780" s="429"/>
      <c r="AA5780" s="429"/>
      <c r="AB5780" s="185"/>
      <c r="AC5780" s="431"/>
    </row>
    <row r="5781" spans="24:29">
      <c r="X5781" s="429"/>
      <c r="Y5781" s="429"/>
      <c r="Z5781" s="429"/>
      <c r="AA5781" s="429"/>
      <c r="AB5781" s="185"/>
      <c r="AC5781" s="431"/>
    </row>
    <row r="5782" spans="24:29">
      <c r="X5782" s="429"/>
      <c r="Y5782" s="429"/>
      <c r="Z5782" s="429"/>
      <c r="AA5782" s="429"/>
      <c r="AB5782" s="185"/>
      <c r="AC5782" s="431"/>
    </row>
    <row r="5783" spans="24:29">
      <c r="X5783" s="429"/>
      <c r="Y5783" s="429"/>
      <c r="Z5783" s="429"/>
      <c r="AA5783" s="429"/>
      <c r="AB5783" s="185"/>
      <c r="AC5783" s="431"/>
    </row>
    <row r="5784" spans="24:29">
      <c r="X5784" s="429"/>
      <c r="Y5784" s="429"/>
      <c r="Z5784" s="429"/>
      <c r="AA5784" s="429"/>
      <c r="AB5784" s="185"/>
      <c r="AC5784" s="431"/>
    </row>
    <row r="5785" spans="24:29">
      <c r="X5785" s="429"/>
      <c r="Y5785" s="429"/>
      <c r="Z5785" s="429"/>
      <c r="AA5785" s="429"/>
      <c r="AB5785" s="185"/>
      <c r="AC5785" s="431"/>
    </row>
    <row r="5786" spans="24:29">
      <c r="X5786" s="429"/>
      <c r="Y5786" s="429"/>
      <c r="Z5786" s="429"/>
      <c r="AA5786" s="429"/>
      <c r="AB5786" s="185"/>
      <c r="AC5786" s="431"/>
    </row>
    <row r="5787" spans="24:29">
      <c r="X5787" s="429"/>
      <c r="Y5787" s="429"/>
      <c r="Z5787" s="429"/>
      <c r="AA5787" s="429"/>
      <c r="AB5787" s="185"/>
      <c r="AC5787" s="431"/>
    </row>
    <row r="5788" spans="24:29">
      <c r="X5788" s="429"/>
      <c r="Y5788" s="429"/>
      <c r="Z5788" s="429"/>
      <c r="AA5788" s="429"/>
      <c r="AB5788" s="185"/>
      <c r="AC5788" s="431"/>
    </row>
    <row r="5789" spans="24:29">
      <c r="X5789" s="429"/>
      <c r="Y5789" s="429"/>
      <c r="Z5789" s="429"/>
      <c r="AA5789" s="429"/>
      <c r="AB5789" s="185"/>
      <c r="AC5789" s="431"/>
    </row>
    <row r="5790" spans="24:29">
      <c r="X5790" s="429"/>
      <c r="Y5790" s="429"/>
      <c r="Z5790" s="429"/>
      <c r="AA5790" s="429"/>
      <c r="AB5790" s="185"/>
      <c r="AC5790" s="431"/>
    </row>
    <row r="5791" spans="24:29">
      <c r="X5791" s="429"/>
      <c r="Y5791" s="429"/>
      <c r="Z5791" s="429"/>
      <c r="AA5791" s="429"/>
      <c r="AB5791" s="185"/>
      <c r="AC5791" s="431"/>
    </row>
    <row r="5792" spans="24:29">
      <c r="X5792" s="429"/>
      <c r="Y5792" s="429"/>
      <c r="Z5792" s="429"/>
      <c r="AA5792" s="429"/>
      <c r="AB5792" s="185"/>
      <c r="AC5792" s="431"/>
    </row>
    <row r="5793" spans="24:29">
      <c r="X5793" s="429"/>
      <c r="Y5793" s="429"/>
      <c r="Z5793" s="429"/>
      <c r="AA5793" s="429"/>
      <c r="AB5793" s="185"/>
      <c r="AC5793" s="431"/>
    </row>
    <row r="5794" spans="24:29">
      <c r="X5794" s="429"/>
      <c r="Y5794" s="429"/>
      <c r="Z5794" s="429"/>
      <c r="AA5794" s="429"/>
      <c r="AB5794" s="185"/>
      <c r="AC5794" s="431"/>
    </row>
    <row r="5795" spans="24:29">
      <c r="X5795" s="429"/>
      <c r="Y5795" s="429"/>
      <c r="Z5795" s="429"/>
      <c r="AA5795" s="429"/>
      <c r="AB5795" s="185"/>
      <c r="AC5795" s="431"/>
    </row>
    <row r="5796" spans="24:29">
      <c r="X5796" s="429"/>
      <c r="Y5796" s="429"/>
      <c r="Z5796" s="429"/>
      <c r="AA5796" s="429"/>
      <c r="AB5796" s="185"/>
      <c r="AC5796" s="431"/>
    </row>
    <row r="5797" spans="24:29">
      <c r="X5797" s="429"/>
      <c r="Y5797" s="429"/>
      <c r="Z5797" s="429"/>
      <c r="AA5797" s="429"/>
      <c r="AB5797" s="185"/>
      <c r="AC5797" s="431"/>
    </row>
    <row r="5798" spans="24:29">
      <c r="X5798" s="429"/>
      <c r="Y5798" s="429"/>
      <c r="Z5798" s="429"/>
      <c r="AA5798" s="429"/>
      <c r="AB5798" s="185"/>
      <c r="AC5798" s="431"/>
    </row>
    <row r="5799" spans="24:29">
      <c r="X5799" s="429"/>
      <c r="Y5799" s="429"/>
      <c r="Z5799" s="429"/>
      <c r="AA5799" s="429"/>
      <c r="AB5799" s="185"/>
      <c r="AC5799" s="431"/>
    </row>
    <row r="5800" spans="24:29">
      <c r="X5800" s="429"/>
      <c r="Y5800" s="429"/>
      <c r="Z5800" s="429"/>
      <c r="AA5800" s="429"/>
      <c r="AB5800" s="185"/>
      <c r="AC5800" s="431"/>
    </row>
    <row r="5801" spans="24:29">
      <c r="X5801" s="429"/>
      <c r="Y5801" s="429"/>
      <c r="Z5801" s="429"/>
      <c r="AA5801" s="429"/>
      <c r="AB5801" s="185"/>
      <c r="AC5801" s="431"/>
    </row>
    <row r="5802" spans="24:29">
      <c r="X5802" s="429"/>
      <c r="Y5802" s="429"/>
      <c r="Z5802" s="429"/>
      <c r="AA5802" s="429"/>
      <c r="AB5802" s="185"/>
      <c r="AC5802" s="431"/>
    </row>
    <row r="5803" spans="24:29">
      <c r="X5803" s="429"/>
      <c r="Y5803" s="429"/>
      <c r="Z5803" s="429"/>
      <c r="AA5803" s="429"/>
      <c r="AB5803" s="185"/>
      <c r="AC5803" s="431"/>
    </row>
    <row r="5804" spans="24:29">
      <c r="X5804" s="429"/>
      <c r="Y5804" s="429"/>
      <c r="Z5804" s="429"/>
      <c r="AA5804" s="429"/>
      <c r="AB5804" s="185"/>
      <c r="AC5804" s="431"/>
    </row>
    <row r="5805" spans="24:29">
      <c r="X5805" s="429"/>
      <c r="Y5805" s="429"/>
      <c r="Z5805" s="429"/>
      <c r="AA5805" s="429"/>
      <c r="AB5805" s="185"/>
      <c r="AC5805" s="431"/>
    </row>
    <row r="5806" spans="24:29">
      <c r="X5806" s="429"/>
      <c r="Y5806" s="429"/>
      <c r="Z5806" s="429"/>
      <c r="AA5806" s="429"/>
      <c r="AB5806" s="185"/>
      <c r="AC5806" s="431"/>
    </row>
    <row r="5807" spans="24:29">
      <c r="X5807" s="429"/>
      <c r="Y5807" s="429"/>
      <c r="Z5807" s="429"/>
      <c r="AA5807" s="429"/>
      <c r="AB5807" s="185"/>
      <c r="AC5807" s="431"/>
    </row>
    <row r="5808" spans="24:29">
      <c r="X5808" s="429"/>
      <c r="Y5808" s="429"/>
      <c r="Z5808" s="429"/>
      <c r="AA5808" s="429"/>
      <c r="AB5808" s="185"/>
      <c r="AC5808" s="431"/>
    </row>
    <row r="5809" spans="24:29">
      <c r="X5809" s="429"/>
      <c r="Y5809" s="429"/>
      <c r="Z5809" s="429"/>
      <c r="AA5809" s="429"/>
      <c r="AB5809" s="185"/>
      <c r="AC5809" s="431"/>
    </row>
    <row r="5810" spans="24:29">
      <c r="X5810" s="429"/>
      <c r="Y5810" s="429"/>
      <c r="Z5810" s="429"/>
      <c r="AA5810" s="429"/>
      <c r="AB5810" s="185"/>
      <c r="AC5810" s="431"/>
    </row>
    <row r="5811" spans="24:29">
      <c r="X5811" s="429"/>
      <c r="Y5811" s="429"/>
      <c r="Z5811" s="429"/>
      <c r="AA5811" s="429"/>
      <c r="AB5811" s="185"/>
      <c r="AC5811" s="431"/>
    </row>
    <row r="5812" spans="24:29">
      <c r="X5812" s="429"/>
      <c r="Y5812" s="429"/>
      <c r="Z5812" s="429"/>
      <c r="AA5812" s="429"/>
      <c r="AB5812" s="185"/>
      <c r="AC5812" s="431"/>
    </row>
    <row r="5813" spans="24:29">
      <c r="X5813" s="429"/>
      <c r="Y5813" s="429"/>
      <c r="Z5813" s="429"/>
      <c r="AA5813" s="429"/>
      <c r="AB5813" s="185"/>
      <c r="AC5813" s="431"/>
    </row>
    <row r="5814" spans="24:29">
      <c r="X5814" s="429"/>
      <c r="Y5814" s="429"/>
      <c r="Z5814" s="429"/>
      <c r="AA5814" s="429"/>
      <c r="AB5814" s="185"/>
      <c r="AC5814" s="431"/>
    </row>
    <row r="5815" spans="24:29">
      <c r="X5815" s="429"/>
      <c r="Y5815" s="429"/>
      <c r="Z5815" s="429"/>
      <c r="AA5815" s="429"/>
      <c r="AB5815" s="185"/>
      <c r="AC5815" s="431"/>
    </row>
    <row r="5816" spans="24:29">
      <c r="X5816" s="429"/>
      <c r="Y5816" s="429"/>
      <c r="Z5816" s="429"/>
      <c r="AA5816" s="429"/>
      <c r="AB5816" s="185"/>
      <c r="AC5816" s="431"/>
    </row>
    <row r="5817" spans="24:29">
      <c r="X5817" s="429"/>
      <c r="Y5817" s="429"/>
      <c r="Z5817" s="429"/>
      <c r="AA5817" s="429"/>
      <c r="AB5817" s="185"/>
      <c r="AC5817" s="431"/>
    </row>
    <row r="5818" spans="24:29">
      <c r="X5818" s="429"/>
      <c r="Y5818" s="429"/>
      <c r="Z5818" s="429"/>
      <c r="AA5818" s="429"/>
      <c r="AB5818" s="185"/>
      <c r="AC5818" s="431"/>
    </row>
    <row r="5819" spans="24:29">
      <c r="X5819" s="429"/>
      <c r="Y5819" s="429"/>
      <c r="Z5819" s="429"/>
      <c r="AA5819" s="429"/>
      <c r="AB5819" s="185"/>
      <c r="AC5819" s="431"/>
    </row>
    <row r="5820" spans="24:29">
      <c r="X5820" s="429"/>
      <c r="Y5820" s="429"/>
      <c r="Z5820" s="429"/>
      <c r="AA5820" s="429"/>
      <c r="AB5820" s="185"/>
      <c r="AC5820" s="431"/>
    </row>
    <row r="5821" spans="24:29">
      <c r="X5821" s="429"/>
      <c r="Y5821" s="429"/>
      <c r="Z5821" s="429"/>
      <c r="AA5821" s="429"/>
      <c r="AB5821" s="185"/>
      <c r="AC5821" s="431"/>
    </row>
    <row r="5822" spans="24:29">
      <c r="X5822" s="429"/>
      <c r="Y5822" s="429"/>
      <c r="Z5822" s="429"/>
      <c r="AA5822" s="429"/>
      <c r="AB5822" s="185"/>
      <c r="AC5822" s="431"/>
    </row>
    <row r="5823" spans="24:29">
      <c r="X5823" s="429"/>
      <c r="Y5823" s="429"/>
      <c r="Z5823" s="429"/>
      <c r="AA5823" s="429"/>
      <c r="AB5823" s="185"/>
      <c r="AC5823" s="431"/>
    </row>
    <row r="5824" spans="24:29">
      <c r="X5824" s="429"/>
      <c r="Y5824" s="429"/>
      <c r="Z5824" s="429"/>
      <c r="AA5824" s="429"/>
      <c r="AB5824" s="185"/>
      <c r="AC5824" s="431"/>
    </row>
    <row r="5825" spans="24:29">
      <c r="X5825" s="429"/>
      <c r="Y5825" s="429"/>
      <c r="Z5825" s="429"/>
      <c r="AA5825" s="429"/>
      <c r="AB5825" s="185"/>
      <c r="AC5825" s="431"/>
    </row>
    <row r="5826" spans="24:29">
      <c r="X5826" s="429"/>
      <c r="Y5826" s="429"/>
      <c r="Z5826" s="429"/>
      <c r="AA5826" s="429"/>
      <c r="AB5826" s="185"/>
      <c r="AC5826" s="431"/>
    </row>
    <row r="5827" spans="24:29">
      <c r="X5827" s="429"/>
      <c r="Y5827" s="429"/>
      <c r="Z5827" s="429"/>
      <c r="AA5827" s="429"/>
      <c r="AB5827" s="185"/>
      <c r="AC5827" s="431"/>
    </row>
    <row r="5828" spans="24:29">
      <c r="X5828" s="429"/>
      <c r="Y5828" s="429"/>
      <c r="Z5828" s="429"/>
      <c r="AA5828" s="429"/>
      <c r="AB5828" s="185"/>
      <c r="AC5828" s="431"/>
    </row>
    <row r="5829" spans="24:29">
      <c r="X5829" s="429"/>
      <c r="Y5829" s="429"/>
      <c r="Z5829" s="429"/>
      <c r="AA5829" s="429"/>
      <c r="AB5829" s="185"/>
      <c r="AC5829" s="431"/>
    </row>
    <row r="5830" spans="24:29">
      <c r="X5830" s="429"/>
      <c r="Y5830" s="429"/>
      <c r="Z5830" s="429"/>
      <c r="AA5830" s="429"/>
      <c r="AB5830" s="185"/>
      <c r="AC5830" s="431"/>
    </row>
    <row r="5831" spans="24:29">
      <c r="X5831" s="429"/>
      <c r="Y5831" s="429"/>
      <c r="Z5831" s="429"/>
      <c r="AA5831" s="429"/>
      <c r="AB5831" s="185"/>
      <c r="AC5831" s="431"/>
    </row>
    <row r="5832" spans="24:29">
      <c r="X5832" s="429"/>
      <c r="Y5832" s="429"/>
      <c r="Z5832" s="429"/>
      <c r="AA5832" s="429"/>
      <c r="AB5832" s="185"/>
      <c r="AC5832" s="431"/>
    </row>
    <row r="5833" spans="24:29">
      <c r="X5833" s="429"/>
      <c r="Y5833" s="429"/>
      <c r="Z5833" s="429"/>
      <c r="AA5833" s="429"/>
      <c r="AB5833" s="185"/>
      <c r="AC5833" s="431"/>
    </row>
    <row r="5834" spans="24:29">
      <c r="X5834" s="429"/>
      <c r="Y5834" s="429"/>
      <c r="Z5834" s="429"/>
      <c r="AA5834" s="429"/>
      <c r="AB5834" s="185"/>
      <c r="AC5834" s="431"/>
    </row>
    <row r="5835" spans="24:29">
      <c r="X5835" s="429"/>
      <c r="Y5835" s="429"/>
      <c r="Z5835" s="429"/>
      <c r="AA5835" s="429"/>
      <c r="AB5835" s="185"/>
      <c r="AC5835" s="431"/>
    </row>
    <row r="5836" spans="24:29">
      <c r="X5836" s="429"/>
      <c r="Y5836" s="429"/>
      <c r="Z5836" s="429"/>
      <c r="AA5836" s="429"/>
      <c r="AB5836" s="185"/>
      <c r="AC5836" s="431"/>
    </row>
    <row r="5837" spans="24:29">
      <c r="X5837" s="429"/>
      <c r="Y5837" s="429"/>
      <c r="Z5837" s="429"/>
      <c r="AA5837" s="429"/>
      <c r="AB5837" s="185"/>
      <c r="AC5837" s="431"/>
    </row>
    <row r="5838" spans="24:29">
      <c r="X5838" s="429"/>
      <c r="Y5838" s="429"/>
      <c r="Z5838" s="429"/>
      <c r="AA5838" s="429"/>
      <c r="AB5838" s="185"/>
      <c r="AC5838" s="431"/>
    </row>
    <row r="5839" spans="24:29">
      <c r="X5839" s="429"/>
      <c r="Y5839" s="429"/>
      <c r="Z5839" s="429"/>
      <c r="AA5839" s="429"/>
      <c r="AB5839" s="185"/>
      <c r="AC5839" s="431"/>
    </row>
    <row r="5840" spans="24:29">
      <c r="X5840" s="429"/>
      <c r="Y5840" s="429"/>
      <c r="Z5840" s="429"/>
      <c r="AA5840" s="429"/>
      <c r="AB5840" s="185"/>
      <c r="AC5840" s="431"/>
    </row>
    <row r="5841" spans="24:29">
      <c r="X5841" s="429"/>
      <c r="Y5841" s="429"/>
      <c r="Z5841" s="429"/>
      <c r="AA5841" s="429"/>
      <c r="AB5841" s="185"/>
      <c r="AC5841" s="431"/>
    </row>
    <row r="5842" spans="24:29">
      <c r="X5842" s="429"/>
      <c r="Y5842" s="429"/>
      <c r="Z5842" s="429"/>
      <c r="AA5842" s="429"/>
      <c r="AB5842" s="185"/>
      <c r="AC5842" s="431"/>
    </row>
    <row r="5843" spans="24:29">
      <c r="X5843" s="429"/>
      <c r="Y5843" s="429"/>
      <c r="Z5843" s="429"/>
      <c r="AA5843" s="429"/>
      <c r="AB5843" s="185"/>
      <c r="AC5843" s="431"/>
    </row>
    <row r="5844" spans="24:29">
      <c r="X5844" s="429"/>
      <c r="Y5844" s="429"/>
      <c r="Z5844" s="429"/>
      <c r="AA5844" s="429"/>
      <c r="AB5844" s="185"/>
      <c r="AC5844" s="431"/>
    </row>
    <row r="5845" spans="24:29">
      <c r="X5845" s="429"/>
      <c r="Y5845" s="429"/>
      <c r="Z5845" s="429"/>
      <c r="AA5845" s="429"/>
      <c r="AB5845" s="185"/>
      <c r="AC5845" s="431"/>
    </row>
    <row r="5846" spans="24:29">
      <c r="X5846" s="429"/>
      <c r="Y5846" s="429"/>
      <c r="Z5846" s="429"/>
      <c r="AA5846" s="429"/>
      <c r="AB5846" s="185"/>
      <c r="AC5846" s="431"/>
    </row>
    <row r="5847" spans="24:29">
      <c r="X5847" s="429"/>
      <c r="Y5847" s="429"/>
      <c r="Z5847" s="429"/>
      <c r="AA5847" s="429"/>
      <c r="AB5847" s="185"/>
      <c r="AC5847" s="431"/>
    </row>
    <row r="5848" spans="24:29">
      <c r="X5848" s="429"/>
      <c r="Y5848" s="429"/>
      <c r="Z5848" s="429"/>
      <c r="AA5848" s="429"/>
      <c r="AB5848" s="185"/>
      <c r="AC5848" s="431"/>
    </row>
    <row r="5849" spans="24:29">
      <c r="X5849" s="429"/>
      <c r="Y5849" s="429"/>
      <c r="Z5849" s="429"/>
      <c r="AA5849" s="429"/>
      <c r="AB5849" s="185"/>
      <c r="AC5849" s="431"/>
    </row>
    <row r="5850" spans="24:29">
      <c r="X5850" s="429"/>
      <c r="Y5850" s="429"/>
      <c r="Z5850" s="429"/>
      <c r="AA5850" s="429"/>
      <c r="AB5850" s="185"/>
      <c r="AC5850" s="431"/>
    </row>
    <row r="5851" spans="24:29">
      <c r="X5851" s="429"/>
      <c r="Y5851" s="429"/>
      <c r="Z5851" s="429"/>
      <c r="AA5851" s="429"/>
      <c r="AB5851" s="185"/>
      <c r="AC5851" s="431"/>
    </row>
    <row r="5852" spans="24:29">
      <c r="X5852" s="429"/>
      <c r="Y5852" s="429"/>
      <c r="Z5852" s="429"/>
      <c r="AA5852" s="429"/>
      <c r="AB5852" s="185"/>
      <c r="AC5852" s="431"/>
    </row>
    <row r="5853" spans="24:29">
      <c r="X5853" s="429"/>
      <c r="Y5853" s="429"/>
      <c r="Z5853" s="429"/>
      <c r="AA5853" s="429"/>
      <c r="AB5853" s="185"/>
      <c r="AC5853" s="431"/>
    </row>
    <row r="5854" spans="24:29">
      <c r="X5854" s="429"/>
      <c r="Y5854" s="429"/>
      <c r="Z5854" s="429"/>
      <c r="AA5854" s="429"/>
      <c r="AB5854" s="185"/>
      <c r="AC5854" s="431"/>
    </row>
    <row r="5855" spans="24:29">
      <c r="X5855" s="429"/>
      <c r="Y5855" s="429"/>
      <c r="Z5855" s="429"/>
      <c r="AA5855" s="429"/>
      <c r="AB5855" s="185"/>
      <c r="AC5855" s="431"/>
    </row>
    <row r="5856" spans="24:29">
      <c r="X5856" s="429"/>
      <c r="Y5856" s="429"/>
      <c r="Z5856" s="429"/>
      <c r="AA5856" s="429"/>
      <c r="AB5856" s="185"/>
      <c r="AC5856" s="431"/>
    </row>
    <row r="5857" spans="24:29">
      <c r="X5857" s="429"/>
      <c r="Y5857" s="429"/>
      <c r="Z5857" s="429"/>
      <c r="AA5857" s="429"/>
      <c r="AB5857" s="185"/>
      <c r="AC5857" s="431"/>
    </row>
    <row r="5858" spans="24:29">
      <c r="X5858" s="429"/>
      <c r="Y5858" s="429"/>
      <c r="Z5858" s="429"/>
      <c r="AA5858" s="429"/>
      <c r="AB5858" s="185"/>
      <c r="AC5858" s="431"/>
    </row>
    <row r="5859" spans="24:29">
      <c r="X5859" s="429"/>
      <c r="Y5859" s="429"/>
      <c r="Z5859" s="429"/>
      <c r="AA5859" s="429"/>
      <c r="AB5859" s="185"/>
      <c r="AC5859" s="431"/>
    </row>
    <row r="5860" spans="24:29">
      <c r="X5860" s="429"/>
      <c r="Y5860" s="429"/>
      <c r="Z5860" s="429"/>
      <c r="AA5860" s="429"/>
      <c r="AB5860" s="185"/>
      <c r="AC5860" s="431"/>
    </row>
    <row r="5861" spans="24:29">
      <c r="X5861" s="429"/>
      <c r="Y5861" s="429"/>
      <c r="Z5861" s="429"/>
      <c r="AA5861" s="429"/>
      <c r="AB5861" s="185"/>
      <c r="AC5861" s="431"/>
    </row>
    <row r="5862" spans="24:29">
      <c r="X5862" s="429"/>
      <c r="Y5862" s="429"/>
      <c r="Z5862" s="429"/>
      <c r="AA5862" s="429"/>
      <c r="AB5862" s="185"/>
      <c r="AC5862" s="431"/>
    </row>
    <row r="5863" spans="24:29">
      <c r="X5863" s="429"/>
      <c r="Y5863" s="429"/>
      <c r="Z5863" s="429"/>
      <c r="AA5863" s="429"/>
      <c r="AB5863" s="185"/>
      <c r="AC5863" s="431"/>
    </row>
    <row r="5864" spans="24:29">
      <c r="X5864" s="429"/>
      <c r="Y5864" s="429"/>
      <c r="Z5864" s="429"/>
      <c r="AA5864" s="429"/>
      <c r="AB5864" s="185"/>
      <c r="AC5864" s="431"/>
    </row>
    <row r="5865" spans="24:29">
      <c r="X5865" s="429"/>
      <c r="Y5865" s="429"/>
      <c r="Z5865" s="429"/>
      <c r="AA5865" s="429"/>
      <c r="AB5865" s="185"/>
      <c r="AC5865" s="431"/>
    </row>
    <row r="5866" spans="24:29">
      <c r="X5866" s="429"/>
      <c r="Y5866" s="429"/>
      <c r="Z5866" s="429"/>
      <c r="AA5866" s="429"/>
      <c r="AB5866" s="185"/>
      <c r="AC5866" s="431"/>
    </row>
    <row r="5867" spans="24:29">
      <c r="X5867" s="429"/>
      <c r="Y5867" s="429"/>
      <c r="Z5867" s="429"/>
      <c r="AA5867" s="429"/>
      <c r="AB5867" s="185"/>
      <c r="AC5867" s="431"/>
    </row>
    <row r="5868" spans="24:29">
      <c r="X5868" s="429"/>
      <c r="Y5868" s="429"/>
      <c r="Z5868" s="429"/>
      <c r="AA5868" s="429"/>
      <c r="AB5868" s="185"/>
      <c r="AC5868" s="431"/>
    </row>
    <row r="5869" spans="24:29">
      <c r="X5869" s="429"/>
      <c r="Y5869" s="429"/>
      <c r="Z5869" s="429"/>
      <c r="AA5869" s="429"/>
      <c r="AB5869" s="185"/>
      <c r="AC5869" s="431"/>
    </row>
    <row r="5870" spans="24:29">
      <c r="X5870" s="429"/>
      <c r="Y5870" s="429"/>
      <c r="Z5870" s="429"/>
      <c r="AA5870" s="429"/>
      <c r="AB5870" s="185"/>
      <c r="AC5870" s="431"/>
    </row>
    <row r="5871" spans="24:29">
      <c r="X5871" s="429"/>
      <c r="Y5871" s="429"/>
      <c r="Z5871" s="429"/>
      <c r="AA5871" s="429"/>
      <c r="AB5871" s="185"/>
      <c r="AC5871" s="431"/>
    </row>
    <row r="5872" spans="24:29">
      <c r="X5872" s="429"/>
      <c r="Y5872" s="429"/>
      <c r="Z5872" s="429"/>
      <c r="AA5872" s="429"/>
      <c r="AB5872" s="185"/>
      <c r="AC5872" s="431"/>
    </row>
    <row r="5873" spans="24:29">
      <c r="X5873" s="429"/>
      <c r="Y5873" s="429"/>
      <c r="Z5873" s="429"/>
      <c r="AA5873" s="429"/>
      <c r="AB5873" s="185"/>
      <c r="AC5873" s="431"/>
    </row>
    <row r="5874" spans="24:29">
      <c r="X5874" s="429"/>
      <c r="Y5874" s="429"/>
      <c r="Z5874" s="429"/>
      <c r="AA5874" s="429"/>
      <c r="AB5874" s="185"/>
      <c r="AC5874" s="431"/>
    </row>
    <row r="5875" spans="24:29">
      <c r="X5875" s="429"/>
      <c r="Y5875" s="429"/>
      <c r="Z5875" s="429"/>
      <c r="AA5875" s="429"/>
      <c r="AB5875" s="185"/>
      <c r="AC5875" s="431"/>
    </row>
    <row r="5876" spans="24:29">
      <c r="X5876" s="429"/>
      <c r="Y5876" s="429"/>
      <c r="Z5876" s="429"/>
      <c r="AA5876" s="429"/>
      <c r="AB5876" s="185"/>
      <c r="AC5876" s="431"/>
    </row>
    <row r="5877" spans="24:29">
      <c r="X5877" s="429"/>
      <c r="Y5877" s="429"/>
      <c r="Z5877" s="429"/>
      <c r="AA5877" s="429"/>
      <c r="AB5877" s="185"/>
      <c r="AC5877" s="431"/>
    </row>
    <row r="5878" spans="24:29">
      <c r="X5878" s="429"/>
      <c r="Y5878" s="429"/>
      <c r="Z5878" s="429"/>
      <c r="AA5878" s="429"/>
      <c r="AB5878" s="185"/>
      <c r="AC5878" s="431"/>
    </row>
    <row r="5879" spans="24:29">
      <c r="X5879" s="429"/>
      <c r="Y5879" s="429"/>
      <c r="Z5879" s="429"/>
      <c r="AA5879" s="429"/>
      <c r="AB5879" s="185"/>
      <c r="AC5879" s="431"/>
    </row>
    <row r="5880" spans="24:29">
      <c r="X5880" s="429"/>
      <c r="Y5880" s="429"/>
      <c r="Z5880" s="429"/>
      <c r="AA5880" s="429"/>
      <c r="AB5880" s="185"/>
      <c r="AC5880" s="431"/>
    </row>
    <row r="5881" spans="24:29">
      <c r="X5881" s="429"/>
      <c r="Y5881" s="429"/>
      <c r="Z5881" s="429"/>
      <c r="AA5881" s="429"/>
      <c r="AB5881" s="185"/>
      <c r="AC5881" s="431"/>
    </row>
    <row r="5882" spans="24:29">
      <c r="X5882" s="429"/>
      <c r="Y5882" s="429"/>
      <c r="Z5882" s="429"/>
      <c r="AA5882" s="429"/>
      <c r="AB5882" s="185"/>
      <c r="AC5882" s="431"/>
    </row>
    <row r="5883" spans="24:29">
      <c r="X5883" s="429"/>
      <c r="Y5883" s="429"/>
      <c r="Z5883" s="429"/>
      <c r="AA5883" s="429"/>
      <c r="AB5883" s="185"/>
      <c r="AC5883" s="431"/>
    </row>
    <row r="5884" spans="24:29">
      <c r="X5884" s="429"/>
      <c r="Y5884" s="429"/>
      <c r="Z5884" s="429"/>
      <c r="AA5884" s="429"/>
      <c r="AB5884" s="185"/>
      <c r="AC5884" s="431"/>
    </row>
    <row r="5885" spans="24:29">
      <c r="X5885" s="429"/>
      <c r="Y5885" s="429"/>
      <c r="Z5885" s="429"/>
      <c r="AA5885" s="429"/>
      <c r="AB5885" s="185"/>
      <c r="AC5885" s="431"/>
    </row>
    <row r="5886" spans="24:29">
      <c r="X5886" s="429"/>
      <c r="Y5886" s="429"/>
      <c r="Z5886" s="429"/>
      <c r="AA5886" s="429"/>
      <c r="AB5886" s="185"/>
      <c r="AC5886" s="431"/>
    </row>
    <row r="5887" spans="24:29">
      <c r="X5887" s="429"/>
      <c r="Y5887" s="429"/>
      <c r="Z5887" s="429"/>
      <c r="AA5887" s="429"/>
      <c r="AB5887" s="185"/>
      <c r="AC5887" s="431"/>
    </row>
    <row r="5888" spans="24:29">
      <c r="X5888" s="429"/>
      <c r="Y5888" s="429"/>
      <c r="Z5888" s="429"/>
      <c r="AA5888" s="429"/>
      <c r="AB5888" s="185"/>
      <c r="AC5888" s="431"/>
    </row>
    <row r="5889" spans="24:29">
      <c r="X5889" s="429"/>
      <c r="Y5889" s="429"/>
      <c r="Z5889" s="429"/>
      <c r="AA5889" s="429"/>
      <c r="AB5889" s="185"/>
      <c r="AC5889" s="431"/>
    </row>
    <row r="5890" spans="24:29">
      <c r="X5890" s="429"/>
      <c r="Y5890" s="429"/>
      <c r="Z5890" s="429"/>
      <c r="AA5890" s="429"/>
      <c r="AB5890" s="185"/>
      <c r="AC5890" s="431"/>
    </row>
    <row r="5891" spans="24:29">
      <c r="X5891" s="429"/>
      <c r="Y5891" s="429"/>
      <c r="Z5891" s="429"/>
      <c r="AA5891" s="429"/>
      <c r="AB5891" s="185"/>
      <c r="AC5891" s="431"/>
    </row>
    <row r="5892" spans="24:29">
      <c r="X5892" s="429"/>
      <c r="Y5892" s="429"/>
      <c r="Z5892" s="429"/>
      <c r="AA5892" s="429"/>
      <c r="AB5892" s="185"/>
      <c r="AC5892" s="431"/>
    </row>
    <row r="5893" spans="24:29">
      <c r="X5893" s="429"/>
      <c r="Y5893" s="429"/>
      <c r="Z5893" s="429"/>
      <c r="AA5893" s="429"/>
      <c r="AB5893" s="185"/>
      <c r="AC5893" s="431"/>
    </row>
    <row r="5894" spans="24:29">
      <c r="X5894" s="429"/>
      <c r="Y5894" s="429"/>
      <c r="Z5894" s="429"/>
      <c r="AA5894" s="429"/>
      <c r="AB5894" s="185"/>
      <c r="AC5894" s="431"/>
    </row>
    <row r="5895" spans="24:29">
      <c r="X5895" s="429"/>
      <c r="Y5895" s="429"/>
      <c r="Z5895" s="429"/>
      <c r="AA5895" s="429"/>
      <c r="AB5895" s="185"/>
      <c r="AC5895" s="431"/>
    </row>
    <row r="5896" spans="24:29">
      <c r="X5896" s="429"/>
      <c r="Y5896" s="429"/>
      <c r="Z5896" s="429"/>
      <c r="AA5896" s="429"/>
      <c r="AB5896" s="185"/>
      <c r="AC5896" s="431"/>
    </row>
    <row r="5897" spans="24:29">
      <c r="X5897" s="429"/>
      <c r="Y5897" s="429"/>
      <c r="Z5897" s="429"/>
      <c r="AA5897" s="429"/>
      <c r="AB5897" s="185"/>
      <c r="AC5897" s="431"/>
    </row>
    <row r="5898" spans="24:29">
      <c r="X5898" s="429"/>
      <c r="Y5898" s="429"/>
      <c r="Z5898" s="429"/>
      <c r="AA5898" s="429"/>
      <c r="AB5898" s="185"/>
      <c r="AC5898" s="431"/>
    </row>
    <row r="5899" spans="24:29">
      <c r="X5899" s="429"/>
      <c r="Y5899" s="429"/>
      <c r="Z5899" s="429"/>
      <c r="AA5899" s="429"/>
      <c r="AB5899" s="185"/>
      <c r="AC5899" s="431"/>
    </row>
    <row r="5900" spans="24:29">
      <c r="X5900" s="429"/>
      <c r="Y5900" s="429"/>
      <c r="Z5900" s="429"/>
      <c r="AA5900" s="429"/>
      <c r="AB5900" s="185"/>
      <c r="AC5900" s="431"/>
    </row>
    <row r="5901" spans="24:29">
      <c r="X5901" s="429"/>
      <c r="Y5901" s="429"/>
      <c r="Z5901" s="429"/>
      <c r="AA5901" s="429"/>
      <c r="AB5901" s="185"/>
      <c r="AC5901" s="431"/>
    </row>
    <row r="5902" spans="24:29">
      <c r="X5902" s="429"/>
      <c r="Y5902" s="429"/>
      <c r="Z5902" s="429"/>
      <c r="AA5902" s="429"/>
      <c r="AB5902" s="185"/>
      <c r="AC5902" s="431"/>
    </row>
    <row r="5903" spans="24:29">
      <c r="X5903" s="429"/>
      <c r="Y5903" s="429"/>
      <c r="Z5903" s="429"/>
      <c r="AA5903" s="429"/>
      <c r="AB5903" s="185"/>
      <c r="AC5903" s="431"/>
    </row>
    <row r="5904" spans="24:29">
      <c r="X5904" s="429"/>
      <c r="Y5904" s="429"/>
      <c r="Z5904" s="429"/>
      <c r="AA5904" s="429"/>
      <c r="AB5904" s="185"/>
      <c r="AC5904" s="431"/>
    </row>
    <row r="5905" spans="24:29">
      <c r="X5905" s="429"/>
      <c r="Y5905" s="429"/>
      <c r="Z5905" s="429"/>
      <c r="AA5905" s="429"/>
      <c r="AB5905" s="185"/>
      <c r="AC5905" s="431"/>
    </row>
    <row r="5906" spans="24:29">
      <c r="X5906" s="429"/>
      <c r="Y5906" s="429"/>
      <c r="Z5906" s="429"/>
      <c r="AA5906" s="429"/>
      <c r="AB5906" s="185"/>
      <c r="AC5906" s="431"/>
    </row>
    <row r="5907" spans="24:29">
      <c r="X5907" s="429"/>
      <c r="Y5907" s="429"/>
      <c r="Z5907" s="429"/>
      <c r="AA5907" s="429"/>
      <c r="AB5907" s="185"/>
      <c r="AC5907" s="431"/>
    </row>
    <row r="5908" spans="24:29">
      <c r="X5908" s="429"/>
      <c r="Y5908" s="429"/>
      <c r="Z5908" s="429"/>
      <c r="AA5908" s="429"/>
      <c r="AB5908" s="185"/>
      <c r="AC5908" s="431"/>
    </row>
    <row r="5909" spans="24:29">
      <c r="X5909" s="429"/>
      <c r="Y5909" s="429"/>
      <c r="Z5909" s="429"/>
      <c r="AA5909" s="429"/>
      <c r="AB5909" s="185"/>
      <c r="AC5909" s="431"/>
    </row>
    <row r="5910" spans="24:29">
      <c r="X5910" s="429"/>
      <c r="Y5910" s="429"/>
      <c r="Z5910" s="429"/>
      <c r="AA5910" s="429"/>
      <c r="AB5910" s="185"/>
      <c r="AC5910" s="431"/>
    </row>
    <row r="5911" spans="24:29">
      <c r="X5911" s="429"/>
      <c r="Y5911" s="429"/>
      <c r="Z5911" s="429"/>
      <c r="AA5911" s="429"/>
      <c r="AB5911" s="185"/>
      <c r="AC5911" s="431"/>
    </row>
    <row r="5912" spans="24:29">
      <c r="X5912" s="429"/>
      <c r="Y5912" s="429"/>
      <c r="Z5912" s="429"/>
      <c r="AA5912" s="429"/>
      <c r="AB5912" s="185"/>
      <c r="AC5912" s="431"/>
    </row>
    <row r="5913" spans="24:29">
      <c r="X5913" s="429"/>
      <c r="Y5913" s="429"/>
      <c r="Z5913" s="429"/>
      <c r="AA5913" s="429"/>
      <c r="AB5913" s="185"/>
      <c r="AC5913" s="431"/>
    </row>
    <row r="5914" spans="24:29">
      <c r="X5914" s="429"/>
      <c r="Y5914" s="429"/>
      <c r="Z5914" s="429"/>
      <c r="AA5914" s="429"/>
      <c r="AB5914" s="185"/>
      <c r="AC5914" s="431"/>
    </row>
    <row r="5915" spans="24:29">
      <c r="X5915" s="429"/>
      <c r="Y5915" s="429"/>
      <c r="Z5915" s="429"/>
      <c r="AA5915" s="429"/>
      <c r="AB5915" s="185"/>
      <c r="AC5915" s="431"/>
    </row>
    <row r="5916" spans="24:29">
      <c r="X5916" s="429"/>
      <c r="Y5916" s="429"/>
      <c r="Z5916" s="429"/>
      <c r="AA5916" s="429"/>
      <c r="AB5916" s="185"/>
      <c r="AC5916" s="431"/>
    </row>
    <row r="5917" spans="24:29">
      <c r="X5917" s="429"/>
      <c r="Y5917" s="429"/>
      <c r="Z5917" s="429"/>
      <c r="AA5917" s="429"/>
      <c r="AB5917" s="185"/>
      <c r="AC5917" s="431"/>
    </row>
    <row r="5918" spans="24:29">
      <c r="X5918" s="429"/>
      <c r="Y5918" s="429"/>
      <c r="Z5918" s="429"/>
      <c r="AA5918" s="429"/>
      <c r="AB5918" s="185"/>
      <c r="AC5918" s="431"/>
    </row>
    <row r="5919" spans="24:29">
      <c r="X5919" s="429"/>
      <c r="Y5919" s="429"/>
      <c r="Z5919" s="429"/>
      <c r="AA5919" s="429"/>
      <c r="AB5919" s="185"/>
      <c r="AC5919" s="431"/>
    </row>
    <row r="5920" spans="24:29">
      <c r="X5920" s="429"/>
      <c r="Y5920" s="429"/>
      <c r="Z5920" s="429"/>
      <c r="AA5920" s="429"/>
      <c r="AB5920" s="185"/>
      <c r="AC5920" s="431"/>
    </row>
    <row r="5921" spans="24:29">
      <c r="X5921" s="429"/>
      <c r="Y5921" s="429"/>
      <c r="Z5921" s="429"/>
      <c r="AA5921" s="429"/>
      <c r="AB5921" s="185"/>
      <c r="AC5921" s="431"/>
    </row>
    <row r="5922" spans="24:29">
      <c r="X5922" s="429"/>
      <c r="Y5922" s="429"/>
      <c r="Z5922" s="429"/>
      <c r="AA5922" s="429"/>
      <c r="AB5922" s="185"/>
      <c r="AC5922" s="431"/>
    </row>
    <row r="5923" spans="24:29">
      <c r="X5923" s="429"/>
      <c r="Y5923" s="429"/>
      <c r="Z5923" s="429"/>
      <c r="AA5923" s="429"/>
      <c r="AB5923" s="185"/>
      <c r="AC5923" s="431"/>
    </row>
    <row r="5924" spans="24:29">
      <c r="X5924" s="429"/>
      <c r="Y5924" s="429"/>
      <c r="Z5924" s="429"/>
      <c r="AA5924" s="429"/>
      <c r="AB5924" s="185"/>
      <c r="AC5924" s="431"/>
    </row>
    <row r="5925" spans="24:29">
      <c r="X5925" s="429"/>
      <c r="Y5925" s="429"/>
      <c r="Z5925" s="429"/>
      <c r="AA5925" s="429"/>
      <c r="AB5925" s="185"/>
      <c r="AC5925" s="431"/>
    </row>
    <row r="5926" spans="24:29">
      <c r="X5926" s="429"/>
      <c r="Y5926" s="429"/>
      <c r="Z5926" s="429"/>
      <c r="AA5926" s="429"/>
      <c r="AB5926" s="185"/>
      <c r="AC5926" s="431"/>
    </row>
    <row r="5927" spans="24:29">
      <c r="X5927" s="429"/>
      <c r="Y5927" s="429"/>
      <c r="Z5927" s="429"/>
      <c r="AA5927" s="429"/>
      <c r="AB5927" s="185"/>
      <c r="AC5927" s="431"/>
    </row>
    <row r="5928" spans="24:29">
      <c r="X5928" s="429"/>
      <c r="Y5928" s="429"/>
      <c r="Z5928" s="429"/>
      <c r="AA5928" s="429"/>
      <c r="AB5928" s="185"/>
      <c r="AC5928" s="431"/>
    </row>
    <row r="5929" spans="24:29">
      <c r="X5929" s="429"/>
      <c r="Y5929" s="429"/>
      <c r="Z5929" s="429"/>
      <c r="AA5929" s="429"/>
      <c r="AB5929" s="185"/>
      <c r="AC5929" s="431"/>
    </row>
    <row r="5930" spans="24:29">
      <c r="X5930" s="429"/>
      <c r="Y5930" s="429"/>
      <c r="Z5930" s="429"/>
      <c r="AA5930" s="429"/>
      <c r="AB5930" s="185"/>
      <c r="AC5930" s="431"/>
    </row>
    <row r="5931" spans="24:29">
      <c r="X5931" s="429"/>
      <c r="Y5931" s="429"/>
      <c r="Z5931" s="429"/>
      <c r="AA5931" s="429"/>
      <c r="AB5931" s="185"/>
      <c r="AC5931" s="431"/>
    </row>
    <row r="5932" spans="24:29">
      <c r="X5932" s="429"/>
      <c r="Y5932" s="429"/>
      <c r="Z5932" s="429"/>
      <c r="AA5932" s="429"/>
      <c r="AB5932" s="185"/>
      <c r="AC5932" s="431"/>
    </row>
    <row r="5933" spans="24:29">
      <c r="X5933" s="429"/>
      <c r="Y5933" s="429"/>
      <c r="Z5933" s="429"/>
      <c r="AA5933" s="429"/>
      <c r="AB5933" s="185"/>
      <c r="AC5933" s="431"/>
    </row>
    <row r="5934" spans="24:29">
      <c r="X5934" s="429"/>
      <c r="Y5934" s="429"/>
      <c r="Z5934" s="429"/>
      <c r="AA5934" s="429"/>
      <c r="AB5934" s="185"/>
      <c r="AC5934" s="431"/>
    </row>
    <row r="5935" spans="24:29">
      <c r="X5935" s="429"/>
      <c r="Y5935" s="429"/>
      <c r="Z5935" s="429"/>
      <c r="AA5935" s="429"/>
      <c r="AB5935" s="185"/>
      <c r="AC5935" s="431"/>
    </row>
    <row r="5936" spans="24:29">
      <c r="X5936" s="429"/>
      <c r="Y5936" s="429"/>
      <c r="Z5936" s="429"/>
      <c r="AA5936" s="429"/>
      <c r="AB5936" s="185"/>
      <c r="AC5936" s="431"/>
    </row>
    <row r="5937" spans="24:29">
      <c r="X5937" s="429"/>
      <c r="Y5937" s="429"/>
      <c r="Z5937" s="429"/>
      <c r="AA5937" s="429"/>
      <c r="AB5937" s="185"/>
      <c r="AC5937" s="431"/>
    </row>
    <row r="5938" spans="24:29">
      <c r="X5938" s="429"/>
      <c r="Y5938" s="429"/>
      <c r="Z5938" s="429"/>
      <c r="AA5938" s="429"/>
      <c r="AB5938" s="185"/>
      <c r="AC5938" s="431"/>
    </row>
    <row r="5939" spans="24:29">
      <c r="X5939" s="429"/>
      <c r="Y5939" s="429"/>
      <c r="Z5939" s="429"/>
      <c r="AA5939" s="429"/>
      <c r="AB5939" s="185"/>
      <c r="AC5939" s="431"/>
    </row>
    <row r="5940" spans="24:29">
      <c r="X5940" s="429"/>
      <c r="Y5940" s="429"/>
      <c r="Z5940" s="429"/>
      <c r="AA5940" s="429"/>
      <c r="AB5940" s="185"/>
      <c r="AC5940" s="431"/>
    </row>
    <row r="5941" spans="24:29">
      <c r="X5941" s="429"/>
      <c r="Y5941" s="429"/>
      <c r="Z5941" s="429"/>
      <c r="AA5941" s="429"/>
      <c r="AB5941" s="185"/>
      <c r="AC5941" s="431"/>
    </row>
    <row r="5942" spans="24:29">
      <c r="X5942" s="429"/>
      <c r="Y5942" s="429"/>
      <c r="Z5942" s="429"/>
      <c r="AA5942" s="429"/>
      <c r="AB5942" s="185"/>
      <c r="AC5942" s="431"/>
    </row>
    <row r="5943" spans="24:29">
      <c r="X5943" s="429"/>
      <c r="Y5943" s="429"/>
      <c r="Z5943" s="429"/>
      <c r="AA5943" s="429"/>
      <c r="AB5943" s="185"/>
      <c r="AC5943" s="431"/>
    </row>
    <row r="5944" spans="24:29">
      <c r="X5944" s="429"/>
      <c r="Y5944" s="429"/>
      <c r="Z5944" s="429"/>
      <c r="AA5944" s="429"/>
      <c r="AB5944" s="185"/>
      <c r="AC5944" s="431"/>
    </row>
    <row r="5945" spans="24:29">
      <c r="X5945" s="429"/>
      <c r="Y5945" s="429"/>
      <c r="Z5945" s="429"/>
      <c r="AA5945" s="429"/>
      <c r="AB5945" s="185"/>
      <c r="AC5945" s="431"/>
    </row>
    <row r="5946" spans="24:29">
      <c r="X5946" s="429"/>
      <c r="Y5946" s="429"/>
      <c r="Z5946" s="429"/>
      <c r="AA5946" s="429"/>
      <c r="AB5946" s="185"/>
      <c r="AC5946" s="431"/>
    </row>
    <row r="5947" spans="24:29">
      <c r="X5947" s="429"/>
      <c r="Y5947" s="429"/>
      <c r="Z5947" s="429"/>
      <c r="AA5947" s="429"/>
      <c r="AB5947" s="185"/>
      <c r="AC5947" s="431"/>
    </row>
    <row r="5948" spans="24:29">
      <c r="X5948" s="429"/>
      <c r="Y5948" s="429"/>
      <c r="Z5948" s="429"/>
      <c r="AA5948" s="429"/>
      <c r="AB5948" s="185"/>
      <c r="AC5948" s="431"/>
    </row>
    <row r="5949" spans="24:29">
      <c r="X5949" s="429"/>
      <c r="Y5949" s="429"/>
      <c r="Z5949" s="429"/>
      <c r="AA5949" s="429"/>
      <c r="AB5949" s="185"/>
      <c r="AC5949" s="431"/>
    </row>
    <row r="5950" spans="24:29">
      <c r="X5950" s="429"/>
      <c r="Y5950" s="429"/>
      <c r="Z5950" s="429"/>
      <c r="AA5950" s="429"/>
      <c r="AB5950" s="185"/>
      <c r="AC5950" s="431"/>
    </row>
    <row r="5951" spans="24:29">
      <c r="X5951" s="429"/>
      <c r="Y5951" s="429"/>
      <c r="Z5951" s="429"/>
      <c r="AA5951" s="429"/>
      <c r="AB5951" s="185"/>
      <c r="AC5951" s="431"/>
    </row>
    <row r="5952" spans="24:29">
      <c r="X5952" s="429"/>
      <c r="Y5952" s="429"/>
      <c r="Z5952" s="429"/>
      <c r="AA5952" s="429"/>
      <c r="AB5952" s="185"/>
      <c r="AC5952" s="431"/>
    </row>
    <row r="5953" spans="24:29">
      <c r="X5953" s="429"/>
      <c r="Y5953" s="429"/>
      <c r="Z5953" s="429"/>
      <c r="AA5953" s="429"/>
      <c r="AB5953" s="185"/>
      <c r="AC5953" s="431"/>
    </row>
    <row r="5954" spans="24:29">
      <c r="X5954" s="429"/>
      <c r="Y5954" s="429"/>
      <c r="Z5954" s="429"/>
      <c r="AA5954" s="429"/>
      <c r="AB5954" s="185"/>
      <c r="AC5954" s="431"/>
    </row>
    <row r="5955" spans="24:29">
      <c r="X5955" s="429"/>
      <c r="Y5955" s="429"/>
      <c r="Z5955" s="429"/>
      <c r="AA5955" s="429"/>
      <c r="AB5955" s="185"/>
      <c r="AC5955" s="431"/>
    </row>
    <row r="5956" spans="24:29">
      <c r="X5956" s="429"/>
      <c r="Y5956" s="429"/>
      <c r="Z5956" s="429"/>
      <c r="AA5956" s="429"/>
      <c r="AB5956" s="185"/>
      <c r="AC5956" s="431"/>
    </row>
    <row r="5957" spans="24:29">
      <c r="X5957" s="429"/>
      <c r="Y5957" s="429"/>
      <c r="Z5957" s="429"/>
      <c r="AA5957" s="429"/>
      <c r="AB5957" s="185"/>
      <c r="AC5957" s="431"/>
    </row>
    <row r="5958" spans="24:29">
      <c r="X5958" s="429"/>
      <c r="Y5958" s="429"/>
      <c r="Z5958" s="429"/>
      <c r="AA5958" s="429"/>
      <c r="AB5958" s="185"/>
      <c r="AC5958" s="431"/>
    </row>
    <row r="5959" spans="24:29">
      <c r="X5959" s="429"/>
      <c r="Y5959" s="429"/>
      <c r="Z5959" s="429"/>
      <c r="AA5959" s="429"/>
      <c r="AB5959" s="185"/>
      <c r="AC5959" s="431"/>
    </row>
    <row r="5960" spans="24:29">
      <c r="X5960" s="429"/>
      <c r="Y5960" s="429"/>
      <c r="Z5960" s="429"/>
      <c r="AA5960" s="429"/>
      <c r="AB5960" s="185"/>
      <c r="AC5960" s="431"/>
    </row>
    <row r="5961" spans="24:29">
      <c r="X5961" s="429"/>
      <c r="Y5961" s="429"/>
      <c r="Z5961" s="429"/>
      <c r="AA5961" s="429"/>
      <c r="AB5961" s="185"/>
      <c r="AC5961" s="431"/>
    </row>
    <row r="5962" spans="24:29">
      <c r="X5962" s="429"/>
      <c r="Y5962" s="429"/>
      <c r="Z5962" s="429"/>
      <c r="AA5962" s="429"/>
      <c r="AB5962" s="185"/>
      <c r="AC5962" s="431"/>
    </row>
    <row r="5963" spans="24:29">
      <c r="X5963" s="429"/>
      <c r="Y5963" s="429"/>
      <c r="Z5963" s="429"/>
      <c r="AA5963" s="429"/>
      <c r="AB5963" s="185"/>
      <c r="AC5963" s="431"/>
    </row>
    <row r="5964" spans="24:29">
      <c r="X5964" s="429"/>
      <c r="Y5964" s="429"/>
      <c r="Z5964" s="429"/>
      <c r="AA5964" s="429"/>
      <c r="AB5964" s="185"/>
      <c r="AC5964" s="431"/>
    </row>
    <row r="5965" spans="24:29">
      <c r="X5965" s="429"/>
      <c r="Y5965" s="429"/>
      <c r="Z5965" s="429"/>
      <c r="AA5965" s="429"/>
      <c r="AB5965" s="185"/>
      <c r="AC5965" s="431"/>
    </row>
    <row r="5966" spans="24:29">
      <c r="X5966" s="429"/>
      <c r="Y5966" s="429"/>
      <c r="Z5966" s="429"/>
      <c r="AA5966" s="429"/>
      <c r="AB5966" s="185"/>
      <c r="AC5966" s="431"/>
    </row>
    <row r="5967" spans="24:29">
      <c r="X5967" s="429"/>
      <c r="Y5967" s="429"/>
      <c r="Z5967" s="429"/>
      <c r="AA5967" s="429"/>
      <c r="AB5967" s="185"/>
      <c r="AC5967" s="431"/>
    </row>
    <row r="5968" spans="24:29">
      <c r="X5968" s="429"/>
      <c r="Y5968" s="429"/>
      <c r="Z5968" s="429"/>
      <c r="AA5968" s="429"/>
      <c r="AB5968" s="185"/>
      <c r="AC5968" s="431"/>
    </row>
    <row r="5969" spans="24:29">
      <c r="X5969" s="429"/>
      <c r="Y5969" s="429"/>
      <c r="Z5969" s="429"/>
      <c r="AA5969" s="429"/>
      <c r="AB5969" s="185"/>
      <c r="AC5969" s="431"/>
    </row>
    <row r="5970" spans="24:29">
      <c r="X5970" s="429"/>
      <c r="Y5970" s="429"/>
      <c r="Z5970" s="429"/>
      <c r="AA5970" s="429"/>
      <c r="AB5970" s="185"/>
      <c r="AC5970" s="431"/>
    </row>
    <row r="5971" spans="24:29">
      <c r="X5971" s="429"/>
      <c r="Y5971" s="429"/>
      <c r="Z5971" s="429"/>
      <c r="AA5971" s="429"/>
      <c r="AB5971" s="185"/>
      <c r="AC5971" s="431"/>
    </row>
    <row r="5972" spans="24:29">
      <c r="X5972" s="429"/>
      <c r="Y5972" s="429"/>
      <c r="Z5972" s="429"/>
      <c r="AA5972" s="429"/>
      <c r="AB5972" s="185"/>
      <c r="AC5972" s="431"/>
    </row>
    <row r="5973" spans="24:29">
      <c r="X5973" s="429"/>
      <c r="Y5973" s="429"/>
      <c r="Z5973" s="429"/>
      <c r="AA5973" s="429"/>
      <c r="AB5973" s="185"/>
      <c r="AC5973" s="431"/>
    </row>
    <row r="5974" spans="24:29">
      <c r="X5974" s="429"/>
      <c r="Y5974" s="429"/>
      <c r="Z5974" s="429"/>
      <c r="AA5974" s="429"/>
      <c r="AB5974" s="185"/>
      <c r="AC5974" s="431"/>
    </row>
    <row r="5975" spans="24:29">
      <c r="X5975" s="429"/>
      <c r="Y5975" s="429"/>
      <c r="Z5975" s="429"/>
      <c r="AA5975" s="429"/>
      <c r="AB5975" s="185"/>
      <c r="AC5975" s="431"/>
    </row>
    <row r="5976" spans="24:29">
      <c r="X5976" s="429"/>
      <c r="Y5976" s="429"/>
      <c r="Z5976" s="429"/>
      <c r="AA5976" s="429"/>
      <c r="AB5976" s="185"/>
      <c r="AC5976" s="431"/>
    </row>
    <row r="5977" spans="24:29">
      <c r="X5977" s="429"/>
      <c r="Y5977" s="429"/>
      <c r="Z5977" s="429"/>
      <c r="AA5977" s="429"/>
      <c r="AB5977" s="185"/>
      <c r="AC5977" s="431"/>
    </row>
    <row r="5978" spans="24:29">
      <c r="X5978" s="429"/>
      <c r="Y5978" s="429"/>
      <c r="Z5978" s="429"/>
      <c r="AA5978" s="429"/>
      <c r="AB5978" s="185"/>
      <c r="AC5978" s="431"/>
    </row>
    <row r="5979" spans="24:29">
      <c r="X5979" s="429"/>
      <c r="Y5979" s="429"/>
      <c r="Z5979" s="429"/>
      <c r="AA5979" s="429"/>
      <c r="AB5979" s="185"/>
      <c r="AC5979" s="431"/>
    </row>
    <row r="5980" spans="24:29">
      <c r="X5980" s="429"/>
      <c r="Y5980" s="429"/>
      <c r="Z5980" s="429"/>
      <c r="AA5980" s="429"/>
      <c r="AB5980" s="185"/>
      <c r="AC5980" s="431"/>
    </row>
    <row r="5981" spans="24:29">
      <c r="X5981" s="429"/>
      <c r="Y5981" s="429"/>
      <c r="Z5981" s="429"/>
      <c r="AA5981" s="429"/>
      <c r="AB5981" s="185"/>
      <c r="AC5981" s="431"/>
    </row>
    <row r="5982" spans="24:29">
      <c r="X5982" s="429"/>
      <c r="Y5982" s="429"/>
      <c r="Z5982" s="429"/>
      <c r="AA5982" s="429"/>
      <c r="AB5982" s="185"/>
      <c r="AC5982" s="431"/>
    </row>
    <row r="5983" spans="24:29">
      <c r="X5983" s="429"/>
      <c r="Y5983" s="429"/>
      <c r="Z5983" s="429"/>
      <c r="AA5983" s="429"/>
      <c r="AB5983" s="185"/>
      <c r="AC5983" s="431"/>
    </row>
    <row r="5984" spans="24:29">
      <c r="X5984" s="429"/>
      <c r="Y5984" s="429"/>
      <c r="Z5984" s="429"/>
      <c r="AA5984" s="429"/>
      <c r="AB5984" s="185"/>
      <c r="AC5984" s="431"/>
    </row>
    <row r="5985" spans="24:29">
      <c r="X5985" s="429"/>
      <c r="Y5985" s="429"/>
      <c r="Z5985" s="429"/>
      <c r="AA5985" s="429"/>
      <c r="AB5985" s="185"/>
      <c r="AC5985" s="431"/>
    </row>
    <row r="5986" spans="24:29">
      <c r="X5986" s="429"/>
      <c r="Y5986" s="429"/>
      <c r="Z5986" s="429"/>
      <c r="AA5986" s="429"/>
      <c r="AB5986" s="185"/>
      <c r="AC5986" s="431"/>
    </row>
    <row r="5987" spans="24:29">
      <c r="X5987" s="429"/>
      <c r="Y5987" s="429"/>
      <c r="Z5987" s="429"/>
      <c r="AA5987" s="429"/>
      <c r="AB5987" s="185"/>
      <c r="AC5987" s="431"/>
    </row>
    <row r="5988" spans="24:29">
      <c r="X5988" s="429"/>
      <c r="Y5988" s="429"/>
      <c r="Z5988" s="429"/>
      <c r="AA5988" s="429"/>
      <c r="AB5988" s="185"/>
      <c r="AC5988" s="431"/>
    </row>
    <row r="5989" spans="24:29">
      <c r="X5989" s="429"/>
      <c r="Y5989" s="429"/>
      <c r="Z5989" s="429"/>
      <c r="AA5989" s="429"/>
      <c r="AB5989" s="185"/>
      <c r="AC5989" s="431"/>
    </row>
    <row r="5990" spans="24:29">
      <c r="X5990" s="429"/>
      <c r="Y5990" s="429"/>
      <c r="Z5990" s="429"/>
      <c r="AA5990" s="429"/>
      <c r="AB5990" s="185"/>
      <c r="AC5990" s="431"/>
    </row>
    <row r="5991" spans="24:29">
      <c r="X5991" s="429"/>
      <c r="Y5991" s="429"/>
      <c r="Z5991" s="429"/>
      <c r="AA5991" s="429"/>
      <c r="AB5991" s="185"/>
      <c r="AC5991" s="431"/>
    </row>
    <row r="5992" spans="24:29">
      <c r="X5992" s="429"/>
      <c r="Y5992" s="429"/>
      <c r="Z5992" s="429"/>
      <c r="AA5992" s="429"/>
      <c r="AB5992" s="185"/>
      <c r="AC5992" s="431"/>
    </row>
    <row r="5993" spans="24:29">
      <c r="X5993" s="429"/>
      <c r="Y5993" s="429"/>
      <c r="Z5993" s="429"/>
      <c r="AA5993" s="429"/>
      <c r="AB5993" s="185"/>
      <c r="AC5993" s="431"/>
    </row>
    <row r="5994" spans="24:29">
      <c r="X5994" s="429"/>
      <c r="Y5994" s="429"/>
      <c r="Z5994" s="429"/>
      <c r="AA5994" s="429"/>
      <c r="AB5994" s="185"/>
      <c r="AC5994" s="431"/>
    </row>
    <row r="5995" spans="24:29">
      <c r="X5995" s="429"/>
      <c r="Y5995" s="429"/>
      <c r="Z5995" s="429"/>
      <c r="AA5995" s="429"/>
      <c r="AB5995" s="185"/>
      <c r="AC5995" s="431"/>
    </row>
    <row r="5996" spans="24:29">
      <c r="X5996" s="429"/>
      <c r="Y5996" s="429"/>
      <c r="Z5996" s="429"/>
      <c r="AA5996" s="429"/>
      <c r="AB5996" s="185"/>
      <c r="AC5996" s="431"/>
    </row>
    <row r="5997" spans="24:29">
      <c r="X5997" s="429"/>
      <c r="Y5997" s="429"/>
      <c r="Z5997" s="429"/>
      <c r="AA5997" s="429"/>
      <c r="AB5997" s="185"/>
      <c r="AC5997" s="431"/>
    </row>
    <row r="5998" spans="24:29">
      <c r="X5998" s="429"/>
      <c r="Y5998" s="429"/>
      <c r="Z5998" s="429"/>
      <c r="AA5998" s="429"/>
      <c r="AB5998" s="185"/>
      <c r="AC5998" s="431"/>
    </row>
    <row r="5999" spans="24:29">
      <c r="X5999" s="429"/>
      <c r="Y5999" s="429"/>
      <c r="Z5999" s="429"/>
      <c r="AA5999" s="429"/>
      <c r="AB5999" s="185"/>
      <c r="AC5999" s="431"/>
    </row>
    <row r="6000" spans="24:29">
      <c r="X6000" s="429"/>
      <c r="Y6000" s="429"/>
      <c r="Z6000" s="429"/>
      <c r="AA6000" s="429"/>
      <c r="AB6000" s="185"/>
      <c r="AC6000" s="431"/>
    </row>
    <row r="6001" spans="24:29">
      <c r="X6001" s="429"/>
      <c r="Y6001" s="429"/>
      <c r="Z6001" s="429"/>
      <c r="AA6001" s="429"/>
      <c r="AB6001" s="185"/>
      <c r="AC6001" s="431"/>
    </row>
    <row r="6002" spans="24:29">
      <c r="X6002" s="429"/>
      <c r="Y6002" s="429"/>
      <c r="Z6002" s="429"/>
      <c r="AA6002" s="429"/>
      <c r="AB6002" s="185"/>
      <c r="AC6002" s="431"/>
    </row>
    <row r="6003" spans="24:29">
      <c r="X6003" s="429"/>
      <c r="Y6003" s="429"/>
      <c r="Z6003" s="429"/>
      <c r="AA6003" s="429"/>
      <c r="AB6003" s="185"/>
      <c r="AC6003" s="431"/>
    </row>
    <row r="6004" spans="24:29">
      <c r="X6004" s="429"/>
      <c r="Y6004" s="429"/>
      <c r="Z6004" s="429"/>
      <c r="AA6004" s="429"/>
      <c r="AB6004" s="185"/>
      <c r="AC6004" s="431"/>
    </row>
    <row r="6005" spans="24:29">
      <c r="X6005" s="429"/>
      <c r="Y6005" s="429"/>
      <c r="Z6005" s="429"/>
      <c r="AA6005" s="429"/>
      <c r="AB6005" s="185"/>
      <c r="AC6005" s="431"/>
    </row>
    <row r="6006" spans="24:29">
      <c r="X6006" s="429"/>
      <c r="Y6006" s="429"/>
      <c r="Z6006" s="429"/>
      <c r="AA6006" s="429"/>
      <c r="AB6006" s="185"/>
      <c r="AC6006" s="431"/>
    </row>
    <row r="6007" spans="24:29">
      <c r="X6007" s="429"/>
      <c r="Y6007" s="429"/>
      <c r="Z6007" s="429"/>
      <c r="AA6007" s="429"/>
      <c r="AB6007" s="185"/>
      <c r="AC6007" s="431"/>
    </row>
    <row r="6008" spans="24:29">
      <c r="X6008" s="429"/>
      <c r="Y6008" s="429"/>
      <c r="Z6008" s="429"/>
      <c r="AA6008" s="429"/>
      <c r="AB6008" s="185"/>
      <c r="AC6008" s="431"/>
    </row>
    <row r="6009" spans="24:29">
      <c r="X6009" s="429"/>
      <c r="Y6009" s="429"/>
      <c r="Z6009" s="429"/>
      <c r="AA6009" s="429"/>
      <c r="AB6009" s="185"/>
      <c r="AC6009" s="431"/>
    </row>
    <row r="6010" spans="24:29">
      <c r="X6010" s="429"/>
      <c r="Y6010" s="429"/>
      <c r="Z6010" s="429"/>
      <c r="AA6010" s="429"/>
      <c r="AB6010" s="185"/>
      <c r="AC6010" s="431"/>
    </row>
    <row r="6011" spans="24:29">
      <c r="X6011" s="429"/>
      <c r="Y6011" s="429"/>
      <c r="Z6011" s="429"/>
      <c r="AA6011" s="429"/>
      <c r="AB6011" s="185"/>
      <c r="AC6011" s="431"/>
    </row>
    <row r="6012" spans="24:29">
      <c r="X6012" s="429"/>
      <c r="Y6012" s="429"/>
      <c r="Z6012" s="429"/>
      <c r="AA6012" s="429"/>
      <c r="AB6012" s="185"/>
      <c r="AC6012" s="431"/>
    </row>
    <row r="6013" spans="24:29">
      <c r="X6013" s="429"/>
      <c r="Y6013" s="429"/>
      <c r="Z6013" s="429"/>
      <c r="AA6013" s="429"/>
      <c r="AB6013" s="185"/>
      <c r="AC6013" s="431"/>
    </row>
    <row r="6014" spans="24:29">
      <c r="X6014" s="429"/>
      <c r="Y6014" s="429"/>
      <c r="Z6014" s="429"/>
      <c r="AA6014" s="429"/>
      <c r="AB6014" s="185"/>
      <c r="AC6014" s="431"/>
    </row>
    <row r="6015" spans="24:29">
      <c r="X6015" s="429"/>
      <c r="Y6015" s="429"/>
      <c r="Z6015" s="429"/>
      <c r="AA6015" s="429"/>
      <c r="AB6015" s="185"/>
      <c r="AC6015" s="431"/>
    </row>
    <row r="6016" spans="24:29">
      <c r="X6016" s="429"/>
      <c r="Y6016" s="429"/>
      <c r="Z6016" s="429"/>
      <c r="AA6016" s="429"/>
      <c r="AB6016" s="185"/>
      <c r="AC6016" s="431"/>
    </row>
    <row r="6017" spans="24:29">
      <c r="X6017" s="429"/>
      <c r="Y6017" s="429"/>
      <c r="Z6017" s="429"/>
      <c r="AA6017" s="429"/>
      <c r="AB6017" s="185"/>
      <c r="AC6017" s="431"/>
    </row>
    <row r="6018" spans="24:29">
      <c r="X6018" s="429"/>
      <c r="Y6018" s="429"/>
      <c r="Z6018" s="429"/>
      <c r="AA6018" s="429"/>
      <c r="AB6018" s="185"/>
      <c r="AC6018" s="431"/>
    </row>
    <row r="6019" spans="24:29">
      <c r="X6019" s="429"/>
      <c r="Y6019" s="429"/>
      <c r="Z6019" s="429"/>
      <c r="AA6019" s="429"/>
      <c r="AB6019" s="185"/>
      <c r="AC6019" s="431"/>
    </row>
    <row r="6020" spans="24:29">
      <c r="X6020" s="429"/>
      <c r="Y6020" s="429"/>
      <c r="Z6020" s="429"/>
      <c r="AA6020" s="429"/>
      <c r="AB6020" s="185"/>
      <c r="AC6020" s="431"/>
    </row>
    <row r="6021" spans="24:29">
      <c r="X6021" s="429"/>
      <c r="Y6021" s="429"/>
      <c r="Z6021" s="429"/>
      <c r="AA6021" s="429"/>
      <c r="AB6021" s="185"/>
      <c r="AC6021" s="431"/>
    </row>
    <row r="6022" spans="24:29">
      <c r="X6022" s="429"/>
      <c r="Y6022" s="429"/>
      <c r="Z6022" s="429"/>
      <c r="AA6022" s="429"/>
      <c r="AB6022" s="185"/>
      <c r="AC6022" s="431"/>
    </row>
    <row r="6023" spans="24:29">
      <c r="X6023" s="429"/>
      <c r="Y6023" s="429"/>
      <c r="Z6023" s="429"/>
      <c r="AA6023" s="429"/>
      <c r="AB6023" s="185"/>
      <c r="AC6023" s="431"/>
    </row>
    <row r="6024" spans="24:29">
      <c r="X6024" s="429"/>
      <c r="Y6024" s="429"/>
      <c r="Z6024" s="429"/>
      <c r="AA6024" s="429"/>
      <c r="AB6024" s="185"/>
      <c r="AC6024" s="431"/>
    </row>
    <row r="6025" spans="24:29">
      <c r="X6025" s="429"/>
      <c r="Y6025" s="429"/>
      <c r="Z6025" s="429"/>
      <c r="AA6025" s="429"/>
      <c r="AB6025" s="185"/>
      <c r="AC6025" s="431"/>
    </row>
    <row r="6026" spans="24:29">
      <c r="X6026" s="429"/>
      <c r="Y6026" s="429"/>
      <c r="Z6026" s="429"/>
      <c r="AA6026" s="429"/>
      <c r="AB6026" s="185"/>
      <c r="AC6026" s="431"/>
    </row>
    <row r="6027" spans="24:29">
      <c r="X6027" s="429"/>
      <c r="Y6027" s="429"/>
      <c r="Z6027" s="429"/>
      <c r="AA6027" s="429"/>
      <c r="AB6027" s="185"/>
      <c r="AC6027" s="431"/>
    </row>
    <row r="6028" spans="24:29">
      <c r="X6028" s="429"/>
      <c r="Y6028" s="429"/>
      <c r="Z6028" s="429"/>
      <c r="AA6028" s="429"/>
      <c r="AB6028" s="185"/>
      <c r="AC6028" s="431"/>
    </row>
    <row r="6029" spans="24:29">
      <c r="X6029" s="429"/>
      <c r="Y6029" s="429"/>
      <c r="Z6029" s="429"/>
      <c r="AA6029" s="429"/>
      <c r="AB6029" s="185"/>
      <c r="AC6029" s="431"/>
    </row>
    <row r="6030" spans="24:29">
      <c r="X6030" s="429"/>
      <c r="Y6030" s="429"/>
      <c r="Z6030" s="429"/>
      <c r="AA6030" s="429"/>
      <c r="AB6030" s="185"/>
      <c r="AC6030" s="431"/>
    </row>
    <row r="6031" spans="24:29">
      <c r="X6031" s="429"/>
      <c r="Y6031" s="429"/>
      <c r="Z6031" s="429"/>
      <c r="AA6031" s="429"/>
      <c r="AB6031" s="185"/>
      <c r="AC6031" s="431"/>
    </row>
    <row r="6032" spans="24:29">
      <c r="X6032" s="429"/>
      <c r="Y6032" s="429"/>
      <c r="Z6032" s="429"/>
      <c r="AA6032" s="429"/>
      <c r="AB6032" s="185"/>
      <c r="AC6032" s="431"/>
    </row>
    <row r="6033" spans="24:29">
      <c r="X6033" s="429"/>
      <c r="Y6033" s="429"/>
      <c r="Z6033" s="429"/>
      <c r="AA6033" s="429"/>
      <c r="AB6033" s="185"/>
      <c r="AC6033" s="431"/>
    </row>
    <row r="6034" spans="24:29">
      <c r="X6034" s="429"/>
      <c r="Y6034" s="429"/>
      <c r="Z6034" s="429"/>
      <c r="AA6034" s="429"/>
      <c r="AB6034" s="185"/>
      <c r="AC6034" s="431"/>
    </row>
    <row r="6035" spans="24:29">
      <c r="X6035" s="429"/>
      <c r="Y6035" s="429"/>
      <c r="Z6035" s="429"/>
      <c r="AA6035" s="429"/>
      <c r="AB6035" s="185"/>
      <c r="AC6035" s="431"/>
    </row>
    <row r="6036" spans="24:29">
      <c r="X6036" s="429"/>
      <c r="Y6036" s="429"/>
      <c r="Z6036" s="429"/>
      <c r="AA6036" s="429"/>
      <c r="AB6036" s="185"/>
      <c r="AC6036" s="431"/>
    </row>
    <row r="6037" spans="24:29">
      <c r="X6037" s="429"/>
      <c r="Y6037" s="429"/>
      <c r="Z6037" s="429"/>
      <c r="AA6037" s="429"/>
      <c r="AB6037" s="185"/>
      <c r="AC6037" s="431"/>
    </row>
    <row r="6038" spans="24:29">
      <c r="X6038" s="429"/>
      <c r="Y6038" s="429"/>
      <c r="Z6038" s="429"/>
      <c r="AA6038" s="429"/>
      <c r="AB6038" s="185"/>
      <c r="AC6038" s="431"/>
    </row>
    <row r="6039" spans="24:29">
      <c r="X6039" s="429"/>
      <c r="Y6039" s="429"/>
      <c r="Z6039" s="429"/>
      <c r="AA6039" s="429"/>
      <c r="AB6039" s="185"/>
      <c r="AC6039" s="431"/>
    </row>
    <row r="6040" spans="24:29">
      <c r="X6040" s="429"/>
      <c r="Y6040" s="429"/>
      <c r="Z6040" s="429"/>
      <c r="AA6040" s="429"/>
      <c r="AB6040" s="185"/>
      <c r="AC6040" s="431"/>
    </row>
    <row r="6041" spans="24:29">
      <c r="X6041" s="429"/>
      <c r="Y6041" s="429"/>
      <c r="Z6041" s="429"/>
      <c r="AA6041" s="429"/>
      <c r="AB6041" s="185"/>
      <c r="AC6041" s="431"/>
    </row>
    <row r="6042" spans="24:29">
      <c r="X6042" s="429"/>
      <c r="Y6042" s="429"/>
      <c r="Z6042" s="429"/>
      <c r="AA6042" s="429"/>
      <c r="AB6042" s="185"/>
      <c r="AC6042" s="431"/>
    </row>
    <row r="6043" spans="24:29">
      <c r="X6043" s="429"/>
      <c r="Y6043" s="429"/>
      <c r="Z6043" s="429"/>
      <c r="AA6043" s="429"/>
      <c r="AB6043" s="185"/>
      <c r="AC6043" s="431"/>
    </row>
    <row r="6044" spans="24:29">
      <c r="X6044" s="429"/>
      <c r="Y6044" s="429"/>
      <c r="Z6044" s="429"/>
      <c r="AA6044" s="429"/>
      <c r="AB6044" s="185"/>
      <c r="AC6044" s="431"/>
    </row>
    <row r="6045" spans="24:29">
      <c r="X6045" s="429"/>
      <c r="Y6045" s="429"/>
      <c r="Z6045" s="429"/>
      <c r="AA6045" s="429"/>
      <c r="AB6045" s="185"/>
      <c r="AC6045" s="431"/>
    </row>
    <row r="6046" spans="24:29">
      <c r="X6046" s="429"/>
      <c r="Y6046" s="429"/>
      <c r="Z6046" s="429"/>
      <c r="AA6046" s="429"/>
      <c r="AB6046" s="185"/>
      <c r="AC6046" s="431"/>
    </row>
    <row r="6047" spans="24:29">
      <c r="X6047" s="429"/>
      <c r="Y6047" s="429"/>
      <c r="Z6047" s="429"/>
      <c r="AA6047" s="429"/>
      <c r="AB6047" s="185"/>
      <c r="AC6047" s="431"/>
    </row>
    <row r="6048" spans="24:29">
      <c r="X6048" s="429"/>
      <c r="Y6048" s="429"/>
      <c r="Z6048" s="429"/>
      <c r="AA6048" s="429"/>
      <c r="AB6048" s="185"/>
      <c r="AC6048" s="431"/>
    </row>
    <row r="6049" spans="24:29">
      <c r="X6049" s="429"/>
      <c r="Y6049" s="429"/>
      <c r="Z6049" s="429"/>
      <c r="AA6049" s="429"/>
      <c r="AB6049" s="185"/>
      <c r="AC6049" s="431"/>
    </row>
    <row r="6050" spans="24:29">
      <c r="X6050" s="429"/>
      <c r="Y6050" s="429"/>
      <c r="Z6050" s="429"/>
      <c r="AA6050" s="429"/>
      <c r="AB6050" s="185"/>
      <c r="AC6050" s="431"/>
    </row>
    <row r="6051" spans="24:29">
      <c r="X6051" s="429"/>
      <c r="Y6051" s="429"/>
      <c r="Z6051" s="429"/>
      <c r="AA6051" s="429"/>
      <c r="AB6051" s="185"/>
      <c r="AC6051" s="431"/>
    </row>
    <row r="6052" spans="24:29">
      <c r="X6052" s="429"/>
      <c r="Y6052" s="429"/>
      <c r="Z6052" s="429"/>
      <c r="AA6052" s="429"/>
      <c r="AB6052" s="185"/>
      <c r="AC6052" s="431"/>
    </row>
    <row r="6053" spans="24:29">
      <c r="X6053" s="429"/>
      <c r="Y6053" s="429"/>
      <c r="Z6053" s="429"/>
      <c r="AA6053" s="429"/>
      <c r="AB6053" s="185"/>
      <c r="AC6053" s="431"/>
    </row>
    <row r="6054" spans="24:29">
      <c r="X6054" s="429"/>
      <c r="Y6054" s="429"/>
      <c r="Z6054" s="429"/>
      <c r="AA6054" s="429"/>
      <c r="AB6054" s="185"/>
      <c r="AC6054" s="431"/>
    </row>
    <row r="6055" spans="24:29">
      <c r="X6055" s="429"/>
      <c r="Y6055" s="429"/>
      <c r="Z6055" s="429"/>
      <c r="AA6055" s="429"/>
      <c r="AB6055" s="185"/>
      <c r="AC6055" s="431"/>
    </row>
    <row r="6056" spans="24:29">
      <c r="X6056" s="429"/>
      <c r="Y6056" s="429"/>
      <c r="Z6056" s="429"/>
      <c r="AA6056" s="429"/>
      <c r="AB6056" s="185"/>
      <c r="AC6056" s="431"/>
    </row>
    <row r="6057" spans="24:29">
      <c r="X6057" s="429"/>
      <c r="Y6057" s="429"/>
      <c r="Z6057" s="429"/>
      <c r="AA6057" s="429"/>
      <c r="AB6057" s="185"/>
      <c r="AC6057" s="431"/>
    </row>
    <row r="6058" spans="24:29">
      <c r="X6058" s="429"/>
      <c r="Y6058" s="429"/>
      <c r="Z6058" s="429"/>
      <c r="AA6058" s="429"/>
      <c r="AB6058" s="185"/>
      <c r="AC6058" s="431"/>
    </row>
    <row r="6059" spans="24:29">
      <c r="X6059" s="429"/>
      <c r="Y6059" s="429"/>
      <c r="Z6059" s="429"/>
      <c r="AA6059" s="429"/>
      <c r="AB6059" s="185"/>
      <c r="AC6059" s="431"/>
    </row>
    <row r="6060" spans="24:29">
      <c r="X6060" s="429"/>
      <c r="Y6060" s="429"/>
      <c r="Z6060" s="429"/>
      <c r="AA6060" s="429"/>
      <c r="AB6060" s="185"/>
      <c r="AC6060" s="431"/>
    </row>
    <row r="6061" spans="24:29">
      <c r="X6061" s="429"/>
      <c r="Y6061" s="429"/>
      <c r="Z6061" s="429"/>
      <c r="AA6061" s="429"/>
      <c r="AB6061" s="185"/>
      <c r="AC6061" s="431"/>
    </row>
    <row r="6062" spans="24:29">
      <c r="X6062" s="429"/>
      <c r="Y6062" s="429"/>
      <c r="Z6062" s="429"/>
      <c r="AA6062" s="429"/>
      <c r="AB6062" s="185"/>
      <c r="AC6062" s="431"/>
    </row>
    <row r="6063" spans="24:29">
      <c r="X6063" s="429"/>
      <c r="Y6063" s="429"/>
      <c r="Z6063" s="429"/>
      <c r="AA6063" s="429"/>
      <c r="AB6063" s="185"/>
      <c r="AC6063" s="431"/>
    </row>
    <row r="6064" spans="24:29">
      <c r="X6064" s="429"/>
      <c r="Y6064" s="429"/>
      <c r="Z6064" s="429"/>
      <c r="AA6064" s="429"/>
      <c r="AB6064" s="185"/>
      <c r="AC6064" s="431"/>
    </row>
    <row r="6065" spans="24:29">
      <c r="X6065" s="429"/>
      <c r="Y6065" s="429"/>
      <c r="Z6065" s="429"/>
      <c r="AA6065" s="429"/>
      <c r="AB6065" s="185"/>
      <c r="AC6065" s="431"/>
    </row>
    <row r="6066" spans="24:29">
      <c r="X6066" s="429"/>
      <c r="Y6066" s="429"/>
      <c r="Z6066" s="429"/>
      <c r="AA6066" s="429"/>
      <c r="AB6066" s="185"/>
      <c r="AC6066" s="431"/>
    </row>
    <row r="6067" spans="24:29">
      <c r="X6067" s="429"/>
      <c r="Y6067" s="429"/>
      <c r="Z6067" s="429"/>
      <c r="AA6067" s="429"/>
      <c r="AB6067" s="185"/>
      <c r="AC6067" s="431"/>
    </row>
    <row r="6068" spans="24:29">
      <c r="X6068" s="429"/>
      <c r="Y6068" s="429"/>
      <c r="Z6068" s="429"/>
      <c r="AA6068" s="429"/>
      <c r="AB6068" s="185"/>
      <c r="AC6068" s="431"/>
    </row>
    <row r="6069" spans="24:29">
      <c r="X6069" s="429"/>
      <c r="Y6069" s="429"/>
      <c r="Z6069" s="429"/>
      <c r="AA6069" s="429"/>
      <c r="AB6069" s="185"/>
      <c r="AC6069" s="431"/>
    </row>
    <row r="6070" spans="24:29">
      <c r="X6070" s="429"/>
      <c r="Y6070" s="429"/>
      <c r="Z6070" s="429"/>
      <c r="AA6070" s="429"/>
      <c r="AB6070" s="185"/>
      <c r="AC6070" s="431"/>
    </row>
    <row r="6071" spans="24:29">
      <c r="X6071" s="429"/>
      <c r="Y6071" s="429"/>
      <c r="Z6071" s="429"/>
      <c r="AA6071" s="429"/>
      <c r="AB6071" s="185"/>
      <c r="AC6071" s="431"/>
    </row>
    <row r="6072" spans="24:29">
      <c r="X6072" s="429"/>
      <c r="Y6072" s="429"/>
      <c r="Z6072" s="429"/>
      <c r="AA6072" s="429"/>
      <c r="AB6072" s="185"/>
      <c r="AC6072" s="431"/>
    </row>
    <row r="6073" spans="24:29">
      <c r="X6073" s="429"/>
      <c r="Y6073" s="429"/>
      <c r="Z6073" s="429"/>
      <c r="AA6073" s="429"/>
      <c r="AB6073" s="185"/>
      <c r="AC6073" s="431"/>
    </row>
    <row r="6074" spans="24:29">
      <c r="X6074" s="429"/>
      <c r="Y6074" s="429"/>
      <c r="Z6074" s="429"/>
      <c r="AA6074" s="429"/>
      <c r="AB6074" s="185"/>
      <c r="AC6074" s="431"/>
    </row>
    <row r="6075" spans="24:29">
      <c r="X6075" s="429"/>
      <c r="Y6075" s="429"/>
      <c r="Z6075" s="429"/>
      <c r="AA6075" s="429"/>
      <c r="AB6075" s="185"/>
      <c r="AC6075" s="431"/>
    </row>
    <row r="6076" spans="24:29">
      <c r="X6076" s="429"/>
      <c r="Y6076" s="429"/>
      <c r="Z6076" s="429"/>
      <c r="AA6076" s="429"/>
      <c r="AB6076" s="185"/>
      <c r="AC6076" s="431"/>
    </row>
    <row r="6077" spans="24:29">
      <c r="X6077" s="429"/>
      <c r="Y6077" s="429"/>
      <c r="Z6077" s="429"/>
      <c r="AA6077" s="429"/>
      <c r="AB6077" s="185"/>
      <c r="AC6077" s="431"/>
    </row>
    <row r="6078" spans="24:29">
      <c r="X6078" s="429"/>
      <c r="Y6078" s="429"/>
      <c r="Z6078" s="429"/>
      <c r="AA6078" s="429"/>
      <c r="AB6078" s="185"/>
      <c r="AC6078" s="431"/>
    </row>
    <row r="6079" spans="24:29">
      <c r="X6079" s="429"/>
      <c r="Y6079" s="429"/>
      <c r="Z6079" s="429"/>
      <c r="AA6079" s="429"/>
      <c r="AB6079" s="185"/>
      <c r="AC6079" s="431"/>
    </row>
    <row r="6080" spans="24:29">
      <c r="X6080" s="429"/>
      <c r="Y6080" s="429"/>
      <c r="Z6080" s="429"/>
      <c r="AA6080" s="429"/>
      <c r="AB6080" s="185"/>
      <c r="AC6080" s="431"/>
    </row>
    <row r="6081" spans="24:29">
      <c r="X6081" s="429"/>
      <c r="Y6081" s="429"/>
      <c r="Z6081" s="429"/>
      <c r="AA6081" s="429"/>
      <c r="AB6081" s="185"/>
      <c r="AC6081" s="431"/>
    </row>
    <row r="6082" spans="24:29">
      <c r="X6082" s="429"/>
      <c r="Y6082" s="429"/>
      <c r="Z6082" s="429"/>
      <c r="AA6082" s="429"/>
      <c r="AB6082" s="185"/>
      <c r="AC6082" s="431"/>
    </row>
    <row r="6083" spans="24:29">
      <c r="X6083" s="429"/>
      <c r="Y6083" s="429"/>
      <c r="Z6083" s="429"/>
      <c r="AA6083" s="429"/>
      <c r="AB6083" s="185"/>
      <c r="AC6083" s="431"/>
    </row>
    <row r="6084" spans="24:29">
      <c r="X6084" s="429"/>
      <c r="Y6084" s="429"/>
      <c r="Z6084" s="429"/>
      <c r="AA6084" s="429"/>
      <c r="AB6084" s="185"/>
      <c r="AC6084" s="431"/>
    </row>
    <row r="6085" spans="24:29">
      <c r="X6085" s="429"/>
      <c r="Y6085" s="429"/>
      <c r="Z6085" s="429"/>
      <c r="AA6085" s="429"/>
      <c r="AB6085" s="185"/>
      <c r="AC6085" s="431"/>
    </row>
    <row r="6086" spans="24:29">
      <c r="X6086" s="429"/>
      <c r="Y6086" s="429"/>
      <c r="Z6086" s="429"/>
      <c r="AA6086" s="429"/>
      <c r="AB6086" s="185"/>
      <c r="AC6086" s="431"/>
    </row>
    <row r="6087" spans="24:29">
      <c r="X6087" s="429"/>
      <c r="Y6087" s="429"/>
      <c r="Z6087" s="429"/>
      <c r="AA6087" s="429"/>
      <c r="AB6087" s="185"/>
      <c r="AC6087" s="431"/>
    </row>
    <row r="6088" spans="24:29">
      <c r="X6088" s="429"/>
      <c r="Y6088" s="429"/>
      <c r="Z6088" s="429"/>
      <c r="AA6088" s="429"/>
      <c r="AB6088" s="185"/>
      <c r="AC6088" s="431"/>
    </row>
    <row r="6089" spans="24:29">
      <c r="X6089" s="429"/>
      <c r="Y6089" s="429"/>
      <c r="Z6089" s="429"/>
      <c r="AA6089" s="429"/>
      <c r="AB6089" s="185"/>
      <c r="AC6089" s="431"/>
    </row>
    <row r="6090" spans="24:29">
      <c r="X6090" s="429"/>
      <c r="Y6090" s="429"/>
      <c r="Z6090" s="429"/>
      <c r="AA6090" s="429"/>
      <c r="AB6090" s="185"/>
      <c r="AC6090" s="431"/>
    </row>
    <row r="6091" spans="24:29">
      <c r="X6091" s="429"/>
      <c r="Y6091" s="429"/>
      <c r="Z6091" s="429"/>
      <c r="AA6091" s="429"/>
      <c r="AB6091" s="185"/>
      <c r="AC6091" s="431"/>
    </row>
    <row r="6092" spans="24:29">
      <c r="X6092" s="429"/>
      <c r="Y6092" s="429"/>
      <c r="Z6092" s="429"/>
      <c r="AA6092" s="429"/>
      <c r="AB6092" s="185"/>
      <c r="AC6092" s="431"/>
    </row>
    <row r="6093" spans="24:29">
      <c r="X6093" s="429"/>
      <c r="Y6093" s="429"/>
      <c r="Z6093" s="429"/>
      <c r="AA6093" s="429"/>
      <c r="AB6093" s="185"/>
      <c r="AC6093" s="431"/>
    </row>
    <row r="6094" spans="24:29">
      <c r="X6094" s="429"/>
      <c r="Y6094" s="429"/>
      <c r="Z6094" s="429"/>
      <c r="AA6094" s="429"/>
      <c r="AB6094" s="185"/>
      <c r="AC6094" s="431"/>
    </row>
    <row r="6095" spans="24:29">
      <c r="X6095" s="429"/>
      <c r="Y6095" s="429"/>
      <c r="Z6095" s="429"/>
      <c r="AA6095" s="429"/>
      <c r="AB6095" s="185"/>
      <c r="AC6095" s="431"/>
    </row>
    <row r="6096" spans="24:29">
      <c r="X6096" s="429"/>
      <c r="Y6096" s="429"/>
      <c r="Z6096" s="429"/>
      <c r="AA6096" s="429"/>
      <c r="AB6096" s="185"/>
      <c r="AC6096" s="431"/>
    </row>
    <row r="6097" spans="24:29">
      <c r="X6097" s="429"/>
      <c r="Y6097" s="429"/>
      <c r="Z6097" s="429"/>
      <c r="AA6097" s="429"/>
      <c r="AB6097" s="185"/>
      <c r="AC6097" s="431"/>
    </row>
    <row r="6098" spans="24:29">
      <c r="X6098" s="429"/>
      <c r="Y6098" s="429"/>
      <c r="Z6098" s="429"/>
      <c r="AA6098" s="429"/>
      <c r="AB6098" s="185"/>
      <c r="AC6098" s="431"/>
    </row>
    <row r="6099" spans="24:29">
      <c r="X6099" s="429"/>
      <c r="Y6099" s="429"/>
      <c r="Z6099" s="429"/>
      <c r="AA6099" s="429"/>
      <c r="AB6099" s="185"/>
      <c r="AC6099" s="431"/>
    </row>
    <row r="6100" spans="24:29">
      <c r="X6100" s="429"/>
      <c r="Y6100" s="429"/>
      <c r="Z6100" s="429"/>
      <c r="AA6100" s="429"/>
      <c r="AB6100" s="185"/>
      <c r="AC6100" s="431"/>
    </row>
    <row r="6101" spans="24:29">
      <c r="X6101" s="429"/>
      <c r="Y6101" s="429"/>
      <c r="Z6101" s="429"/>
      <c r="AA6101" s="429"/>
      <c r="AB6101" s="185"/>
      <c r="AC6101" s="431"/>
    </row>
    <row r="6102" spans="24:29">
      <c r="X6102" s="429"/>
      <c r="Y6102" s="429"/>
      <c r="Z6102" s="429"/>
      <c r="AA6102" s="429"/>
      <c r="AB6102" s="185"/>
      <c r="AC6102" s="431"/>
    </row>
    <row r="6103" spans="24:29">
      <c r="X6103" s="429"/>
      <c r="Y6103" s="429"/>
      <c r="Z6103" s="429"/>
      <c r="AA6103" s="429"/>
      <c r="AB6103" s="185"/>
      <c r="AC6103" s="431"/>
    </row>
    <row r="6104" spans="24:29">
      <c r="X6104" s="429"/>
      <c r="Y6104" s="429"/>
      <c r="Z6104" s="429"/>
      <c r="AA6104" s="429"/>
      <c r="AB6104" s="185"/>
      <c r="AC6104" s="431"/>
    </row>
    <row r="6105" spans="24:29">
      <c r="X6105" s="429"/>
      <c r="Y6105" s="429"/>
      <c r="Z6105" s="429"/>
      <c r="AA6105" s="429"/>
      <c r="AB6105" s="185"/>
      <c r="AC6105" s="431"/>
    </row>
    <row r="6106" spans="24:29">
      <c r="X6106" s="429"/>
      <c r="Y6106" s="429"/>
      <c r="Z6106" s="429"/>
      <c r="AA6106" s="429"/>
      <c r="AB6106" s="185"/>
      <c r="AC6106" s="431"/>
    </row>
    <row r="6107" spans="24:29">
      <c r="X6107" s="429"/>
      <c r="Y6107" s="429"/>
      <c r="Z6107" s="429"/>
      <c r="AA6107" s="429"/>
      <c r="AB6107" s="185"/>
      <c r="AC6107" s="431"/>
    </row>
    <row r="6108" spans="24:29">
      <c r="X6108" s="429"/>
      <c r="Y6108" s="429"/>
      <c r="Z6108" s="429"/>
      <c r="AA6108" s="429"/>
      <c r="AB6108" s="185"/>
      <c r="AC6108" s="431"/>
    </row>
    <row r="6109" spans="24:29">
      <c r="X6109" s="429"/>
      <c r="Y6109" s="429"/>
      <c r="Z6109" s="429"/>
      <c r="AA6109" s="429"/>
      <c r="AB6109" s="185"/>
      <c r="AC6109" s="431"/>
    </row>
    <row r="6110" spans="24:29">
      <c r="X6110" s="429"/>
      <c r="Y6110" s="429"/>
      <c r="Z6110" s="429"/>
      <c r="AA6110" s="429"/>
      <c r="AB6110" s="185"/>
      <c r="AC6110" s="431"/>
    </row>
    <row r="6111" spans="24:29">
      <c r="X6111" s="429"/>
      <c r="Y6111" s="429"/>
      <c r="Z6111" s="429"/>
      <c r="AA6111" s="429"/>
      <c r="AB6111" s="185"/>
      <c r="AC6111" s="431"/>
    </row>
    <row r="6112" spans="24:29">
      <c r="X6112" s="429"/>
      <c r="Y6112" s="429"/>
      <c r="Z6112" s="429"/>
      <c r="AA6112" s="429"/>
      <c r="AB6112" s="185"/>
      <c r="AC6112" s="431"/>
    </row>
    <row r="6113" spans="24:29">
      <c r="X6113" s="429"/>
      <c r="Y6113" s="429"/>
      <c r="Z6113" s="429"/>
      <c r="AA6113" s="429"/>
      <c r="AB6113" s="185"/>
      <c r="AC6113" s="431"/>
    </row>
    <row r="6114" spans="24:29">
      <c r="X6114" s="429"/>
      <c r="Y6114" s="429"/>
      <c r="Z6114" s="429"/>
      <c r="AA6114" s="429"/>
      <c r="AB6114" s="185"/>
      <c r="AC6114" s="431"/>
    </row>
    <row r="6115" spans="24:29">
      <c r="X6115" s="429"/>
      <c r="Y6115" s="429"/>
      <c r="Z6115" s="429"/>
      <c r="AA6115" s="429"/>
      <c r="AB6115" s="185"/>
      <c r="AC6115" s="431"/>
    </row>
    <row r="6116" spans="24:29">
      <c r="X6116" s="429"/>
      <c r="Y6116" s="429"/>
      <c r="Z6116" s="429"/>
      <c r="AA6116" s="429"/>
      <c r="AB6116" s="185"/>
      <c r="AC6116" s="431"/>
    </row>
    <row r="6117" spans="24:29">
      <c r="X6117" s="429"/>
      <c r="Y6117" s="429"/>
      <c r="Z6117" s="429"/>
      <c r="AA6117" s="429"/>
      <c r="AB6117" s="185"/>
      <c r="AC6117" s="431"/>
    </row>
    <row r="6118" spans="24:29">
      <c r="X6118" s="429"/>
      <c r="Y6118" s="429"/>
      <c r="Z6118" s="429"/>
      <c r="AA6118" s="429"/>
      <c r="AB6118" s="185"/>
      <c r="AC6118" s="431"/>
    </row>
    <row r="6119" spans="24:29">
      <c r="X6119" s="429"/>
      <c r="Y6119" s="429"/>
      <c r="Z6119" s="429"/>
      <c r="AA6119" s="429"/>
      <c r="AB6119" s="185"/>
      <c r="AC6119" s="431"/>
    </row>
    <row r="6120" spans="24:29">
      <c r="X6120" s="429"/>
      <c r="Y6120" s="429"/>
      <c r="Z6120" s="429"/>
      <c r="AA6120" s="429"/>
      <c r="AB6120" s="185"/>
      <c r="AC6120" s="431"/>
    </row>
    <row r="6121" spans="24:29">
      <c r="X6121" s="429"/>
      <c r="Y6121" s="429"/>
      <c r="Z6121" s="429"/>
      <c r="AA6121" s="429"/>
      <c r="AB6121" s="185"/>
      <c r="AC6121" s="431"/>
    </row>
    <row r="6122" spans="24:29">
      <c r="X6122" s="429"/>
      <c r="Y6122" s="429"/>
      <c r="Z6122" s="429"/>
      <c r="AA6122" s="429"/>
      <c r="AB6122" s="185"/>
      <c r="AC6122" s="431"/>
    </row>
    <row r="6123" spans="24:29">
      <c r="X6123" s="429"/>
      <c r="Y6123" s="429"/>
      <c r="Z6123" s="429"/>
      <c r="AA6123" s="429"/>
      <c r="AB6123" s="185"/>
      <c r="AC6123" s="431"/>
    </row>
    <row r="6124" spans="24:29">
      <c r="X6124" s="429"/>
      <c r="Y6124" s="429"/>
      <c r="Z6124" s="429"/>
      <c r="AA6124" s="429"/>
      <c r="AB6124" s="185"/>
      <c r="AC6124" s="431"/>
    </row>
    <row r="6125" spans="24:29">
      <c r="X6125" s="429"/>
      <c r="Y6125" s="429"/>
      <c r="Z6125" s="429"/>
      <c r="AA6125" s="429"/>
      <c r="AB6125" s="185"/>
      <c r="AC6125" s="431"/>
    </row>
    <row r="6126" spans="24:29">
      <c r="X6126" s="429"/>
      <c r="Y6126" s="429"/>
      <c r="Z6126" s="429"/>
      <c r="AA6126" s="429"/>
      <c r="AB6126" s="185"/>
      <c r="AC6126" s="431"/>
    </row>
    <row r="6127" spans="24:29">
      <c r="X6127" s="429"/>
      <c r="Y6127" s="429"/>
      <c r="Z6127" s="429"/>
      <c r="AA6127" s="429"/>
      <c r="AB6127" s="185"/>
      <c r="AC6127" s="431"/>
    </row>
    <row r="6128" spans="24:29">
      <c r="X6128" s="429"/>
      <c r="Y6128" s="429"/>
      <c r="Z6128" s="429"/>
      <c r="AA6128" s="429"/>
      <c r="AB6128" s="185"/>
      <c r="AC6128" s="431"/>
    </row>
    <row r="6129" spans="24:29">
      <c r="X6129" s="429"/>
      <c r="Y6129" s="429"/>
      <c r="Z6129" s="429"/>
      <c r="AA6129" s="429"/>
      <c r="AB6129" s="185"/>
      <c r="AC6129" s="431"/>
    </row>
    <row r="6130" spans="24:29">
      <c r="X6130" s="429"/>
      <c r="Y6130" s="429"/>
      <c r="Z6130" s="429"/>
      <c r="AA6130" s="429"/>
      <c r="AB6130" s="185"/>
      <c r="AC6130" s="431"/>
    </row>
    <row r="6131" spans="24:29">
      <c r="X6131" s="429"/>
      <c r="Y6131" s="429"/>
      <c r="Z6131" s="429"/>
      <c r="AA6131" s="429"/>
      <c r="AB6131" s="185"/>
      <c r="AC6131" s="431"/>
    </row>
    <row r="6132" spans="24:29">
      <c r="X6132" s="429"/>
      <c r="Y6132" s="429"/>
      <c r="Z6132" s="429"/>
      <c r="AA6132" s="429"/>
      <c r="AB6132" s="185"/>
      <c r="AC6132" s="431"/>
    </row>
    <row r="6133" spans="24:29">
      <c r="X6133" s="429"/>
      <c r="Y6133" s="429"/>
      <c r="Z6133" s="429"/>
      <c r="AA6133" s="429"/>
      <c r="AB6133" s="185"/>
      <c r="AC6133" s="431"/>
    </row>
    <row r="6134" spans="24:29">
      <c r="X6134" s="429"/>
      <c r="Y6134" s="429"/>
      <c r="Z6134" s="429"/>
      <c r="AA6134" s="429"/>
      <c r="AB6134" s="185"/>
      <c r="AC6134" s="431"/>
    </row>
    <row r="6135" spans="24:29">
      <c r="X6135" s="429"/>
      <c r="Y6135" s="429"/>
      <c r="Z6135" s="429"/>
      <c r="AA6135" s="429"/>
      <c r="AB6135" s="185"/>
      <c r="AC6135" s="431"/>
    </row>
    <row r="6136" spans="24:29">
      <c r="X6136" s="429"/>
      <c r="Y6136" s="429"/>
      <c r="Z6136" s="429"/>
      <c r="AA6136" s="429"/>
      <c r="AB6136" s="185"/>
      <c r="AC6136" s="431"/>
    </row>
    <row r="6137" spans="24:29">
      <c r="X6137" s="429"/>
      <c r="Y6137" s="429"/>
      <c r="Z6137" s="429"/>
      <c r="AA6137" s="429"/>
      <c r="AB6137" s="185"/>
      <c r="AC6137" s="431"/>
    </row>
    <row r="6138" spans="24:29">
      <c r="X6138" s="429"/>
      <c r="Y6138" s="429"/>
      <c r="Z6138" s="429"/>
      <c r="AA6138" s="429"/>
      <c r="AB6138" s="185"/>
      <c r="AC6138" s="431"/>
    </row>
    <row r="6139" spans="24:29">
      <c r="X6139" s="429"/>
      <c r="Y6139" s="429"/>
      <c r="Z6139" s="429"/>
      <c r="AA6139" s="429"/>
      <c r="AB6139" s="185"/>
      <c r="AC6139" s="431"/>
    </row>
    <row r="6140" spans="24:29">
      <c r="X6140" s="429"/>
      <c r="Y6140" s="429"/>
      <c r="Z6140" s="429"/>
      <c r="AA6140" s="429"/>
      <c r="AB6140" s="185"/>
      <c r="AC6140" s="431"/>
    </row>
    <row r="6141" spans="24:29">
      <c r="X6141" s="429"/>
      <c r="Y6141" s="429"/>
      <c r="Z6141" s="429"/>
      <c r="AA6141" s="429"/>
      <c r="AB6141" s="185"/>
      <c r="AC6141" s="431"/>
    </row>
    <row r="6142" spans="24:29">
      <c r="X6142" s="429"/>
      <c r="Y6142" s="429"/>
      <c r="Z6142" s="429"/>
      <c r="AA6142" s="429"/>
      <c r="AB6142" s="185"/>
      <c r="AC6142" s="431"/>
    </row>
    <row r="6143" spans="24:29">
      <c r="X6143" s="429"/>
      <c r="Y6143" s="429"/>
      <c r="Z6143" s="429"/>
      <c r="AA6143" s="429"/>
      <c r="AB6143" s="185"/>
      <c r="AC6143" s="431"/>
    </row>
    <row r="6144" spans="24:29">
      <c r="X6144" s="429"/>
      <c r="Y6144" s="429"/>
      <c r="Z6144" s="429"/>
      <c r="AA6144" s="429"/>
      <c r="AB6144" s="185"/>
      <c r="AC6144" s="431"/>
    </row>
    <row r="6145" spans="24:29">
      <c r="X6145" s="429"/>
      <c r="Y6145" s="429"/>
      <c r="Z6145" s="429"/>
      <c r="AA6145" s="429"/>
      <c r="AB6145" s="185"/>
      <c r="AC6145" s="431"/>
    </row>
    <row r="6146" spans="24:29">
      <c r="X6146" s="429"/>
      <c r="Y6146" s="429"/>
      <c r="Z6146" s="429"/>
      <c r="AA6146" s="429"/>
      <c r="AB6146" s="185"/>
      <c r="AC6146" s="431"/>
    </row>
    <row r="6147" spans="24:29">
      <c r="X6147" s="429"/>
      <c r="Y6147" s="429"/>
      <c r="Z6147" s="429"/>
      <c r="AA6147" s="429"/>
      <c r="AB6147" s="185"/>
      <c r="AC6147" s="431"/>
    </row>
    <row r="6148" spans="24:29">
      <c r="X6148" s="429"/>
      <c r="Y6148" s="429"/>
      <c r="Z6148" s="429"/>
      <c r="AA6148" s="429"/>
      <c r="AB6148" s="185"/>
      <c r="AC6148" s="431"/>
    </row>
    <row r="6149" spans="24:29">
      <c r="X6149" s="429"/>
      <c r="Y6149" s="429"/>
      <c r="Z6149" s="429"/>
      <c r="AA6149" s="429"/>
      <c r="AB6149" s="185"/>
      <c r="AC6149" s="431"/>
    </row>
    <row r="6150" spans="24:29">
      <c r="X6150" s="429"/>
      <c r="Y6150" s="429"/>
      <c r="Z6150" s="429"/>
      <c r="AA6150" s="429"/>
      <c r="AB6150" s="185"/>
      <c r="AC6150" s="431"/>
    </row>
    <row r="6151" spans="24:29">
      <c r="X6151" s="429"/>
      <c r="Y6151" s="429"/>
      <c r="Z6151" s="429"/>
      <c r="AA6151" s="429"/>
      <c r="AB6151" s="185"/>
      <c r="AC6151" s="431"/>
    </row>
    <row r="6152" spans="24:29">
      <c r="X6152" s="429"/>
      <c r="Y6152" s="429"/>
      <c r="Z6152" s="429"/>
      <c r="AA6152" s="429"/>
      <c r="AB6152" s="185"/>
      <c r="AC6152" s="431"/>
    </row>
    <row r="6153" spans="24:29">
      <c r="X6153" s="429"/>
      <c r="Y6153" s="429"/>
      <c r="Z6153" s="429"/>
      <c r="AA6153" s="429"/>
      <c r="AB6153" s="185"/>
      <c r="AC6153" s="431"/>
    </row>
    <row r="6154" spans="24:29">
      <c r="X6154" s="429"/>
      <c r="Y6154" s="429"/>
      <c r="Z6154" s="429"/>
      <c r="AA6154" s="429"/>
      <c r="AB6154" s="185"/>
      <c r="AC6154" s="431"/>
    </row>
    <row r="6155" spans="24:29">
      <c r="X6155" s="429"/>
      <c r="Y6155" s="429"/>
      <c r="Z6155" s="429"/>
      <c r="AA6155" s="429"/>
      <c r="AB6155" s="185"/>
      <c r="AC6155" s="431"/>
    </row>
    <row r="6156" spans="24:29">
      <c r="X6156" s="429"/>
      <c r="Y6156" s="429"/>
      <c r="Z6156" s="429"/>
      <c r="AA6156" s="429"/>
      <c r="AB6156" s="185"/>
      <c r="AC6156" s="431"/>
    </row>
    <row r="6157" spans="24:29">
      <c r="X6157" s="429"/>
      <c r="Y6157" s="429"/>
      <c r="Z6157" s="429"/>
      <c r="AA6157" s="429"/>
      <c r="AB6157" s="185"/>
      <c r="AC6157" s="431"/>
    </row>
    <row r="6158" spans="24:29">
      <c r="X6158" s="429"/>
      <c r="Y6158" s="429"/>
      <c r="Z6158" s="429"/>
      <c r="AA6158" s="429"/>
      <c r="AB6158" s="185"/>
      <c r="AC6158" s="431"/>
    </row>
    <row r="6159" spans="24:29">
      <c r="X6159" s="429"/>
      <c r="Y6159" s="429"/>
      <c r="Z6159" s="429"/>
      <c r="AA6159" s="429"/>
      <c r="AB6159" s="185"/>
      <c r="AC6159" s="431"/>
    </row>
    <row r="6160" spans="24:29">
      <c r="X6160" s="429"/>
      <c r="Y6160" s="429"/>
      <c r="Z6160" s="429"/>
      <c r="AA6160" s="429"/>
      <c r="AB6160" s="185"/>
      <c r="AC6160" s="431"/>
    </row>
    <row r="6161" spans="24:29">
      <c r="X6161" s="429"/>
      <c r="Y6161" s="429"/>
      <c r="Z6161" s="429"/>
      <c r="AA6161" s="429"/>
      <c r="AB6161" s="185"/>
      <c r="AC6161" s="431"/>
    </row>
    <row r="6162" spans="24:29">
      <c r="X6162" s="429"/>
      <c r="Y6162" s="429"/>
      <c r="Z6162" s="429"/>
      <c r="AA6162" s="429"/>
      <c r="AB6162" s="185"/>
      <c r="AC6162" s="431"/>
    </row>
    <row r="6163" spans="24:29">
      <c r="X6163" s="429"/>
      <c r="Y6163" s="429"/>
      <c r="Z6163" s="429"/>
      <c r="AA6163" s="429"/>
      <c r="AB6163" s="185"/>
      <c r="AC6163" s="431"/>
    </row>
    <row r="6164" spans="24:29">
      <c r="X6164" s="429"/>
      <c r="Y6164" s="429"/>
      <c r="Z6164" s="429"/>
      <c r="AA6164" s="429"/>
      <c r="AB6164" s="185"/>
      <c r="AC6164" s="431"/>
    </row>
    <row r="6165" spans="24:29">
      <c r="X6165" s="429"/>
      <c r="Y6165" s="429"/>
      <c r="Z6165" s="429"/>
      <c r="AA6165" s="429"/>
      <c r="AB6165" s="185"/>
      <c r="AC6165" s="431"/>
    </row>
    <row r="6166" spans="24:29">
      <c r="X6166" s="429"/>
      <c r="Y6166" s="429"/>
      <c r="Z6166" s="429"/>
      <c r="AA6166" s="429"/>
      <c r="AB6166" s="185"/>
      <c r="AC6166" s="431"/>
    </row>
    <row r="6167" spans="24:29">
      <c r="X6167" s="429"/>
      <c r="Y6167" s="429"/>
      <c r="Z6167" s="429"/>
      <c r="AA6167" s="429"/>
      <c r="AB6167" s="185"/>
      <c r="AC6167" s="431"/>
    </row>
    <row r="6168" spans="24:29">
      <c r="X6168" s="429"/>
      <c r="Y6168" s="429"/>
      <c r="Z6168" s="429"/>
      <c r="AA6168" s="429"/>
      <c r="AB6168" s="185"/>
      <c r="AC6168" s="431"/>
    </row>
    <row r="6169" spans="24:29">
      <c r="X6169" s="429"/>
      <c r="Y6169" s="429"/>
      <c r="Z6169" s="429"/>
      <c r="AA6169" s="429"/>
      <c r="AB6169" s="185"/>
      <c r="AC6169" s="431"/>
    </row>
    <row r="6170" spans="24:29">
      <c r="X6170" s="429"/>
      <c r="Y6170" s="429"/>
      <c r="Z6170" s="429"/>
      <c r="AA6170" s="429"/>
      <c r="AB6170" s="185"/>
      <c r="AC6170" s="431"/>
    </row>
    <row r="6171" spans="24:29">
      <c r="X6171" s="429"/>
      <c r="Y6171" s="429"/>
      <c r="Z6171" s="429"/>
      <c r="AA6171" s="429"/>
      <c r="AB6171" s="185"/>
      <c r="AC6171" s="431"/>
    </row>
    <row r="6172" spans="24:29">
      <c r="X6172" s="429"/>
      <c r="Y6172" s="429"/>
      <c r="Z6172" s="429"/>
      <c r="AA6172" s="429"/>
      <c r="AB6172" s="185"/>
      <c r="AC6172" s="431"/>
    </row>
    <row r="6173" spans="24:29">
      <c r="X6173" s="429"/>
      <c r="Y6173" s="429"/>
      <c r="Z6173" s="429"/>
      <c r="AA6173" s="429"/>
      <c r="AB6173" s="185"/>
      <c r="AC6173" s="431"/>
    </row>
    <row r="6174" spans="24:29">
      <c r="X6174" s="429"/>
      <c r="Y6174" s="429"/>
      <c r="Z6174" s="429"/>
      <c r="AA6174" s="429"/>
      <c r="AB6174" s="185"/>
      <c r="AC6174" s="431"/>
    </row>
    <row r="6175" spans="24:29">
      <c r="X6175" s="429"/>
      <c r="Y6175" s="429"/>
      <c r="Z6175" s="429"/>
      <c r="AA6175" s="429"/>
      <c r="AB6175" s="185"/>
      <c r="AC6175" s="431"/>
    </row>
    <row r="6176" spans="24:29">
      <c r="X6176" s="429"/>
      <c r="Y6176" s="429"/>
      <c r="Z6176" s="429"/>
      <c r="AA6176" s="429"/>
      <c r="AB6176" s="185"/>
      <c r="AC6176" s="431"/>
    </row>
    <row r="6177" spans="24:29">
      <c r="X6177" s="429"/>
      <c r="Y6177" s="429"/>
      <c r="Z6177" s="429"/>
      <c r="AA6177" s="429"/>
      <c r="AB6177" s="185"/>
      <c r="AC6177" s="431"/>
    </row>
    <row r="6178" spans="24:29">
      <c r="X6178" s="429"/>
      <c r="Y6178" s="429"/>
      <c r="Z6178" s="429"/>
      <c r="AA6178" s="429"/>
      <c r="AB6178" s="185"/>
      <c r="AC6178" s="431"/>
    </row>
    <row r="6179" spans="24:29">
      <c r="X6179" s="429"/>
      <c r="Y6179" s="429"/>
      <c r="Z6179" s="429"/>
      <c r="AA6179" s="429"/>
      <c r="AB6179" s="185"/>
      <c r="AC6179" s="431"/>
    </row>
    <row r="6180" spans="24:29">
      <c r="X6180" s="429"/>
      <c r="Y6180" s="429"/>
      <c r="Z6180" s="429"/>
      <c r="AA6180" s="429"/>
      <c r="AB6180" s="185"/>
      <c r="AC6180" s="431"/>
    </row>
    <row r="6181" spans="24:29">
      <c r="X6181" s="429"/>
      <c r="Y6181" s="429"/>
      <c r="Z6181" s="429"/>
      <c r="AA6181" s="429"/>
      <c r="AB6181" s="185"/>
      <c r="AC6181" s="431"/>
    </row>
    <row r="6182" spans="24:29">
      <c r="X6182" s="429"/>
      <c r="Y6182" s="429"/>
      <c r="Z6182" s="429"/>
      <c r="AA6182" s="429"/>
      <c r="AB6182" s="185"/>
      <c r="AC6182" s="431"/>
    </row>
    <row r="6183" spans="24:29">
      <c r="X6183" s="429"/>
      <c r="Y6183" s="429"/>
      <c r="Z6183" s="429"/>
      <c r="AA6183" s="429"/>
      <c r="AB6183" s="185"/>
      <c r="AC6183" s="431"/>
    </row>
    <row r="6184" spans="24:29">
      <c r="X6184" s="429"/>
      <c r="Y6184" s="429"/>
      <c r="Z6184" s="429"/>
      <c r="AA6184" s="429"/>
      <c r="AB6184" s="185"/>
      <c r="AC6184" s="431"/>
    </row>
    <row r="6185" spans="24:29">
      <c r="X6185" s="429"/>
      <c r="Y6185" s="429"/>
      <c r="Z6185" s="429"/>
      <c r="AA6185" s="429"/>
      <c r="AB6185" s="185"/>
      <c r="AC6185" s="431"/>
    </row>
    <row r="6186" spans="24:29">
      <c r="X6186" s="429"/>
      <c r="Y6186" s="429"/>
      <c r="Z6186" s="429"/>
      <c r="AA6186" s="429"/>
      <c r="AB6186" s="185"/>
      <c r="AC6186" s="431"/>
    </row>
    <row r="6187" spans="24:29">
      <c r="X6187" s="429"/>
      <c r="Y6187" s="429"/>
      <c r="Z6187" s="429"/>
      <c r="AA6187" s="429"/>
      <c r="AB6187" s="185"/>
      <c r="AC6187" s="431"/>
    </row>
    <row r="6188" spans="24:29">
      <c r="X6188" s="429"/>
      <c r="Y6188" s="429"/>
      <c r="Z6188" s="429"/>
      <c r="AA6188" s="429"/>
      <c r="AB6188" s="185"/>
      <c r="AC6188" s="431"/>
    </row>
    <row r="6189" spans="24:29">
      <c r="X6189" s="429"/>
      <c r="Y6189" s="429"/>
      <c r="Z6189" s="429"/>
      <c r="AA6189" s="429"/>
      <c r="AB6189" s="185"/>
      <c r="AC6189" s="431"/>
    </row>
    <row r="6190" spans="24:29">
      <c r="X6190" s="429"/>
      <c r="Y6190" s="429"/>
      <c r="Z6190" s="429"/>
      <c r="AA6190" s="429"/>
      <c r="AB6190" s="185"/>
      <c r="AC6190" s="431"/>
    </row>
    <row r="6191" spans="24:29">
      <c r="X6191" s="429"/>
      <c r="Y6191" s="429"/>
      <c r="Z6191" s="429"/>
      <c r="AA6191" s="429"/>
      <c r="AB6191" s="185"/>
      <c r="AC6191" s="431"/>
    </row>
    <row r="6192" spans="24:29">
      <c r="X6192" s="429"/>
      <c r="Y6192" s="429"/>
      <c r="Z6192" s="429"/>
      <c r="AA6192" s="429"/>
      <c r="AB6192" s="185"/>
      <c r="AC6192" s="431"/>
    </row>
    <row r="6193" spans="24:29">
      <c r="X6193" s="429"/>
      <c r="Y6193" s="429"/>
      <c r="Z6193" s="429"/>
      <c r="AA6193" s="429"/>
      <c r="AB6193" s="185"/>
      <c r="AC6193" s="431"/>
    </row>
    <row r="6194" spans="24:29">
      <c r="X6194" s="429"/>
      <c r="Y6194" s="429"/>
      <c r="Z6194" s="429"/>
      <c r="AA6194" s="429"/>
      <c r="AB6194" s="185"/>
      <c r="AC6194" s="431"/>
    </row>
    <row r="6195" spans="24:29">
      <c r="X6195" s="429"/>
      <c r="Y6195" s="429"/>
      <c r="Z6195" s="429"/>
      <c r="AA6195" s="429"/>
      <c r="AB6195" s="185"/>
      <c r="AC6195" s="431"/>
    </row>
    <row r="6196" spans="24:29">
      <c r="X6196" s="429"/>
      <c r="Y6196" s="429"/>
      <c r="Z6196" s="429"/>
      <c r="AA6196" s="429"/>
      <c r="AB6196" s="185"/>
      <c r="AC6196" s="431"/>
    </row>
    <row r="6197" spans="24:29">
      <c r="X6197" s="429"/>
      <c r="Y6197" s="429"/>
      <c r="Z6197" s="429"/>
      <c r="AA6197" s="429"/>
      <c r="AB6197" s="185"/>
      <c r="AC6197" s="431"/>
    </row>
    <row r="6198" spans="24:29">
      <c r="X6198" s="429"/>
      <c r="Y6198" s="429"/>
      <c r="Z6198" s="429"/>
      <c r="AA6198" s="429"/>
      <c r="AB6198" s="185"/>
      <c r="AC6198" s="431"/>
    </row>
    <row r="6199" spans="24:29">
      <c r="X6199" s="429"/>
      <c r="Y6199" s="429"/>
      <c r="Z6199" s="429"/>
      <c r="AA6199" s="429"/>
      <c r="AB6199" s="185"/>
      <c r="AC6199" s="431"/>
    </row>
    <row r="6200" spans="24:29">
      <c r="X6200" s="429"/>
      <c r="Y6200" s="429"/>
      <c r="Z6200" s="429"/>
      <c r="AA6200" s="429"/>
      <c r="AB6200" s="185"/>
      <c r="AC6200" s="431"/>
    </row>
    <row r="6201" spans="24:29">
      <c r="X6201" s="429"/>
      <c r="Y6201" s="429"/>
      <c r="Z6201" s="429"/>
      <c r="AA6201" s="429"/>
      <c r="AB6201" s="185"/>
      <c r="AC6201" s="431"/>
    </row>
    <row r="6202" spans="24:29">
      <c r="X6202" s="429"/>
      <c r="Y6202" s="429"/>
      <c r="Z6202" s="429"/>
      <c r="AA6202" s="429"/>
      <c r="AB6202" s="185"/>
      <c r="AC6202" s="431"/>
    </row>
    <row r="6203" spans="24:29">
      <c r="X6203" s="429"/>
      <c r="Y6203" s="429"/>
      <c r="Z6203" s="429"/>
      <c r="AA6203" s="429"/>
      <c r="AB6203" s="185"/>
      <c r="AC6203" s="431"/>
    </row>
    <row r="6204" spans="24:29">
      <c r="X6204" s="429"/>
      <c r="Y6204" s="429"/>
      <c r="Z6204" s="429"/>
      <c r="AA6204" s="429"/>
      <c r="AB6204" s="185"/>
      <c r="AC6204" s="431"/>
    </row>
    <row r="6205" spans="24:29">
      <c r="X6205" s="429"/>
      <c r="Y6205" s="429"/>
      <c r="Z6205" s="429"/>
      <c r="AA6205" s="429"/>
      <c r="AB6205" s="185"/>
      <c r="AC6205" s="431"/>
    </row>
    <row r="6206" spans="24:29">
      <c r="X6206" s="429"/>
      <c r="Y6206" s="429"/>
      <c r="Z6206" s="429"/>
      <c r="AA6206" s="429"/>
      <c r="AB6206" s="185"/>
      <c r="AC6206" s="431"/>
    </row>
    <row r="6207" spans="24:29">
      <c r="X6207" s="429"/>
      <c r="Y6207" s="429"/>
      <c r="Z6207" s="429"/>
      <c r="AA6207" s="429"/>
      <c r="AB6207" s="185"/>
      <c r="AC6207" s="431"/>
    </row>
    <row r="6208" spans="24:29">
      <c r="X6208" s="429"/>
      <c r="Y6208" s="429"/>
      <c r="Z6208" s="429"/>
      <c r="AA6208" s="429"/>
      <c r="AB6208" s="185"/>
      <c r="AC6208" s="431"/>
    </row>
    <row r="6209" spans="24:29">
      <c r="X6209" s="429"/>
      <c r="Y6209" s="429"/>
      <c r="Z6209" s="429"/>
      <c r="AA6209" s="429"/>
      <c r="AB6209" s="185"/>
      <c r="AC6209" s="431"/>
    </row>
    <row r="6210" spans="24:29">
      <c r="X6210" s="429"/>
      <c r="Y6210" s="429"/>
      <c r="Z6210" s="429"/>
      <c r="AA6210" s="429"/>
      <c r="AB6210" s="185"/>
      <c r="AC6210" s="431"/>
    </row>
    <row r="6211" spans="24:29">
      <c r="X6211" s="429"/>
      <c r="Y6211" s="429"/>
      <c r="Z6211" s="429"/>
      <c r="AA6211" s="429"/>
      <c r="AB6211" s="185"/>
      <c r="AC6211" s="431"/>
    </row>
    <row r="6212" spans="24:29">
      <c r="X6212" s="429"/>
      <c r="Y6212" s="429"/>
      <c r="Z6212" s="429"/>
      <c r="AA6212" s="429"/>
      <c r="AB6212" s="185"/>
      <c r="AC6212" s="431"/>
    </row>
    <row r="6213" spans="24:29">
      <c r="X6213" s="429"/>
      <c r="Y6213" s="429"/>
      <c r="Z6213" s="429"/>
      <c r="AA6213" s="429"/>
      <c r="AB6213" s="185"/>
      <c r="AC6213" s="431"/>
    </row>
    <row r="6214" spans="24:29">
      <c r="X6214" s="429"/>
      <c r="Y6214" s="429"/>
      <c r="Z6214" s="429"/>
      <c r="AA6214" s="429"/>
      <c r="AB6214" s="185"/>
      <c r="AC6214" s="431"/>
    </row>
    <row r="6215" spans="24:29">
      <c r="X6215" s="429"/>
      <c r="Y6215" s="429"/>
      <c r="Z6215" s="429"/>
      <c r="AA6215" s="429"/>
      <c r="AB6215" s="185"/>
      <c r="AC6215" s="431"/>
    </row>
    <row r="6216" spans="24:29">
      <c r="X6216" s="429"/>
      <c r="Y6216" s="429"/>
      <c r="Z6216" s="429"/>
      <c r="AA6216" s="429"/>
      <c r="AB6216" s="185"/>
      <c r="AC6216" s="431"/>
    </row>
    <row r="6217" spans="24:29">
      <c r="X6217" s="429"/>
      <c r="Y6217" s="429"/>
      <c r="Z6217" s="429"/>
      <c r="AA6217" s="429"/>
      <c r="AB6217" s="185"/>
      <c r="AC6217" s="431"/>
    </row>
    <row r="6218" spans="24:29">
      <c r="X6218" s="429"/>
      <c r="Y6218" s="429"/>
      <c r="Z6218" s="429"/>
      <c r="AA6218" s="429"/>
      <c r="AB6218" s="185"/>
      <c r="AC6218" s="431"/>
    </row>
    <row r="6219" spans="24:29">
      <c r="X6219" s="429"/>
      <c r="Y6219" s="429"/>
      <c r="Z6219" s="429"/>
      <c r="AA6219" s="429"/>
      <c r="AB6219" s="185"/>
      <c r="AC6219" s="431"/>
    </row>
    <row r="6220" spans="24:29">
      <c r="X6220" s="429"/>
      <c r="Y6220" s="429"/>
      <c r="Z6220" s="429"/>
      <c r="AA6220" s="429"/>
      <c r="AB6220" s="185"/>
      <c r="AC6220" s="431"/>
    </row>
    <row r="6221" spans="24:29">
      <c r="X6221" s="429"/>
      <c r="Y6221" s="429"/>
      <c r="Z6221" s="429"/>
      <c r="AA6221" s="429"/>
      <c r="AB6221" s="185"/>
      <c r="AC6221" s="431"/>
    </row>
    <row r="6222" spans="24:29">
      <c r="X6222" s="429"/>
      <c r="Y6222" s="429"/>
      <c r="Z6222" s="429"/>
      <c r="AA6222" s="429"/>
      <c r="AB6222" s="185"/>
      <c r="AC6222" s="431"/>
    </row>
    <row r="6223" spans="24:29">
      <c r="X6223" s="429"/>
      <c r="Y6223" s="429"/>
      <c r="Z6223" s="429"/>
      <c r="AA6223" s="429"/>
      <c r="AB6223" s="185"/>
      <c r="AC6223" s="431"/>
    </row>
    <row r="6224" spans="24:29">
      <c r="X6224" s="429"/>
      <c r="Y6224" s="429"/>
      <c r="Z6224" s="429"/>
      <c r="AA6224" s="429"/>
      <c r="AB6224" s="185"/>
      <c r="AC6224" s="431"/>
    </row>
    <row r="6225" spans="24:29">
      <c r="X6225" s="429"/>
      <c r="Y6225" s="429"/>
      <c r="Z6225" s="429"/>
      <c r="AA6225" s="429"/>
      <c r="AB6225" s="185"/>
      <c r="AC6225" s="431"/>
    </row>
    <row r="6226" spans="24:29">
      <c r="X6226" s="429"/>
      <c r="Y6226" s="429"/>
      <c r="Z6226" s="429"/>
      <c r="AA6226" s="429"/>
      <c r="AB6226" s="185"/>
      <c r="AC6226" s="431"/>
    </row>
    <row r="6227" spans="24:29">
      <c r="X6227" s="429"/>
      <c r="Y6227" s="429"/>
      <c r="Z6227" s="429"/>
      <c r="AA6227" s="429"/>
      <c r="AB6227" s="185"/>
      <c r="AC6227" s="431"/>
    </row>
    <row r="6228" spans="24:29">
      <c r="X6228" s="429"/>
      <c r="Y6228" s="429"/>
      <c r="Z6228" s="429"/>
      <c r="AA6228" s="429"/>
      <c r="AB6228" s="185"/>
      <c r="AC6228" s="431"/>
    </row>
    <row r="6229" spans="24:29">
      <c r="X6229" s="429"/>
      <c r="Y6229" s="429"/>
      <c r="Z6229" s="429"/>
      <c r="AA6229" s="429"/>
      <c r="AB6229" s="185"/>
      <c r="AC6229" s="431"/>
    </row>
    <row r="6230" spans="24:29">
      <c r="X6230" s="429"/>
      <c r="Y6230" s="429"/>
      <c r="Z6230" s="429"/>
      <c r="AA6230" s="429"/>
      <c r="AB6230" s="185"/>
      <c r="AC6230" s="431"/>
    </row>
    <row r="6231" spans="24:29">
      <c r="X6231" s="429"/>
      <c r="Y6231" s="429"/>
      <c r="Z6231" s="429"/>
      <c r="AA6231" s="429"/>
      <c r="AB6231" s="185"/>
      <c r="AC6231" s="431"/>
    </row>
    <row r="6232" spans="24:29">
      <c r="X6232" s="429"/>
      <c r="Y6232" s="429"/>
      <c r="Z6232" s="429"/>
      <c r="AA6232" s="429"/>
      <c r="AB6232" s="185"/>
      <c r="AC6232" s="431"/>
    </row>
    <row r="6233" spans="24:29">
      <c r="X6233" s="429"/>
      <c r="Y6233" s="429"/>
      <c r="Z6233" s="429"/>
      <c r="AA6233" s="429"/>
      <c r="AB6233" s="185"/>
      <c r="AC6233" s="431"/>
    </row>
    <row r="6234" spans="24:29">
      <c r="X6234" s="429"/>
      <c r="Y6234" s="429"/>
      <c r="Z6234" s="429"/>
      <c r="AA6234" s="429"/>
      <c r="AB6234" s="185"/>
      <c r="AC6234" s="431"/>
    </row>
    <row r="6235" spans="24:29">
      <c r="X6235" s="429"/>
      <c r="Y6235" s="429"/>
      <c r="Z6235" s="429"/>
      <c r="AA6235" s="429"/>
      <c r="AB6235" s="185"/>
      <c r="AC6235" s="431"/>
    </row>
    <row r="6236" spans="24:29">
      <c r="X6236" s="429"/>
      <c r="Y6236" s="429"/>
      <c r="Z6236" s="429"/>
      <c r="AA6236" s="429"/>
      <c r="AB6236" s="185"/>
      <c r="AC6236" s="431"/>
    </row>
    <row r="6237" spans="24:29">
      <c r="X6237" s="429"/>
      <c r="Y6237" s="429"/>
      <c r="Z6237" s="429"/>
      <c r="AA6237" s="429"/>
      <c r="AB6237" s="185"/>
      <c r="AC6237" s="431"/>
    </row>
    <row r="6238" spans="24:29">
      <c r="X6238" s="429"/>
      <c r="Y6238" s="429"/>
      <c r="Z6238" s="429"/>
      <c r="AA6238" s="429"/>
      <c r="AB6238" s="185"/>
      <c r="AC6238" s="431"/>
    </row>
    <row r="6239" spans="24:29">
      <c r="X6239" s="429"/>
      <c r="Y6239" s="429"/>
      <c r="Z6239" s="429"/>
      <c r="AA6239" s="429"/>
      <c r="AB6239" s="185"/>
      <c r="AC6239" s="431"/>
    </row>
    <row r="6240" spans="24:29">
      <c r="X6240" s="429"/>
      <c r="Y6240" s="429"/>
      <c r="Z6240" s="429"/>
      <c r="AA6240" s="429"/>
      <c r="AB6240" s="185"/>
      <c r="AC6240" s="431"/>
    </row>
    <row r="6241" spans="24:29">
      <c r="X6241" s="429"/>
      <c r="Y6241" s="429"/>
      <c r="Z6241" s="429"/>
      <c r="AA6241" s="429"/>
      <c r="AB6241" s="185"/>
      <c r="AC6241" s="431"/>
    </row>
    <row r="6242" spans="24:29">
      <c r="X6242" s="429"/>
      <c r="Y6242" s="429"/>
      <c r="Z6242" s="429"/>
      <c r="AA6242" s="429"/>
      <c r="AB6242" s="185"/>
      <c r="AC6242" s="431"/>
    </row>
    <row r="6243" spans="24:29">
      <c r="X6243" s="429"/>
      <c r="Y6243" s="429"/>
      <c r="Z6243" s="429"/>
      <c r="AA6243" s="429"/>
      <c r="AB6243" s="185"/>
      <c r="AC6243" s="431"/>
    </row>
    <row r="6244" spans="24:29">
      <c r="X6244" s="429"/>
      <c r="Y6244" s="429"/>
      <c r="Z6244" s="429"/>
      <c r="AA6244" s="429"/>
      <c r="AB6244" s="185"/>
      <c r="AC6244" s="431"/>
    </row>
    <row r="6245" spans="24:29">
      <c r="X6245" s="429"/>
      <c r="Y6245" s="429"/>
      <c r="Z6245" s="429"/>
      <c r="AA6245" s="429"/>
      <c r="AB6245" s="185"/>
      <c r="AC6245" s="431"/>
    </row>
    <row r="6246" spans="24:29">
      <c r="X6246" s="429"/>
      <c r="Y6246" s="429"/>
      <c r="Z6246" s="429"/>
      <c r="AA6246" s="429"/>
      <c r="AB6246" s="185"/>
      <c r="AC6246" s="431"/>
    </row>
    <row r="6247" spans="24:29">
      <c r="X6247" s="429"/>
      <c r="Y6247" s="429"/>
      <c r="Z6247" s="429"/>
      <c r="AA6247" s="429"/>
      <c r="AB6247" s="185"/>
      <c r="AC6247" s="431"/>
    </row>
    <row r="6248" spans="24:29">
      <c r="X6248" s="429"/>
      <c r="Y6248" s="429"/>
      <c r="Z6248" s="429"/>
      <c r="AA6248" s="429"/>
      <c r="AB6248" s="185"/>
      <c r="AC6248" s="431"/>
    </row>
    <row r="6249" spans="24:29">
      <c r="X6249" s="429"/>
      <c r="Y6249" s="429"/>
      <c r="Z6249" s="429"/>
      <c r="AA6249" s="429"/>
      <c r="AB6249" s="185"/>
      <c r="AC6249" s="431"/>
    </row>
    <row r="6250" spans="24:29">
      <c r="X6250" s="429"/>
      <c r="Y6250" s="429"/>
      <c r="Z6250" s="429"/>
      <c r="AA6250" s="429"/>
      <c r="AB6250" s="185"/>
      <c r="AC6250" s="431"/>
    </row>
    <row r="6251" spans="24:29">
      <c r="X6251" s="429"/>
      <c r="Y6251" s="429"/>
      <c r="Z6251" s="429"/>
      <c r="AA6251" s="429"/>
      <c r="AB6251" s="185"/>
      <c r="AC6251" s="431"/>
    </row>
    <row r="6252" spans="24:29">
      <c r="X6252" s="429"/>
      <c r="Y6252" s="429"/>
      <c r="Z6252" s="429"/>
      <c r="AA6252" s="429"/>
      <c r="AB6252" s="185"/>
      <c r="AC6252" s="431"/>
    </row>
    <row r="6253" spans="24:29">
      <c r="X6253" s="429"/>
      <c r="Y6253" s="429"/>
      <c r="Z6253" s="429"/>
      <c r="AA6253" s="429"/>
      <c r="AB6253" s="185"/>
      <c r="AC6253" s="431"/>
    </row>
    <row r="6254" spans="24:29">
      <c r="X6254" s="429"/>
      <c r="Y6254" s="429"/>
      <c r="Z6254" s="429"/>
      <c r="AA6254" s="429"/>
      <c r="AB6254" s="185"/>
      <c r="AC6254" s="431"/>
    </row>
    <row r="6255" spans="24:29">
      <c r="X6255" s="429"/>
      <c r="Y6255" s="429"/>
      <c r="Z6255" s="429"/>
      <c r="AA6255" s="429"/>
      <c r="AB6255" s="185"/>
      <c r="AC6255" s="431"/>
    </row>
    <row r="6256" spans="24:29">
      <c r="X6256" s="429"/>
      <c r="Y6256" s="429"/>
      <c r="Z6256" s="429"/>
      <c r="AA6256" s="429"/>
      <c r="AB6256" s="185"/>
      <c r="AC6256" s="431"/>
    </row>
    <row r="6257" spans="24:29">
      <c r="X6257" s="429"/>
      <c r="Y6257" s="429"/>
      <c r="Z6257" s="429"/>
      <c r="AA6257" s="429"/>
      <c r="AB6257" s="185"/>
      <c r="AC6257" s="431"/>
    </row>
    <row r="6258" spans="24:29">
      <c r="X6258" s="429"/>
      <c r="Y6258" s="429"/>
      <c r="Z6258" s="429"/>
      <c r="AA6258" s="429"/>
      <c r="AB6258" s="185"/>
      <c r="AC6258" s="431"/>
    </row>
    <row r="6259" spans="24:29">
      <c r="X6259" s="429"/>
      <c r="Y6259" s="429"/>
      <c r="Z6259" s="429"/>
      <c r="AA6259" s="429"/>
      <c r="AB6259" s="185"/>
      <c r="AC6259" s="431"/>
    </row>
    <row r="6260" spans="24:29">
      <c r="X6260" s="429"/>
      <c r="Y6260" s="429"/>
      <c r="Z6260" s="429"/>
      <c r="AA6260" s="429"/>
      <c r="AB6260" s="185"/>
      <c r="AC6260" s="431"/>
    </row>
    <row r="6261" spans="24:29">
      <c r="X6261" s="429"/>
      <c r="Y6261" s="429"/>
      <c r="Z6261" s="429"/>
      <c r="AA6261" s="429"/>
      <c r="AB6261" s="185"/>
      <c r="AC6261" s="431"/>
    </row>
    <row r="6262" spans="24:29">
      <c r="X6262" s="429"/>
      <c r="Y6262" s="429"/>
      <c r="Z6262" s="429"/>
      <c r="AA6262" s="429"/>
      <c r="AB6262" s="185"/>
      <c r="AC6262" s="431"/>
    </row>
    <row r="6263" spans="24:29">
      <c r="X6263" s="429"/>
      <c r="Y6263" s="429"/>
      <c r="Z6263" s="429"/>
      <c r="AA6263" s="429"/>
      <c r="AB6263" s="185"/>
      <c r="AC6263" s="431"/>
    </row>
    <row r="6264" spans="24:29">
      <c r="X6264" s="429"/>
      <c r="Y6264" s="429"/>
      <c r="Z6264" s="429"/>
      <c r="AA6264" s="429"/>
      <c r="AB6264" s="185"/>
      <c r="AC6264" s="431"/>
    </row>
    <row r="6265" spans="24:29">
      <c r="X6265" s="429"/>
      <c r="Y6265" s="429"/>
      <c r="Z6265" s="429"/>
      <c r="AA6265" s="429"/>
      <c r="AB6265" s="185"/>
      <c r="AC6265" s="431"/>
    </row>
    <row r="6266" spans="24:29">
      <c r="X6266" s="429"/>
      <c r="Y6266" s="429"/>
      <c r="Z6266" s="429"/>
      <c r="AA6266" s="429"/>
      <c r="AB6266" s="185"/>
      <c r="AC6266" s="431"/>
    </row>
    <row r="6267" spans="24:29">
      <c r="X6267" s="429"/>
      <c r="Y6267" s="429"/>
      <c r="Z6267" s="429"/>
      <c r="AA6267" s="429"/>
      <c r="AB6267" s="185"/>
      <c r="AC6267" s="431"/>
    </row>
    <row r="6268" spans="24:29">
      <c r="X6268" s="429"/>
      <c r="Y6268" s="429"/>
      <c r="Z6268" s="429"/>
      <c r="AA6268" s="429"/>
      <c r="AB6268" s="185"/>
      <c r="AC6268" s="431"/>
    </row>
    <row r="6269" spans="24:29">
      <c r="X6269" s="429"/>
      <c r="Y6269" s="429"/>
      <c r="Z6269" s="429"/>
      <c r="AA6269" s="429"/>
      <c r="AB6269" s="185"/>
      <c r="AC6269" s="431"/>
    </row>
    <row r="6270" spans="24:29">
      <c r="X6270" s="429"/>
      <c r="Y6270" s="429"/>
      <c r="Z6270" s="429"/>
      <c r="AA6270" s="429"/>
      <c r="AB6270" s="185"/>
      <c r="AC6270" s="431"/>
    </row>
    <row r="6271" spans="24:29">
      <c r="X6271" s="429"/>
      <c r="Y6271" s="429"/>
      <c r="Z6271" s="429"/>
      <c r="AA6271" s="429"/>
      <c r="AB6271" s="185"/>
      <c r="AC6271" s="431"/>
    </row>
    <row r="6272" spans="24:29">
      <c r="X6272" s="429"/>
      <c r="Y6272" s="429"/>
      <c r="Z6272" s="429"/>
      <c r="AA6272" s="429"/>
      <c r="AB6272" s="185"/>
      <c r="AC6272" s="431"/>
    </row>
    <row r="6273" spans="24:29">
      <c r="X6273" s="429"/>
      <c r="Y6273" s="429"/>
      <c r="Z6273" s="429"/>
      <c r="AA6273" s="429"/>
      <c r="AB6273" s="185"/>
      <c r="AC6273" s="431"/>
    </row>
    <row r="6274" spans="24:29">
      <c r="X6274" s="429"/>
      <c r="Y6274" s="429"/>
      <c r="Z6274" s="429"/>
      <c r="AA6274" s="429"/>
      <c r="AB6274" s="185"/>
      <c r="AC6274" s="431"/>
    </row>
    <row r="6275" spans="24:29">
      <c r="X6275" s="429"/>
      <c r="Y6275" s="429"/>
      <c r="Z6275" s="429"/>
      <c r="AA6275" s="429"/>
      <c r="AB6275" s="185"/>
      <c r="AC6275" s="431"/>
    </row>
    <row r="6276" spans="24:29">
      <c r="X6276" s="429"/>
      <c r="Y6276" s="429"/>
      <c r="Z6276" s="429"/>
      <c r="AA6276" s="429"/>
      <c r="AB6276" s="185"/>
      <c r="AC6276" s="431"/>
    </row>
    <row r="6277" spans="24:29">
      <c r="X6277" s="429"/>
      <c r="Y6277" s="429"/>
      <c r="Z6277" s="429"/>
      <c r="AA6277" s="429"/>
      <c r="AB6277" s="185"/>
      <c r="AC6277" s="431"/>
    </row>
    <row r="6278" spans="24:29">
      <c r="X6278" s="429"/>
      <c r="Y6278" s="429"/>
      <c r="Z6278" s="429"/>
      <c r="AA6278" s="429"/>
      <c r="AB6278" s="185"/>
      <c r="AC6278" s="431"/>
    </row>
    <row r="6279" spans="24:29">
      <c r="X6279" s="429"/>
      <c r="Y6279" s="429"/>
      <c r="Z6279" s="429"/>
      <c r="AA6279" s="429"/>
      <c r="AB6279" s="185"/>
      <c r="AC6279" s="431"/>
    </row>
    <row r="6280" spans="24:29">
      <c r="X6280" s="429"/>
      <c r="Y6280" s="429"/>
      <c r="Z6280" s="429"/>
      <c r="AA6280" s="429"/>
      <c r="AB6280" s="185"/>
      <c r="AC6280" s="431"/>
    </row>
    <row r="6281" spans="24:29">
      <c r="X6281" s="429"/>
      <c r="Y6281" s="429"/>
      <c r="Z6281" s="429"/>
      <c r="AA6281" s="429"/>
      <c r="AB6281" s="185"/>
      <c r="AC6281" s="431"/>
    </row>
    <row r="6282" spans="24:29">
      <c r="X6282" s="429"/>
      <c r="Y6282" s="429"/>
      <c r="Z6282" s="429"/>
      <c r="AA6282" s="429"/>
      <c r="AB6282" s="185"/>
      <c r="AC6282" s="431"/>
    </row>
    <row r="6283" spans="24:29">
      <c r="X6283" s="429"/>
      <c r="Y6283" s="429"/>
      <c r="Z6283" s="429"/>
      <c r="AA6283" s="429"/>
      <c r="AB6283" s="185"/>
      <c r="AC6283" s="431"/>
    </row>
    <row r="6284" spans="24:29">
      <c r="X6284" s="429"/>
      <c r="Y6284" s="429"/>
      <c r="Z6284" s="429"/>
      <c r="AA6284" s="429"/>
      <c r="AB6284" s="185"/>
      <c r="AC6284" s="431"/>
    </row>
    <row r="6285" spans="24:29">
      <c r="X6285" s="429"/>
      <c r="Y6285" s="429"/>
      <c r="Z6285" s="429"/>
      <c r="AA6285" s="429"/>
      <c r="AB6285" s="185"/>
      <c r="AC6285" s="431"/>
    </row>
    <row r="6286" spans="24:29">
      <c r="X6286" s="429"/>
      <c r="Y6286" s="429"/>
      <c r="Z6286" s="429"/>
      <c r="AA6286" s="429"/>
      <c r="AB6286" s="185"/>
      <c r="AC6286" s="431"/>
    </row>
    <row r="6287" spans="24:29">
      <c r="X6287" s="429"/>
      <c r="Y6287" s="429"/>
      <c r="Z6287" s="429"/>
      <c r="AA6287" s="429"/>
      <c r="AB6287" s="185"/>
      <c r="AC6287" s="431"/>
    </row>
    <row r="6288" spans="24:29">
      <c r="X6288" s="429"/>
      <c r="Y6288" s="429"/>
      <c r="Z6288" s="429"/>
      <c r="AA6288" s="429"/>
      <c r="AB6288" s="185"/>
      <c r="AC6288" s="431"/>
    </row>
    <row r="6289" spans="24:29">
      <c r="X6289" s="429"/>
      <c r="Y6289" s="429"/>
      <c r="Z6289" s="429"/>
      <c r="AA6289" s="429"/>
      <c r="AB6289" s="185"/>
      <c r="AC6289" s="431"/>
    </row>
    <row r="6290" spans="24:29">
      <c r="X6290" s="429"/>
      <c r="Y6290" s="429"/>
      <c r="Z6290" s="429"/>
      <c r="AA6290" s="429"/>
      <c r="AB6290" s="185"/>
      <c r="AC6290" s="431"/>
    </row>
    <row r="6291" spans="24:29">
      <c r="X6291" s="429"/>
      <c r="Y6291" s="429"/>
      <c r="Z6291" s="429"/>
      <c r="AA6291" s="429"/>
      <c r="AB6291" s="185"/>
      <c r="AC6291" s="431"/>
    </row>
    <row r="6292" spans="24:29">
      <c r="X6292" s="429"/>
      <c r="Y6292" s="429"/>
      <c r="Z6292" s="429"/>
      <c r="AA6292" s="429"/>
      <c r="AB6292" s="185"/>
      <c r="AC6292" s="431"/>
    </row>
    <row r="6293" spans="24:29">
      <c r="X6293" s="429"/>
      <c r="Y6293" s="429"/>
      <c r="Z6293" s="429"/>
      <c r="AA6293" s="429"/>
      <c r="AB6293" s="185"/>
      <c r="AC6293" s="431"/>
    </row>
    <row r="6294" spans="24:29">
      <c r="X6294" s="429"/>
      <c r="Y6294" s="429"/>
      <c r="Z6294" s="429"/>
      <c r="AA6294" s="429"/>
      <c r="AB6294" s="185"/>
      <c r="AC6294" s="431"/>
    </row>
    <row r="6295" spans="24:29">
      <c r="X6295" s="429"/>
      <c r="Y6295" s="429"/>
      <c r="Z6295" s="429"/>
      <c r="AA6295" s="429"/>
      <c r="AB6295" s="185"/>
      <c r="AC6295" s="431"/>
    </row>
    <row r="6296" spans="24:29">
      <c r="X6296" s="429"/>
      <c r="Y6296" s="429"/>
      <c r="Z6296" s="429"/>
      <c r="AA6296" s="429"/>
      <c r="AB6296" s="185"/>
      <c r="AC6296" s="431"/>
    </row>
    <row r="6297" spans="24:29">
      <c r="X6297" s="429"/>
      <c r="Y6297" s="429"/>
      <c r="Z6297" s="429"/>
      <c r="AA6297" s="429"/>
      <c r="AB6297" s="185"/>
      <c r="AC6297" s="431"/>
    </row>
    <row r="6298" spans="24:29">
      <c r="X6298" s="429"/>
      <c r="Y6298" s="429"/>
      <c r="Z6298" s="429"/>
      <c r="AA6298" s="429"/>
      <c r="AB6298" s="185"/>
      <c r="AC6298" s="431"/>
    </row>
    <row r="6299" spans="24:29">
      <c r="X6299" s="429"/>
      <c r="Y6299" s="429"/>
      <c r="Z6299" s="429"/>
      <c r="AA6299" s="429"/>
      <c r="AB6299" s="185"/>
      <c r="AC6299" s="431"/>
    </row>
    <row r="6300" spans="24:29">
      <c r="X6300" s="429"/>
      <c r="Y6300" s="429"/>
      <c r="Z6300" s="429"/>
      <c r="AA6300" s="429"/>
      <c r="AB6300" s="185"/>
      <c r="AC6300" s="431"/>
    </row>
    <row r="6301" spans="24:29">
      <c r="X6301" s="429"/>
      <c r="Y6301" s="429"/>
      <c r="Z6301" s="429"/>
      <c r="AA6301" s="429"/>
      <c r="AB6301" s="185"/>
      <c r="AC6301" s="431"/>
    </row>
    <row r="6302" spans="24:29">
      <c r="X6302" s="429"/>
      <c r="Y6302" s="429"/>
      <c r="Z6302" s="429"/>
      <c r="AA6302" s="429"/>
      <c r="AB6302" s="185"/>
      <c r="AC6302" s="431"/>
    </row>
    <row r="6303" spans="24:29">
      <c r="X6303" s="429"/>
      <c r="Y6303" s="429"/>
      <c r="Z6303" s="429"/>
      <c r="AA6303" s="429"/>
      <c r="AB6303" s="185"/>
      <c r="AC6303" s="431"/>
    </row>
    <row r="6304" spans="24:29">
      <c r="X6304" s="429"/>
      <c r="Y6304" s="429"/>
      <c r="Z6304" s="429"/>
      <c r="AA6304" s="429"/>
      <c r="AB6304" s="185"/>
      <c r="AC6304" s="431"/>
    </row>
    <row r="6305" spans="24:29">
      <c r="X6305" s="429"/>
      <c r="Y6305" s="429"/>
      <c r="Z6305" s="429"/>
      <c r="AA6305" s="429"/>
      <c r="AB6305" s="185"/>
      <c r="AC6305" s="431"/>
    </row>
    <row r="6306" spans="24:29">
      <c r="X6306" s="429"/>
      <c r="Y6306" s="429"/>
      <c r="Z6306" s="429"/>
      <c r="AA6306" s="429"/>
      <c r="AB6306" s="185"/>
      <c r="AC6306" s="431"/>
    </row>
    <row r="6307" spans="24:29">
      <c r="X6307" s="429"/>
      <c r="Y6307" s="429"/>
      <c r="Z6307" s="429"/>
      <c r="AA6307" s="429"/>
      <c r="AB6307" s="185"/>
      <c r="AC6307" s="431"/>
    </row>
    <row r="6308" spans="24:29">
      <c r="X6308" s="429"/>
      <c r="Y6308" s="429"/>
      <c r="Z6308" s="429"/>
      <c r="AA6308" s="429"/>
      <c r="AB6308" s="185"/>
      <c r="AC6308" s="431"/>
    </row>
    <row r="6309" spans="24:29">
      <c r="X6309" s="429"/>
      <c r="Y6309" s="429"/>
      <c r="Z6309" s="429"/>
      <c r="AA6309" s="429"/>
      <c r="AB6309" s="185"/>
      <c r="AC6309" s="431"/>
    </row>
    <row r="6310" spans="24:29">
      <c r="X6310" s="429"/>
      <c r="Y6310" s="429"/>
      <c r="Z6310" s="429"/>
      <c r="AA6310" s="429"/>
      <c r="AB6310" s="185"/>
      <c r="AC6310" s="431"/>
    </row>
    <row r="6311" spans="24:29">
      <c r="X6311" s="429"/>
      <c r="Y6311" s="429"/>
      <c r="Z6311" s="429"/>
      <c r="AA6311" s="429"/>
      <c r="AB6311" s="185"/>
      <c r="AC6311" s="431"/>
    </row>
    <row r="6312" spans="24:29">
      <c r="X6312" s="429"/>
      <c r="Y6312" s="429"/>
      <c r="Z6312" s="429"/>
      <c r="AA6312" s="429"/>
      <c r="AB6312" s="185"/>
      <c r="AC6312" s="431"/>
    </row>
    <row r="6313" spans="24:29">
      <c r="X6313" s="429"/>
      <c r="Y6313" s="429"/>
      <c r="Z6313" s="429"/>
      <c r="AA6313" s="429"/>
      <c r="AB6313" s="185"/>
      <c r="AC6313" s="431"/>
    </row>
    <row r="6314" spans="24:29">
      <c r="X6314" s="429"/>
      <c r="Y6314" s="429"/>
      <c r="Z6314" s="429"/>
      <c r="AA6314" s="429"/>
      <c r="AB6314" s="185"/>
      <c r="AC6314" s="431"/>
    </row>
    <row r="6315" spans="24:29">
      <c r="X6315" s="429"/>
      <c r="Y6315" s="429"/>
      <c r="Z6315" s="429"/>
      <c r="AA6315" s="429"/>
      <c r="AB6315" s="185"/>
      <c r="AC6315" s="431"/>
    </row>
    <row r="6316" spans="24:29">
      <c r="X6316" s="429"/>
      <c r="Y6316" s="429"/>
      <c r="Z6316" s="429"/>
      <c r="AA6316" s="429"/>
      <c r="AB6316" s="185"/>
      <c r="AC6316" s="431"/>
    </row>
    <row r="6317" spans="24:29">
      <c r="X6317" s="429"/>
      <c r="Y6317" s="429"/>
      <c r="Z6317" s="429"/>
      <c r="AA6317" s="429"/>
      <c r="AB6317" s="185"/>
      <c r="AC6317" s="431"/>
    </row>
    <row r="6318" spans="24:29">
      <c r="X6318" s="429"/>
      <c r="Y6318" s="429"/>
      <c r="Z6318" s="429"/>
      <c r="AA6318" s="429"/>
      <c r="AB6318" s="185"/>
      <c r="AC6318" s="431"/>
    </row>
    <row r="6319" spans="24:29">
      <c r="X6319" s="429"/>
      <c r="Y6319" s="429"/>
      <c r="Z6319" s="429"/>
      <c r="AA6319" s="429"/>
      <c r="AB6319" s="185"/>
      <c r="AC6319" s="431"/>
    </row>
    <row r="6320" spans="24:29">
      <c r="X6320" s="429"/>
      <c r="Y6320" s="429"/>
      <c r="Z6320" s="429"/>
      <c r="AA6320" s="429"/>
      <c r="AB6320" s="185"/>
      <c r="AC6320" s="431"/>
    </row>
    <row r="6321" spans="24:29">
      <c r="X6321" s="429"/>
      <c r="Y6321" s="429"/>
      <c r="Z6321" s="429"/>
      <c r="AA6321" s="429"/>
      <c r="AB6321" s="185"/>
      <c r="AC6321" s="431"/>
    </row>
    <row r="6322" spans="24:29">
      <c r="X6322" s="429"/>
      <c r="Y6322" s="429"/>
      <c r="Z6322" s="429"/>
      <c r="AA6322" s="429"/>
      <c r="AB6322" s="185"/>
      <c r="AC6322" s="431"/>
    </row>
    <row r="6323" spans="24:29">
      <c r="X6323" s="429"/>
      <c r="Y6323" s="429"/>
      <c r="Z6323" s="429"/>
      <c r="AA6323" s="429"/>
      <c r="AB6323" s="185"/>
      <c r="AC6323" s="431"/>
    </row>
    <row r="6324" spans="24:29">
      <c r="X6324" s="429"/>
      <c r="Y6324" s="429"/>
      <c r="Z6324" s="429"/>
      <c r="AA6324" s="429"/>
      <c r="AB6324" s="185"/>
      <c r="AC6324" s="431"/>
    </row>
    <row r="6325" spans="24:29">
      <c r="X6325" s="429"/>
      <c r="Y6325" s="429"/>
      <c r="Z6325" s="429"/>
      <c r="AA6325" s="429"/>
      <c r="AB6325" s="185"/>
      <c r="AC6325" s="431"/>
    </row>
    <row r="6326" spans="24:29">
      <c r="X6326" s="429"/>
      <c r="Y6326" s="429"/>
      <c r="Z6326" s="429"/>
      <c r="AA6326" s="429"/>
      <c r="AB6326" s="185"/>
      <c r="AC6326" s="431"/>
    </row>
    <row r="6327" spans="24:29">
      <c r="X6327" s="429"/>
      <c r="Y6327" s="429"/>
      <c r="Z6327" s="429"/>
      <c r="AA6327" s="429"/>
      <c r="AB6327" s="185"/>
      <c r="AC6327" s="431"/>
    </row>
    <row r="6328" spans="24:29">
      <c r="X6328" s="429"/>
      <c r="Y6328" s="429"/>
      <c r="Z6328" s="429"/>
      <c r="AA6328" s="429"/>
      <c r="AB6328" s="185"/>
      <c r="AC6328" s="431"/>
    </row>
    <row r="6329" spans="24:29">
      <c r="X6329" s="429"/>
      <c r="Y6329" s="429"/>
      <c r="Z6329" s="429"/>
      <c r="AA6329" s="429"/>
      <c r="AB6329" s="185"/>
      <c r="AC6329" s="431"/>
    </row>
    <row r="6330" spans="24:29">
      <c r="X6330" s="429"/>
      <c r="Y6330" s="429"/>
      <c r="Z6330" s="429"/>
      <c r="AA6330" s="429"/>
      <c r="AB6330" s="185"/>
      <c r="AC6330" s="431"/>
    </row>
    <row r="6331" spans="24:29">
      <c r="X6331" s="429"/>
      <c r="Y6331" s="429"/>
      <c r="Z6331" s="429"/>
      <c r="AA6331" s="429"/>
      <c r="AB6331" s="185"/>
      <c r="AC6331" s="431"/>
    </row>
    <row r="6332" spans="24:29">
      <c r="X6332" s="429"/>
      <c r="Y6332" s="429"/>
      <c r="Z6332" s="429"/>
      <c r="AA6332" s="429"/>
      <c r="AB6332" s="185"/>
      <c r="AC6332" s="431"/>
    </row>
    <row r="6333" spans="24:29">
      <c r="X6333" s="429"/>
      <c r="Y6333" s="429"/>
      <c r="Z6333" s="429"/>
      <c r="AA6333" s="429"/>
      <c r="AB6333" s="185"/>
      <c r="AC6333" s="431"/>
    </row>
    <row r="6334" spans="24:29">
      <c r="X6334" s="429"/>
      <c r="Y6334" s="429"/>
      <c r="Z6334" s="429"/>
      <c r="AA6334" s="429"/>
      <c r="AB6334" s="185"/>
      <c r="AC6334" s="431"/>
    </row>
    <row r="6335" spans="24:29">
      <c r="X6335" s="429"/>
      <c r="Y6335" s="429"/>
      <c r="Z6335" s="429"/>
      <c r="AA6335" s="429"/>
      <c r="AB6335" s="185"/>
      <c r="AC6335" s="431"/>
    </row>
    <row r="6336" spans="24:29">
      <c r="X6336" s="429"/>
      <c r="Y6336" s="429"/>
      <c r="Z6336" s="429"/>
      <c r="AA6336" s="429"/>
      <c r="AB6336" s="185"/>
      <c r="AC6336" s="431"/>
    </row>
    <row r="6337" spans="24:29">
      <c r="X6337" s="429"/>
      <c r="Y6337" s="429"/>
      <c r="Z6337" s="429"/>
      <c r="AA6337" s="429"/>
      <c r="AB6337" s="185"/>
      <c r="AC6337" s="431"/>
    </row>
    <row r="6338" spans="24:29">
      <c r="X6338" s="429"/>
      <c r="Y6338" s="429"/>
      <c r="Z6338" s="429"/>
      <c r="AA6338" s="429"/>
      <c r="AB6338" s="185"/>
      <c r="AC6338" s="431"/>
    </row>
    <row r="6339" spans="24:29">
      <c r="X6339" s="429"/>
      <c r="Y6339" s="429"/>
      <c r="Z6339" s="429"/>
      <c r="AA6339" s="429"/>
      <c r="AB6339" s="185"/>
      <c r="AC6339" s="431"/>
    </row>
    <row r="6340" spans="24:29">
      <c r="X6340" s="429"/>
      <c r="Y6340" s="429"/>
      <c r="Z6340" s="429"/>
      <c r="AA6340" s="429"/>
      <c r="AB6340" s="185"/>
      <c r="AC6340" s="431"/>
    </row>
    <row r="6341" spans="24:29">
      <c r="X6341" s="429"/>
      <c r="Y6341" s="429"/>
      <c r="Z6341" s="429"/>
      <c r="AA6341" s="429"/>
      <c r="AB6341" s="185"/>
      <c r="AC6341" s="431"/>
    </row>
    <row r="6342" spans="24:29">
      <c r="X6342" s="429"/>
      <c r="Y6342" s="429"/>
      <c r="Z6342" s="429"/>
      <c r="AA6342" s="429"/>
      <c r="AB6342" s="185"/>
      <c r="AC6342" s="431"/>
    </row>
    <row r="6343" spans="24:29">
      <c r="X6343" s="429"/>
      <c r="Y6343" s="429"/>
      <c r="Z6343" s="429"/>
      <c r="AA6343" s="429"/>
      <c r="AB6343" s="185"/>
      <c r="AC6343" s="431"/>
    </row>
    <row r="6344" spans="24:29">
      <c r="X6344" s="429"/>
      <c r="Y6344" s="429"/>
      <c r="Z6344" s="429"/>
      <c r="AA6344" s="429"/>
      <c r="AB6344" s="185"/>
      <c r="AC6344" s="431"/>
    </row>
    <row r="6345" spans="24:29">
      <c r="X6345" s="429"/>
      <c r="Y6345" s="429"/>
      <c r="Z6345" s="429"/>
      <c r="AA6345" s="429"/>
      <c r="AB6345" s="185"/>
      <c r="AC6345" s="431"/>
    </row>
    <row r="6346" spans="24:29">
      <c r="X6346" s="429"/>
      <c r="Y6346" s="429"/>
      <c r="Z6346" s="429"/>
      <c r="AA6346" s="429"/>
      <c r="AB6346" s="185"/>
      <c r="AC6346" s="431"/>
    </row>
    <row r="6347" spans="24:29">
      <c r="X6347" s="429"/>
      <c r="Y6347" s="429"/>
      <c r="Z6347" s="429"/>
      <c r="AA6347" s="429"/>
      <c r="AB6347" s="185"/>
      <c r="AC6347" s="431"/>
    </row>
    <row r="6348" spans="24:29">
      <c r="X6348" s="429"/>
      <c r="Y6348" s="429"/>
      <c r="Z6348" s="429"/>
      <c r="AA6348" s="429"/>
      <c r="AB6348" s="185"/>
      <c r="AC6348" s="431"/>
    </row>
    <row r="6349" spans="24:29">
      <c r="X6349" s="429"/>
      <c r="Y6349" s="429"/>
      <c r="Z6349" s="429"/>
      <c r="AA6349" s="429"/>
      <c r="AB6349" s="185"/>
      <c r="AC6349" s="431"/>
    </row>
    <row r="6350" spans="24:29">
      <c r="X6350" s="429"/>
      <c r="Y6350" s="429"/>
      <c r="Z6350" s="429"/>
      <c r="AA6350" s="429"/>
      <c r="AB6350" s="185"/>
      <c r="AC6350" s="431"/>
    </row>
    <row r="6351" spans="24:29">
      <c r="X6351" s="429"/>
      <c r="Y6351" s="429"/>
      <c r="Z6351" s="429"/>
      <c r="AA6351" s="429"/>
      <c r="AB6351" s="185"/>
      <c r="AC6351" s="431"/>
    </row>
    <row r="6352" spans="24:29">
      <c r="X6352" s="429"/>
      <c r="Y6352" s="429"/>
      <c r="Z6352" s="429"/>
      <c r="AA6352" s="429"/>
      <c r="AB6352" s="185"/>
      <c r="AC6352" s="431"/>
    </row>
    <row r="6353" spans="24:29">
      <c r="X6353" s="429"/>
      <c r="Y6353" s="429"/>
      <c r="Z6353" s="429"/>
      <c r="AA6353" s="429"/>
      <c r="AB6353" s="185"/>
      <c r="AC6353" s="431"/>
    </row>
    <row r="6354" spans="24:29">
      <c r="X6354" s="429"/>
      <c r="Y6354" s="429"/>
      <c r="Z6354" s="429"/>
      <c r="AA6354" s="429"/>
      <c r="AB6354" s="185"/>
      <c r="AC6354" s="431"/>
    </row>
    <row r="6355" spans="24:29">
      <c r="X6355" s="429"/>
      <c r="Y6355" s="429"/>
      <c r="Z6355" s="429"/>
      <c r="AA6355" s="429"/>
      <c r="AB6355" s="185"/>
      <c r="AC6355" s="431"/>
    </row>
    <row r="6356" spans="24:29">
      <c r="X6356" s="429"/>
      <c r="Y6356" s="429"/>
      <c r="Z6356" s="429"/>
      <c r="AA6356" s="429"/>
      <c r="AB6356" s="185"/>
      <c r="AC6356" s="431"/>
    </row>
    <row r="6357" spans="24:29">
      <c r="X6357" s="429"/>
      <c r="Y6357" s="429"/>
      <c r="Z6357" s="429"/>
      <c r="AA6357" s="429"/>
      <c r="AB6357" s="185"/>
      <c r="AC6357" s="431"/>
    </row>
    <row r="6358" spans="24:29">
      <c r="X6358" s="429"/>
      <c r="Y6358" s="429"/>
      <c r="Z6358" s="429"/>
      <c r="AA6358" s="429"/>
      <c r="AB6358" s="185"/>
      <c r="AC6358" s="431"/>
    </row>
    <row r="6359" spans="24:29">
      <c r="X6359" s="429"/>
      <c r="Y6359" s="429"/>
      <c r="Z6359" s="429"/>
      <c r="AA6359" s="429"/>
      <c r="AB6359" s="185"/>
      <c r="AC6359" s="431"/>
    </row>
    <row r="6360" spans="24:29">
      <c r="X6360" s="429"/>
      <c r="Y6360" s="429"/>
      <c r="Z6360" s="429"/>
      <c r="AA6360" s="429"/>
      <c r="AB6360" s="185"/>
      <c r="AC6360" s="431"/>
    </row>
    <row r="6361" spans="24:29">
      <c r="X6361" s="429"/>
      <c r="Y6361" s="429"/>
      <c r="Z6361" s="429"/>
      <c r="AA6361" s="429"/>
      <c r="AB6361" s="185"/>
      <c r="AC6361" s="431"/>
    </row>
    <row r="6362" spans="24:29">
      <c r="X6362" s="429"/>
      <c r="Y6362" s="429"/>
      <c r="Z6362" s="429"/>
      <c r="AA6362" s="429"/>
      <c r="AB6362" s="185"/>
      <c r="AC6362" s="431"/>
    </row>
    <row r="6363" spans="24:29">
      <c r="X6363" s="429"/>
      <c r="Y6363" s="429"/>
      <c r="Z6363" s="429"/>
      <c r="AA6363" s="429"/>
      <c r="AB6363" s="185"/>
      <c r="AC6363" s="431"/>
    </row>
    <row r="6364" spans="24:29">
      <c r="X6364" s="429"/>
      <c r="Y6364" s="429"/>
      <c r="Z6364" s="429"/>
      <c r="AA6364" s="429"/>
      <c r="AB6364" s="185"/>
      <c r="AC6364" s="431"/>
    </row>
    <row r="6365" spans="24:29">
      <c r="X6365" s="429"/>
      <c r="Y6365" s="429"/>
      <c r="Z6365" s="429"/>
      <c r="AA6365" s="429"/>
      <c r="AB6365" s="185"/>
      <c r="AC6365" s="431"/>
    </row>
    <row r="6366" spans="24:29">
      <c r="X6366" s="429"/>
      <c r="Y6366" s="429"/>
      <c r="Z6366" s="429"/>
      <c r="AA6366" s="429"/>
      <c r="AB6366" s="185"/>
      <c r="AC6366" s="431"/>
    </row>
    <row r="6367" spans="24:29">
      <c r="X6367" s="429"/>
      <c r="Y6367" s="429"/>
      <c r="Z6367" s="429"/>
      <c r="AA6367" s="429"/>
      <c r="AB6367" s="185"/>
      <c r="AC6367" s="431"/>
    </row>
    <row r="6368" spans="24:29">
      <c r="X6368" s="429"/>
      <c r="Y6368" s="429"/>
      <c r="Z6368" s="429"/>
      <c r="AA6368" s="429"/>
      <c r="AB6368" s="185"/>
      <c r="AC6368" s="431"/>
    </row>
    <row r="6369" spans="24:29">
      <c r="X6369" s="429"/>
      <c r="Y6369" s="429"/>
      <c r="Z6369" s="429"/>
      <c r="AA6369" s="429"/>
      <c r="AB6369" s="185"/>
      <c r="AC6369" s="431"/>
    </row>
    <row r="6370" spans="24:29">
      <c r="X6370" s="429"/>
      <c r="Y6370" s="429"/>
      <c r="Z6370" s="429"/>
      <c r="AA6370" s="429"/>
      <c r="AB6370" s="185"/>
      <c r="AC6370" s="431"/>
    </row>
    <row r="6371" spans="24:29">
      <c r="X6371" s="429"/>
      <c r="Y6371" s="429"/>
      <c r="Z6371" s="429"/>
      <c r="AA6371" s="429"/>
      <c r="AB6371" s="185"/>
      <c r="AC6371" s="431"/>
    </row>
    <row r="6372" spans="24:29">
      <c r="X6372" s="429"/>
      <c r="Y6372" s="429"/>
      <c r="Z6372" s="429"/>
      <c r="AA6372" s="429"/>
      <c r="AB6372" s="185"/>
      <c r="AC6372" s="431"/>
    </row>
    <row r="6373" spans="24:29">
      <c r="X6373" s="429"/>
      <c r="Y6373" s="429"/>
      <c r="Z6373" s="429"/>
      <c r="AA6373" s="429"/>
      <c r="AB6373" s="185"/>
      <c r="AC6373" s="431"/>
    </row>
    <row r="6374" spans="24:29">
      <c r="X6374" s="429"/>
      <c r="Y6374" s="429"/>
      <c r="Z6374" s="429"/>
      <c r="AA6374" s="429"/>
      <c r="AB6374" s="185"/>
      <c r="AC6374" s="431"/>
    </row>
    <row r="6375" spans="24:29">
      <c r="X6375" s="429"/>
      <c r="Y6375" s="429"/>
      <c r="Z6375" s="429"/>
      <c r="AA6375" s="429"/>
      <c r="AB6375" s="185"/>
      <c r="AC6375" s="431"/>
    </row>
    <row r="6376" spans="24:29">
      <c r="X6376" s="429"/>
      <c r="Y6376" s="429"/>
      <c r="Z6376" s="429"/>
      <c r="AA6376" s="429"/>
      <c r="AB6376" s="185"/>
      <c r="AC6376" s="431"/>
    </row>
    <row r="6377" spans="24:29">
      <c r="X6377" s="429"/>
      <c r="Y6377" s="429"/>
      <c r="Z6377" s="429"/>
      <c r="AA6377" s="429"/>
      <c r="AB6377" s="185"/>
      <c r="AC6377" s="431"/>
    </row>
    <row r="6378" spans="24:29">
      <c r="X6378" s="429"/>
      <c r="Y6378" s="429"/>
      <c r="Z6378" s="429"/>
      <c r="AA6378" s="429"/>
      <c r="AB6378" s="185"/>
      <c r="AC6378" s="431"/>
    </row>
    <row r="6379" spans="24:29">
      <c r="X6379" s="429"/>
      <c r="Y6379" s="429"/>
      <c r="Z6379" s="429"/>
      <c r="AA6379" s="429"/>
      <c r="AB6379" s="185"/>
      <c r="AC6379" s="431"/>
    </row>
    <row r="6380" spans="24:29">
      <c r="X6380" s="429"/>
      <c r="Y6380" s="429"/>
      <c r="Z6380" s="429"/>
      <c r="AA6380" s="429"/>
      <c r="AB6380" s="185"/>
      <c r="AC6380" s="431"/>
    </row>
    <row r="6381" spans="24:29">
      <c r="X6381" s="429"/>
      <c r="Y6381" s="429"/>
      <c r="Z6381" s="429"/>
      <c r="AA6381" s="429"/>
      <c r="AB6381" s="185"/>
      <c r="AC6381" s="431"/>
    </row>
    <row r="6382" spans="24:29">
      <c r="X6382" s="429"/>
      <c r="Y6382" s="429"/>
      <c r="Z6382" s="429"/>
      <c r="AA6382" s="429"/>
      <c r="AB6382" s="185"/>
      <c r="AC6382" s="431"/>
    </row>
    <row r="6383" spans="24:29">
      <c r="X6383" s="429"/>
      <c r="Y6383" s="429"/>
      <c r="Z6383" s="429"/>
      <c r="AA6383" s="429"/>
      <c r="AB6383" s="185"/>
      <c r="AC6383" s="431"/>
    </row>
    <row r="6384" spans="24:29">
      <c r="X6384" s="429"/>
      <c r="Y6384" s="429"/>
      <c r="Z6384" s="429"/>
      <c r="AA6384" s="429"/>
      <c r="AB6384" s="185"/>
      <c r="AC6384" s="431"/>
    </row>
    <row r="6385" spans="24:29">
      <c r="X6385" s="429"/>
      <c r="Y6385" s="429"/>
      <c r="Z6385" s="429"/>
      <c r="AA6385" s="429"/>
      <c r="AB6385" s="185"/>
      <c r="AC6385" s="431"/>
    </row>
    <row r="6386" spans="24:29">
      <c r="X6386" s="429"/>
      <c r="Y6386" s="429"/>
      <c r="Z6386" s="429"/>
      <c r="AA6386" s="429"/>
      <c r="AB6386" s="185"/>
      <c r="AC6386" s="431"/>
    </row>
    <row r="6387" spans="24:29">
      <c r="X6387" s="429"/>
      <c r="Y6387" s="429"/>
      <c r="Z6387" s="429"/>
      <c r="AA6387" s="429"/>
      <c r="AB6387" s="185"/>
      <c r="AC6387" s="431"/>
    </row>
    <row r="6388" spans="24:29">
      <c r="X6388" s="429"/>
      <c r="Y6388" s="429"/>
      <c r="Z6388" s="429"/>
      <c r="AA6388" s="429"/>
      <c r="AB6388" s="185"/>
      <c r="AC6388" s="431"/>
    </row>
    <row r="6389" spans="24:29">
      <c r="X6389" s="429"/>
      <c r="Y6389" s="429"/>
      <c r="Z6389" s="429"/>
      <c r="AA6389" s="429"/>
      <c r="AB6389" s="185"/>
      <c r="AC6389" s="431"/>
    </row>
    <row r="6390" spans="24:29">
      <c r="X6390" s="429"/>
      <c r="Y6390" s="429"/>
      <c r="Z6390" s="429"/>
      <c r="AA6390" s="429"/>
      <c r="AB6390" s="185"/>
      <c r="AC6390" s="431"/>
    </row>
    <row r="6391" spans="24:29">
      <c r="X6391" s="429"/>
      <c r="Y6391" s="429"/>
      <c r="Z6391" s="429"/>
      <c r="AA6391" s="429"/>
      <c r="AB6391" s="185"/>
      <c r="AC6391" s="431"/>
    </row>
    <row r="6392" spans="24:29">
      <c r="X6392" s="429"/>
      <c r="Y6392" s="429"/>
      <c r="Z6392" s="429"/>
      <c r="AA6392" s="429"/>
      <c r="AB6392" s="185"/>
      <c r="AC6392" s="431"/>
    </row>
    <row r="6393" spans="24:29">
      <c r="X6393" s="429"/>
      <c r="Y6393" s="429"/>
      <c r="Z6393" s="429"/>
      <c r="AA6393" s="429"/>
      <c r="AB6393" s="185"/>
      <c r="AC6393" s="431"/>
    </row>
    <row r="6394" spans="24:29">
      <c r="X6394" s="429"/>
      <c r="Y6394" s="429"/>
      <c r="Z6394" s="429"/>
      <c r="AA6394" s="429"/>
      <c r="AB6394" s="185"/>
      <c r="AC6394" s="431"/>
    </row>
    <row r="6395" spans="24:29">
      <c r="X6395" s="429"/>
      <c r="Y6395" s="429"/>
      <c r="Z6395" s="429"/>
      <c r="AA6395" s="429"/>
      <c r="AB6395" s="185"/>
      <c r="AC6395" s="431"/>
    </row>
    <row r="6396" spans="24:29">
      <c r="X6396" s="429"/>
      <c r="Y6396" s="429"/>
      <c r="Z6396" s="429"/>
      <c r="AA6396" s="429"/>
      <c r="AB6396" s="185"/>
      <c r="AC6396" s="431"/>
    </row>
    <row r="6397" spans="24:29">
      <c r="X6397" s="429"/>
      <c r="Y6397" s="429"/>
      <c r="Z6397" s="429"/>
      <c r="AA6397" s="429"/>
      <c r="AB6397" s="185"/>
      <c r="AC6397" s="431"/>
    </row>
    <row r="6398" spans="24:29">
      <c r="X6398" s="429"/>
      <c r="Y6398" s="429"/>
      <c r="Z6398" s="429"/>
      <c r="AA6398" s="429"/>
      <c r="AB6398" s="185"/>
      <c r="AC6398" s="431"/>
    </row>
    <row r="6399" spans="24:29">
      <c r="X6399" s="429"/>
      <c r="Y6399" s="429"/>
      <c r="Z6399" s="429"/>
      <c r="AA6399" s="429"/>
      <c r="AB6399" s="185"/>
      <c r="AC6399" s="431"/>
    </row>
    <row r="6400" spans="24:29">
      <c r="X6400" s="429"/>
      <c r="Y6400" s="429"/>
      <c r="Z6400" s="429"/>
      <c r="AA6400" s="429"/>
      <c r="AB6400" s="185"/>
      <c r="AC6400" s="431"/>
    </row>
    <row r="6401" spans="24:29">
      <c r="X6401" s="429"/>
      <c r="Y6401" s="429"/>
      <c r="Z6401" s="429"/>
      <c r="AA6401" s="429"/>
      <c r="AB6401" s="185"/>
      <c r="AC6401" s="431"/>
    </row>
    <row r="6402" spans="24:29">
      <c r="X6402" s="429"/>
      <c r="Y6402" s="429"/>
      <c r="Z6402" s="429"/>
      <c r="AA6402" s="429"/>
      <c r="AB6402" s="185"/>
      <c r="AC6402" s="431"/>
    </row>
    <row r="6403" spans="24:29">
      <c r="X6403" s="429"/>
      <c r="Y6403" s="429"/>
      <c r="Z6403" s="429"/>
      <c r="AA6403" s="429"/>
      <c r="AB6403" s="185"/>
      <c r="AC6403" s="431"/>
    </row>
    <row r="6404" spans="24:29">
      <c r="X6404" s="429"/>
      <c r="Y6404" s="429"/>
      <c r="Z6404" s="429"/>
      <c r="AA6404" s="429"/>
      <c r="AB6404" s="185"/>
      <c r="AC6404" s="431"/>
    </row>
    <row r="6405" spans="24:29">
      <c r="X6405" s="429"/>
      <c r="Y6405" s="429"/>
      <c r="Z6405" s="429"/>
      <c r="AA6405" s="429"/>
      <c r="AB6405" s="185"/>
      <c r="AC6405" s="431"/>
    </row>
    <row r="6406" spans="24:29">
      <c r="X6406" s="429"/>
      <c r="Y6406" s="429"/>
      <c r="Z6406" s="429"/>
      <c r="AA6406" s="429"/>
      <c r="AB6406" s="185"/>
      <c r="AC6406" s="431"/>
    </row>
    <row r="6407" spans="24:29">
      <c r="X6407" s="429"/>
      <c r="Y6407" s="429"/>
      <c r="Z6407" s="429"/>
      <c r="AA6407" s="429"/>
      <c r="AB6407" s="185"/>
      <c r="AC6407" s="431"/>
    </row>
    <row r="6408" spans="24:29">
      <c r="X6408" s="429"/>
      <c r="Y6408" s="429"/>
      <c r="Z6408" s="429"/>
      <c r="AA6408" s="429"/>
      <c r="AB6408" s="185"/>
      <c r="AC6408" s="431"/>
    </row>
    <row r="6409" spans="24:29">
      <c r="X6409" s="429"/>
      <c r="Y6409" s="429"/>
      <c r="Z6409" s="429"/>
      <c r="AA6409" s="429"/>
      <c r="AB6409" s="185"/>
      <c r="AC6409" s="431"/>
    </row>
    <row r="6410" spans="24:29">
      <c r="X6410" s="429"/>
      <c r="Y6410" s="429"/>
      <c r="Z6410" s="429"/>
      <c r="AA6410" s="429"/>
      <c r="AB6410" s="185"/>
      <c r="AC6410" s="431"/>
    </row>
    <row r="6411" spans="24:29">
      <c r="X6411" s="429"/>
      <c r="Y6411" s="429"/>
      <c r="Z6411" s="429"/>
      <c r="AA6411" s="429"/>
      <c r="AB6411" s="185"/>
      <c r="AC6411" s="431"/>
    </row>
    <row r="6412" spans="24:29">
      <c r="X6412" s="429"/>
      <c r="Y6412" s="429"/>
      <c r="Z6412" s="429"/>
      <c r="AA6412" s="429"/>
      <c r="AB6412" s="185"/>
      <c r="AC6412" s="431"/>
    </row>
    <row r="6413" spans="24:29">
      <c r="X6413" s="429"/>
      <c r="Y6413" s="429"/>
      <c r="Z6413" s="429"/>
      <c r="AA6413" s="429"/>
      <c r="AB6413" s="185"/>
      <c r="AC6413" s="431"/>
    </row>
    <row r="6414" spans="24:29">
      <c r="X6414" s="429"/>
      <c r="Y6414" s="429"/>
      <c r="Z6414" s="429"/>
      <c r="AA6414" s="429"/>
      <c r="AB6414" s="185"/>
      <c r="AC6414" s="431"/>
    </row>
    <row r="6415" spans="24:29">
      <c r="X6415" s="429"/>
      <c r="Y6415" s="429"/>
      <c r="Z6415" s="429"/>
      <c r="AA6415" s="429"/>
      <c r="AB6415" s="185"/>
      <c r="AC6415" s="431"/>
    </row>
    <row r="6416" spans="24:29">
      <c r="X6416" s="429"/>
      <c r="Y6416" s="429"/>
      <c r="Z6416" s="429"/>
      <c r="AA6416" s="429"/>
      <c r="AB6416" s="185"/>
      <c r="AC6416" s="431"/>
    </row>
    <row r="6417" spans="24:29">
      <c r="X6417" s="429"/>
      <c r="Y6417" s="429"/>
      <c r="Z6417" s="429"/>
      <c r="AA6417" s="429"/>
      <c r="AB6417" s="185"/>
      <c r="AC6417" s="431"/>
    </row>
    <row r="6418" spans="24:29">
      <c r="X6418" s="429"/>
      <c r="Y6418" s="429"/>
      <c r="Z6418" s="429"/>
      <c r="AA6418" s="429"/>
      <c r="AB6418" s="185"/>
      <c r="AC6418" s="431"/>
    </row>
    <row r="6419" spans="24:29">
      <c r="X6419" s="429"/>
      <c r="Y6419" s="429"/>
      <c r="Z6419" s="429"/>
      <c r="AA6419" s="429"/>
      <c r="AB6419" s="185"/>
      <c r="AC6419" s="431"/>
    </row>
    <row r="6420" spans="24:29">
      <c r="X6420" s="429"/>
      <c r="Y6420" s="429"/>
      <c r="Z6420" s="429"/>
      <c r="AA6420" s="429"/>
      <c r="AB6420" s="185"/>
      <c r="AC6420" s="431"/>
    </row>
    <row r="6421" spans="24:29">
      <c r="X6421" s="429"/>
      <c r="Y6421" s="429"/>
      <c r="Z6421" s="429"/>
      <c r="AA6421" s="429"/>
      <c r="AB6421" s="185"/>
      <c r="AC6421" s="431"/>
    </row>
    <row r="6422" spans="24:29">
      <c r="X6422" s="429"/>
      <c r="Y6422" s="429"/>
      <c r="Z6422" s="429"/>
      <c r="AA6422" s="429"/>
      <c r="AB6422" s="185"/>
      <c r="AC6422" s="431"/>
    </row>
    <row r="6423" spans="24:29">
      <c r="X6423" s="429"/>
      <c r="Y6423" s="429"/>
      <c r="Z6423" s="429"/>
      <c r="AA6423" s="429"/>
      <c r="AB6423" s="185"/>
      <c r="AC6423" s="431"/>
    </row>
    <row r="6424" spans="24:29">
      <c r="X6424" s="429"/>
      <c r="Y6424" s="429"/>
      <c r="Z6424" s="429"/>
      <c r="AA6424" s="429"/>
      <c r="AB6424" s="185"/>
      <c r="AC6424" s="431"/>
    </row>
    <row r="6425" spans="24:29">
      <c r="X6425" s="429"/>
      <c r="Y6425" s="429"/>
      <c r="Z6425" s="429"/>
      <c r="AA6425" s="429"/>
      <c r="AB6425" s="185"/>
      <c r="AC6425" s="431"/>
    </row>
    <row r="6426" spans="24:29">
      <c r="X6426" s="429"/>
      <c r="Y6426" s="429"/>
      <c r="Z6426" s="429"/>
      <c r="AA6426" s="429"/>
      <c r="AB6426" s="185"/>
      <c r="AC6426" s="431"/>
    </row>
    <row r="6427" spans="24:29">
      <c r="X6427" s="429"/>
      <c r="Y6427" s="429"/>
      <c r="Z6427" s="429"/>
      <c r="AA6427" s="429"/>
      <c r="AB6427" s="185"/>
      <c r="AC6427" s="431"/>
    </row>
    <row r="6428" spans="24:29">
      <c r="X6428" s="429"/>
      <c r="Y6428" s="429"/>
      <c r="Z6428" s="429"/>
      <c r="AA6428" s="429"/>
      <c r="AB6428" s="185"/>
      <c r="AC6428" s="431"/>
    </row>
    <row r="6429" spans="24:29">
      <c r="X6429" s="429"/>
      <c r="Y6429" s="429"/>
      <c r="Z6429" s="429"/>
      <c r="AA6429" s="429"/>
      <c r="AB6429" s="185"/>
      <c r="AC6429" s="431"/>
    </row>
    <row r="6430" spans="24:29">
      <c r="X6430" s="429"/>
      <c r="Y6430" s="429"/>
      <c r="Z6430" s="429"/>
      <c r="AA6430" s="429"/>
      <c r="AB6430" s="185"/>
      <c r="AC6430" s="431"/>
    </row>
    <row r="6431" spans="24:29">
      <c r="X6431" s="429"/>
      <c r="Y6431" s="429"/>
      <c r="Z6431" s="429"/>
      <c r="AA6431" s="429"/>
      <c r="AB6431" s="185"/>
      <c r="AC6431" s="431"/>
    </row>
    <row r="6432" spans="24:29">
      <c r="X6432" s="429"/>
      <c r="Y6432" s="429"/>
      <c r="Z6432" s="429"/>
      <c r="AA6432" s="429"/>
      <c r="AB6432" s="185"/>
      <c r="AC6432" s="431"/>
    </row>
    <row r="6433" spans="24:29">
      <c r="X6433" s="429"/>
      <c r="Y6433" s="429"/>
      <c r="Z6433" s="429"/>
      <c r="AA6433" s="429"/>
      <c r="AB6433" s="185"/>
      <c r="AC6433" s="431"/>
    </row>
    <row r="6434" spans="24:29">
      <c r="X6434" s="429"/>
      <c r="Y6434" s="429"/>
      <c r="Z6434" s="429"/>
      <c r="AA6434" s="429"/>
      <c r="AB6434" s="185"/>
      <c r="AC6434" s="431"/>
    </row>
    <row r="6435" spans="24:29">
      <c r="X6435" s="429"/>
      <c r="Y6435" s="429"/>
      <c r="Z6435" s="429"/>
      <c r="AA6435" s="429"/>
      <c r="AB6435" s="185"/>
      <c r="AC6435" s="431"/>
    </row>
    <row r="6436" spans="24:29">
      <c r="X6436" s="429"/>
      <c r="Y6436" s="429"/>
      <c r="Z6436" s="429"/>
      <c r="AA6436" s="429"/>
      <c r="AB6436" s="185"/>
      <c r="AC6436" s="431"/>
    </row>
    <row r="6437" spans="24:29">
      <c r="X6437" s="429"/>
      <c r="Y6437" s="429"/>
      <c r="Z6437" s="429"/>
      <c r="AA6437" s="429"/>
      <c r="AB6437" s="185"/>
      <c r="AC6437" s="431"/>
    </row>
    <row r="6438" spans="24:29">
      <c r="X6438" s="429"/>
      <c r="Y6438" s="429"/>
      <c r="Z6438" s="429"/>
      <c r="AA6438" s="429"/>
      <c r="AB6438" s="185"/>
      <c r="AC6438" s="431"/>
    </row>
    <row r="6439" spans="24:29">
      <c r="X6439" s="429"/>
      <c r="Y6439" s="429"/>
      <c r="Z6439" s="429"/>
      <c r="AA6439" s="429"/>
      <c r="AB6439" s="185"/>
      <c r="AC6439" s="431"/>
    </row>
    <row r="6440" spans="24:29">
      <c r="X6440" s="429"/>
      <c r="Y6440" s="429"/>
      <c r="Z6440" s="429"/>
      <c r="AA6440" s="429"/>
      <c r="AB6440" s="185"/>
      <c r="AC6440" s="431"/>
    </row>
    <row r="6441" spans="24:29">
      <c r="X6441" s="429"/>
      <c r="Y6441" s="429"/>
      <c r="Z6441" s="429"/>
      <c r="AA6441" s="429"/>
      <c r="AB6441" s="185"/>
      <c r="AC6441" s="431"/>
    </row>
    <row r="6442" spans="24:29">
      <c r="X6442" s="429"/>
      <c r="Y6442" s="429"/>
      <c r="Z6442" s="429"/>
      <c r="AA6442" s="429"/>
      <c r="AB6442" s="185"/>
      <c r="AC6442" s="431"/>
    </row>
    <row r="6443" spans="24:29">
      <c r="X6443" s="429"/>
      <c r="Y6443" s="429"/>
      <c r="Z6443" s="429"/>
      <c r="AA6443" s="429"/>
      <c r="AB6443" s="185"/>
      <c r="AC6443" s="431"/>
    </row>
    <row r="6444" spans="24:29">
      <c r="X6444" s="429"/>
      <c r="Y6444" s="429"/>
      <c r="Z6444" s="429"/>
      <c r="AA6444" s="429"/>
      <c r="AB6444" s="185"/>
      <c r="AC6444" s="431"/>
    </row>
    <row r="6445" spans="24:29">
      <c r="X6445" s="429"/>
      <c r="Y6445" s="429"/>
      <c r="Z6445" s="429"/>
      <c r="AA6445" s="429"/>
      <c r="AB6445" s="185"/>
      <c r="AC6445" s="431"/>
    </row>
    <row r="6446" spans="24:29">
      <c r="X6446" s="429"/>
      <c r="Y6446" s="429"/>
      <c r="Z6446" s="429"/>
      <c r="AA6446" s="429"/>
      <c r="AB6446" s="185"/>
      <c r="AC6446" s="431"/>
    </row>
    <row r="6447" spans="24:29">
      <c r="X6447" s="429"/>
      <c r="Y6447" s="429"/>
      <c r="Z6447" s="429"/>
      <c r="AA6447" s="429"/>
      <c r="AB6447" s="185"/>
      <c r="AC6447" s="431"/>
    </row>
    <row r="6448" spans="24:29">
      <c r="X6448" s="429"/>
      <c r="Y6448" s="429"/>
      <c r="Z6448" s="429"/>
      <c r="AA6448" s="429"/>
      <c r="AB6448" s="185"/>
      <c r="AC6448" s="431"/>
    </row>
    <row r="6449" spans="24:29">
      <c r="X6449" s="429"/>
      <c r="Y6449" s="429"/>
      <c r="Z6449" s="429"/>
      <c r="AA6449" s="429"/>
      <c r="AB6449" s="185"/>
      <c r="AC6449" s="431"/>
    </row>
    <row r="6450" spans="24:29">
      <c r="X6450" s="429"/>
      <c r="Y6450" s="429"/>
      <c r="Z6450" s="429"/>
      <c r="AA6450" s="429"/>
      <c r="AB6450" s="185"/>
      <c r="AC6450" s="431"/>
    </row>
    <row r="6451" spans="24:29">
      <c r="X6451" s="429"/>
      <c r="Y6451" s="429"/>
      <c r="Z6451" s="429"/>
      <c r="AA6451" s="429"/>
      <c r="AB6451" s="185"/>
      <c r="AC6451" s="431"/>
    </row>
    <row r="6452" spans="24:29">
      <c r="X6452" s="429"/>
      <c r="Y6452" s="429"/>
      <c r="Z6452" s="429"/>
      <c r="AA6452" s="429"/>
      <c r="AB6452" s="185"/>
      <c r="AC6452" s="431"/>
    </row>
    <row r="6453" spans="24:29">
      <c r="X6453" s="429"/>
      <c r="Y6453" s="429"/>
      <c r="Z6453" s="429"/>
      <c r="AA6453" s="429"/>
      <c r="AB6453" s="185"/>
      <c r="AC6453" s="431"/>
    </row>
    <row r="6454" spans="24:29">
      <c r="X6454" s="429"/>
      <c r="Y6454" s="429"/>
      <c r="Z6454" s="429"/>
      <c r="AA6454" s="429"/>
      <c r="AB6454" s="185"/>
      <c r="AC6454" s="431"/>
    </row>
    <row r="6455" spans="24:29">
      <c r="X6455" s="429"/>
      <c r="Y6455" s="429"/>
      <c r="Z6455" s="429"/>
      <c r="AA6455" s="429"/>
      <c r="AB6455" s="185"/>
      <c r="AC6455" s="431"/>
    </row>
    <row r="6456" spans="24:29">
      <c r="X6456" s="429"/>
      <c r="Y6456" s="429"/>
      <c r="Z6456" s="429"/>
      <c r="AA6456" s="429"/>
      <c r="AB6456" s="185"/>
      <c r="AC6456" s="431"/>
    </row>
    <row r="6457" spans="24:29">
      <c r="X6457" s="429"/>
      <c r="Y6457" s="429"/>
      <c r="Z6457" s="429"/>
      <c r="AA6457" s="429"/>
      <c r="AB6457" s="185"/>
      <c r="AC6457" s="431"/>
    </row>
    <row r="6458" spans="24:29">
      <c r="X6458" s="429"/>
      <c r="Y6458" s="429"/>
      <c r="Z6458" s="429"/>
      <c r="AA6458" s="429"/>
      <c r="AB6458" s="185"/>
      <c r="AC6458" s="431"/>
    </row>
    <row r="6459" spans="24:29">
      <c r="X6459" s="429"/>
      <c r="Y6459" s="429"/>
      <c r="Z6459" s="429"/>
      <c r="AA6459" s="429"/>
      <c r="AB6459" s="185"/>
      <c r="AC6459" s="431"/>
    </row>
    <row r="6460" spans="24:29">
      <c r="X6460" s="429"/>
      <c r="Y6460" s="429"/>
      <c r="Z6460" s="429"/>
      <c r="AA6460" s="429"/>
      <c r="AB6460" s="185"/>
      <c r="AC6460" s="431"/>
    </row>
    <row r="6461" spans="24:29">
      <c r="X6461" s="429"/>
      <c r="Y6461" s="429"/>
      <c r="Z6461" s="429"/>
      <c r="AA6461" s="429"/>
      <c r="AB6461" s="185"/>
      <c r="AC6461" s="431"/>
    </row>
    <row r="6462" spans="24:29">
      <c r="X6462" s="429"/>
      <c r="Y6462" s="429"/>
      <c r="Z6462" s="429"/>
      <c r="AA6462" s="429"/>
      <c r="AB6462" s="185"/>
      <c r="AC6462" s="431"/>
    </row>
    <row r="6463" spans="24:29">
      <c r="X6463" s="429"/>
      <c r="Y6463" s="429"/>
      <c r="Z6463" s="429"/>
      <c r="AA6463" s="429"/>
      <c r="AB6463" s="185"/>
      <c r="AC6463" s="431"/>
    </row>
    <row r="6464" spans="24:29">
      <c r="X6464" s="429"/>
      <c r="Y6464" s="429"/>
      <c r="Z6464" s="429"/>
      <c r="AA6464" s="429"/>
      <c r="AB6464" s="185"/>
      <c r="AC6464" s="431"/>
    </row>
    <row r="6465" spans="24:29">
      <c r="X6465" s="429"/>
      <c r="Y6465" s="429"/>
      <c r="Z6465" s="429"/>
      <c r="AA6465" s="429"/>
      <c r="AB6465" s="185"/>
      <c r="AC6465" s="431"/>
    </row>
    <row r="6466" spans="24:29">
      <c r="X6466" s="429"/>
      <c r="Y6466" s="429"/>
      <c r="Z6466" s="429"/>
      <c r="AA6466" s="429"/>
      <c r="AB6466" s="185"/>
      <c r="AC6466" s="431"/>
    </row>
    <row r="6467" spans="24:29">
      <c r="X6467" s="429"/>
      <c r="Y6467" s="429"/>
      <c r="Z6467" s="429"/>
      <c r="AA6467" s="429"/>
      <c r="AB6467" s="185"/>
      <c r="AC6467" s="431"/>
    </row>
    <row r="6468" spans="24:29">
      <c r="X6468" s="429"/>
      <c r="Y6468" s="429"/>
      <c r="Z6468" s="429"/>
      <c r="AA6468" s="429"/>
      <c r="AB6468" s="185"/>
      <c r="AC6468" s="431"/>
    </row>
    <row r="6469" spans="24:29">
      <c r="X6469" s="429"/>
      <c r="Y6469" s="429"/>
      <c r="Z6469" s="429"/>
      <c r="AA6469" s="429"/>
      <c r="AB6469" s="185"/>
      <c r="AC6469" s="431"/>
    </row>
    <row r="6470" spans="24:29">
      <c r="X6470" s="429"/>
      <c r="Y6470" s="429"/>
      <c r="Z6470" s="429"/>
      <c r="AA6470" s="429"/>
      <c r="AB6470" s="185"/>
      <c r="AC6470" s="431"/>
    </row>
    <row r="6471" spans="24:29">
      <c r="X6471" s="429"/>
      <c r="Y6471" s="429"/>
      <c r="Z6471" s="429"/>
      <c r="AA6471" s="429"/>
      <c r="AB6471" s="185"/>
      <c r="AC6471" s="431"/>
    </row>
    <row r="6472" spans="24:29">
      <c r="X6472" s="429"/>
      <c r="Y6472" s="429"/>
      <c r="Z6472" s="429"/>
      <c r="AA6472" s="429"/>
      <c r="AB6472" s="185"/>
      <c r="AC6472" s="431"/>
    </row>
    <row r="6473" spans="24:29">
      <c r="X6473" s="429"/>
      <c r="Y6473" s="429"/>
      <c r="Z6473" s="429"/>
      <c r="AA6473" s="429"/>
      <c r="AB6473" s="185"/>
      <c r="AC6473" s="431"/>
    </row>
    <row r="6474" spans="24:29">
      <c r="X6474" s="429"/>
      <c r="Y6474" s="429"/>
      <c r="Z6474" s="429"/>
      <c r="AA6474" s="429"/>
      <c r="AB6474" s="185"/>
      <c r="AC6474" s="431"/>
    </row>
    <row r="6475" spans="24:29">
      <c r="X6475" s="429"/>
      <c r="Y6475" s="429"/>
      <c r="Z6475" s="429"/>
      <c r="AA6475" s="429"/>
      <c r="AB6475" s="185"/>
      <c r="AC6475" s="431"/>
    </row>
    <row r="6476" spans="24:29">
      <c r="X6476" s="429"/>
      <c r="Y6476" s="429"/>
      <c r="Z6476" s="429"/>
      <c r="AA6476" s="429"/>
      <c r="AB6476" s="185"/>
      <c r="AC6476" s="431"/>
    </row>
    <row r="6477" spans="24:29">
      <c r="X6477" s="429"/>
      <c r="Y6477" s="429"/>
      <c r="Z6477" s="429"/>
      <c r="AA6477" s="429"/>
      <c r="AB6477" s="185"/>
      <c r="AC6477" s="431"/>
    </row>
    <row r="6478" spans="24:29">
      <c r="X6478" s="429"/>
      <c r="Y6478" s="429"/>
      <c r="Z6478" s="429"/>
      <c r="AA6478" s="429"/>
      <c r="AB6478" s="185"/>
      <c r="AC6478" s="431"/>
    </row>
    <row r="6479" spans="24:29">
      <c r="X6479" s="429"/>
      <c r="Y6479" s="429"/>
      <c r="Z6479" s="429"/>
      <c r="AA6479" s="429"/>
      <c r="AB6479" s="185"/>
      <c r="AC6479" s="431"/>
    </row>
    <row r="6480" spans="24:29">
      <c r="X6480" s="429"/>
      <c r="Y6480" s="429"/>
      <c r="Z6480" s="429"/>
      <c r="AA6480" s="429"/>
      <c r="AB6480" s="185"/>
      <c r="AC6480" s="431"/>
    </row>
    <row r="6481" spans="24:29">
      <c r="X6481" s="429"/>
      <c r="Y6481" s="429"/>
      <c r="Z6481" s="429"/>
      <c r="AA6481" s="429"/>
      <c r="AB6481" s="185"/>
      <c r="AC6481" s="431"/>
    </row>
    <row r="6482" spans="24:29">
      <c r="X6482" s="429"/>
      <c r="Y6482" s="429"/>
      <c r="Z6482" s="429"/>
      <c r="AA6482" s="429"/>
      <c r="AB6482" s="185"/>
      <c r="AC6482" s="431"/>
    </row>
    <row r="6483" spans="24:29">
      <c r="X6483" s="429"/>
      <c r="Y6483" s="429"/>
      <c r="Z6483" s="429"/>
      <c r="AA6483" s="429"/>
      <c r="AB6483" s="185"/>
      <c r="AC6483" s="431"/>
    </row>
    <row r="6484" spans="24:29">
      <c r="X6484" s="429"/>
      <c r="Y6484" s="429"/>
      <c r="Z6484" s="429"/>
      <c r="AA6484" s="429"/>
      <c r="AB6484" s="185"/>
      <c r="AC6484" s="431"/>
    </row>
    <row r="6485" spans="24:29">
      <c r="X6485" s="429"/>
      <c r="Y6485" s="429"/>
      <c r="Z6485" s="429"/>
      <c r="AA6485" s="429"/>
      <c r="AB6485" s="185"/>
      <c r="AC6485" s="431"/>
    </row>
    <row r="6486" spans="24:29">
      <c r="X6486" s="429"/>
      <c r="Y6486" s="429"/>
      <c r="Z6486" s="429"/>
      <c r="AA6486" s="429"/>
      <c r="AB6486" s="185"/>
      <c r="AC6486" s="431"/>
    </row>
    <row r="6487" spans="24:29">
      <c r="X6487" s="429"/>
      <c r="Y6487" s="429"/>
      <c r="Z6487" s="429"/>
      <c r="AA6487" s="429"/>
      <c r="AB6487" s="185"/>
      <c r="AC6487" s="431"/>
    </row>
    <row r="6488" spans="24:29">
      <c r="X6488" s="429"/>
      <c r="Y6488" s="429"/>
      <c r="Z6488" s="429"/>
      <c r="AA6488" s="429"/>
      <c r="AB6488" s="185"/>
      <c r="AC6488" s="431"/>
    </row>
    <row r="6489" spans="24:29">
      <c r="X6489" s="429"/>
      <c r="Y6489" s="429"/>
      <c r="Z6489" s="429"/>
      <c r="AA6489" s="429"/>
      <c r="AB6489" s="185"/>
      <c r="AC6489" s="431"/>
    </row>
    <row r="6490" spans="24:29">
      <c r="X6490" s="429"/>
      <c r="Y6490" s="429"/>
      <c r="Z6490" s="429"/>
      <c r="AA6490" s="429"/>
      <c r="AB6490" s="185"/>
      <c r="AC6490" s="431"/>
    </row>
    <row r="6491" spans="24:29">
      <c r="X6491" s="429"/>
      <c r="Y6491" s="429"/>
      <c r="Z6491" s="429"/>
      <c r="AA6491" s="429"/>
      <c r="AB6491" s="185"/>
      <c r="AC6491" s="431"/>
    </row>
    <row r="6492" spans="24:29">
      <c r="X6492" s="429"/>
      <c r="Y6492" s="429"/>
      <c r="Z6492" s="429"/>
      <c r="AA6492" s="429"/>
      <c r="AB6492" s="185"/>
      <c r="AC6492" s="431"/>
    </row>
    <row r="6493" spans="24:29">
      <c r="X6493" s="429"/>
      <c r="Y6493" s="429"/>
      <c r="Z6493" s="429"/>
      <c r="AA6493" s="429"/>
      <c r="AB6493" s="185"/>
      <c r="AC6493" s="431"/>
    </row>
    <row r="6494" spans="24:29">
      <c r="X6494" s="429"/>
      <c r="Y6494" s="429"/>
      <c r="Z6494" s="429"/>
      <c r="AA6494" s="429"/>
      <c r="AB6494" s="185"/>
      <c r="AC6494" s="431"/>
    </row>
    <row r="6495" spans="24:29">
      <c r="X6495" s="429"/>
      <c r="Y6495" s="429"/>
      <c r="Z6495" s="429"/>
      <c r="AA6495" s="429"/>
      <c r="AB6495" s="185"/>
      <c r="AC6495" s="431"/>
    </row>
    <row r="6496" spans="24:29">
      <c r="X6496" s="429"/>
      <c r="Y6496" s="429"/>
      <c r="Z6496" s="429"/>
      <c r="AA6496" s="429"/>
      <c r="AB6496" s="185"/>
      <c r="AC6496" s="431"/>
    </row>
    <row r="6497" spans="24:29">
      <c r="X6497" s="429"/>
      <c r="Y6497" s="429"/>
      <c r="Z6497" s="429"/>
      <c r="AA6497" s="429"/>
      <c r="AB6497" s="185"/>
      <c r="AC6497" s="431"/>
    </row>
    <row r="6498" spans="24:29">
      <c r="X6498" s="429"/>
      <c r="Y6498" s="429"/>
      <c r="Z6498" s="429"/>
      <c r="AA6498" s="429"/>
      <c r="AB6498" s="185"/>
      <c r="AC6498" s="431"/>
    </row>
    <row r="6499" spans="24:29">
      <c r="X6499" s="429"/>
      <c r="Y6499" s="429"/>
      <c r="Z6499" s="429"/>
      <c r="AA6499" s="429"/>
      <c r="AB6499" s="185"/>
      <c r="AC6499" s="431"/>
    </row>
    <row r="6500" spans="24:29">
      <c r="X6500" s="429"/>
      <c r="Y6500" s="429"/>
      <c r="Z6500" s="429"/>
      <c r="AA6500" s="429"/>
      <c r="AB6500" s="185"/>
      <c r="AC6500" s="431"/>
    </row>
    <row r="6501" spans="24:29">
      <c r="X6501" s="429"/>
      <c r="Y6501" s="429"/>
      <c r="Z6501" s="429"/>
      <c r="AA6501" s="429"/>
      <c r="AB6501" s="185"/>
      <c r="AC6501" s="431"/>
    </row>
    <row r="6502" spans="24:29">
      <c r="X6502" s="429"/>
      <c r="Y6502" s="429"/>
      <c r="Z6502" s="429"/>
      <c r="AA6502" s="429"/>
      <c r="AB6502" s="185"/>
      <c r="AC6502" s="431"/>
    </row>
    <row r="6503" spans="24:29">
      <c r="X6503" s="429"/>
      <c r="Y6503" s="429"/>
      <c r="Z6503" s="429"/>
      <c r="AA6503" s="429"/>
      <c r="AB6503" s="185"/>
      <c r="AC6503" s="431"/>
    </row>
    <row r="6504" spans="24:29">
      <c r="X6504" s="429"/>
      <c r="Y6504" s="429"/>
      <c r="Z6504" s="429"/>
      <c r="AA6504" s="429"/>
      <c r="AB6504" s="185"/>
      <c r="AC6504" s="431"/>
    </row>
    <row r="6505" spans="24:29">
      <c r="X6505" s="429"/>
      <c r="Y6505" s="429"/>
      <c r="Z6505" s="429"/>
      <c r="AA6505" s="429"/>
      <c r="AB6505" s="185"/>
      <c r="AC6505" s="431"/>
    </row>
    <row r="6506" spans="24:29">
      <c r="X6506" s="429"/>
      <c r="Y6506" s="429"/>
      <c r="Z6506" s="429"/>
      <c r="AA6506" s="429"/>
      <c r="AB6506" s="185"/>
      <c r="AC6506" s="431"/>
    </row>
    <row r="6507" spans="24:29">
      <c r="X6507" s="429"/>
      <c r="Y6507" s="429"/>
      <c r="Z6507" s="429"/>
      <c r="AA6507" s="429"/>
      <c r="AB6507" s="185"/>
      <c r="AC6507" s="431"/>
    </row>
    <row r="6508" spans="24:29">
      <c r="X6508" s="429"/>
      <c r="Y6508" s="429"/>
      <c r="Z6508" s="429"/>
      <c r="AA6508" s="429"/>
      <c r="AB6508" s="185"/>
      <c r="AC6508" s="431"/>
    </row>
    <row r="6509" spans="24:29">
      <c r="X6509" s="429"/>
      <c r="Y6509" s="429"/>
      <c r="Z6509" s="429"/>
      <c r="AA6509" s="429"/>
      <c r="AB6509" s="185"/>
      <c r="AC6509" s="431"/>
    </row>
    <row r="6510" spans="24:29">
      <c r="X6510" s="429"/>
      <c r="Y6510" s="429"/>
      <c r="Z6510" s="429"/>
      <c r="AA6510" s="429"/>
      <c r="AB6510" s="185"/>
      <c r="AC6510" s="431"/>
    </row>
    <row r="6511" spans="24:29">
      <c r="X6511" s="429"/>
      <c r="Y6511" s="429"/>
      <c r="Z6511" s="429"/>
      <c r="AA6511" s="429"/>
      <c r="AB6511" s="185"/>
      <c r="AC6511" s="431"/>
    </row>
    <row r="6512" spans="24:29">
      <c r="X6512" s="429"/>
      <c r="Y6512" s="429"/>
      <c r="Z6512" s="429"/>
      <c r="AA6512" s="429"/>
      <c r="AB6512" s="185"/>
      <c r="AC6512" s="431"/>
    </row>
    <row r="6513" spans="24:29">
      <c r="X6513" s="429"/>
      <c r="Y6513" s="429"/>
      <c r="Z6513" s="429"/>
      <c r="AA6513" s="429"/>
      <c r="AB6513" s="185"/>
      <c r="AC6513" s="431"/>
    </row>
    <row r="6514" spans="24:29">
      <c r="X6514" s="429"/>
      <c r="Y6514" s="429"/>
      <c r="Z6514" s="429"/>
      <c r="AA6514" s="429"/>
      <c r="AB6514" s="185"/>
      <c r="AC6514" s="431"/>
    </row>
    <row r="6515" spans="24:29">
      <c r="X6515" s="429"/>
      <c r="Y6515" s="429"/>
      <c r="Z6515" s="429"/>
      <c r="AA6515" s="429"/>
      <c r="AB6515" s="185"/>
      <c r="AC6515" s="431"/>
    </row>
    <row r="6516" spans="24:29">
      <c r="X6516" s="429"/>
      <c r="Y6516" s="429"/>
      <c r="Z6516" s="429"/>
      <c r="AA6516" s="429"/>
      <c r="AB6516" s="185"/>
      <c r="AC6516" s="431"/>
    </row>
    <row r="6517" spans="24:29">
      <c r="X6517" s="429"/>
      <c r="Y6517" s="429"/>
      <c r="Z6517" s="429"/>
      <c r="AA6517" s="429"/>
      <c r="AB6517" s="185"/>
      <c r="AC6517" s="431"/>
    </row>
    <row r="6518" spans="24:29">
      <c r="X6518" s="429"/>
      <c r="Y6518" s="429"/>
      <c r="Z6518" s="429"/>
      <c r="AA6518" s="429"/>
      <c r="AB6518" s="185"/>
      <c r="AC6518" s="431"/>
    </row>
    <row r="6519" spans="24:29">
      <c r="X6519" s="429"/>
      <c r="Y6519" s="429"/>
      <c r="Z6519" s="429"/>
      <c r="AA6519" s="429"/>
      <c r="AB6519" s="185"/>
      <c r="AC6519" s="431"/>
    </row>
    <row r="6520" spans="24:29">
      <c r="X6520" s="429"/>
      <c r="Y6520" s="429"/>
      <c r="Z6520" s="429"/>
      <c r="AA6520" s="429"/>
      <c r="AB6520" s="185"/>
      <c r="AC6520" s="431"/>
    </row>
    <row r="6521" spans="24:29">
      <c r="X6521" s="429"/>
      <c r="Y6521" s="429"/>
      <c r="Z6521" s="429"/>
      <c r="AA6521" s="429"/>
      <c r="AB6521" s="185"/>
      <c r="AC6521" s="431"/>
    </row>
    <row r="6522" spans="24:29">
      <c r="X6522" s="429"/>
      <c r="Y6522" s="429"/>
      <c r="Z6522" s="429"/>
      <c r="AA6522" s="429"/>
      <c r="AB6522" s="185"/>
      <c r="AC6522" s="431"/>
    </row>
    <row r="6523" spans="24:29">
      <c r="X6523" s="429"/>
      <c r="Y6523" s="429"/>
      <c r="Z6523" s="429"/>
      <c r="AA6523" s="429"/>
      <c r="AB6523" s="185"/>
      <c r="AC6523" s="431"/>
    </row>
    <row r="6524" spans="24:29">
      <c r="X6524" s="429"/>
      <c r="Y6524" s="429"/>
      <c r="Z6524" s="429"/>
      <c r="AA6524" s="429"/>
      <c r="AB6524" s="185"/>
      <c r="AC6524" s="431"/>
    </row>
    <row r="6525" spans="24:29">
      <c r="X6525" s="429"/>
      <c r="Y6525" s="429"/>
      <c r="Z6525" s="429"/>
      <c r="AA6525" s="429"/>
      <c r="AB6525" s="185"/>
      <c r="AC6525" s="431"/>
    </row>
    <row r="6526" spans="24:29">
      <c r="X6526" s="429"/>
      <c r="Y6526" s="429"/>
      <c r="Z6526" s="429"/>
      <c r="AA6526" s="429"/>
      <c r="AB6526" s="185"/>
      <c r="AC6526" s="431"/>
    </row>
    <row r="6527" spans="24:29">
      <c r="X6527" s="429"/>
      <c r="Y6527" s="429"/>
      <c r="Z6527" s="429"/>
      <c r="AA6527" s="429"/>
      <c r="AB6527" s="185"/>
      <c r="AC6527" s="431"/>
    </row>
    <row r="6528" spans="24:29">
      <c r="X6528" s="429"/>
      <c r="Y6528" s="429"/>
      <c r="Z6528" s="429"/>
      <c r="AA6528" s="429"/>
      <c r="AB6528" s="185"/>
      <c r="AC6528" s="431"/>
    </row>
    <row r="6529" spans="24:29">
      <c r="X6529" s="429"/>
      <c r="Y6529" s="429"/>
      <c r="Z6529" s="429"/>
      <c r="AA6529" s="429"/>
      <c r="AB6529" s="185"/>
      <c r="AC6529" s="431"/>
    </row>
    <row r="6530" spans="24:29">
      <c r="X6530" s="429"/>
      <c r="Y6530" s="429"/>
      <c r="Z6530" s="429"/>
      <c r="AA6530" s="429"/>
      <c r="AB6530" s="185"/>
      <c r="AC6530" s="431"/>
    </row>
    <row r="6531" spans="24:29">
      <c r="X6531" s="429"/>
      <c r="Y6531" s="429"/>
      <c r="Z6531" s="429"/>
      <c r="AA6531" s="429"/>
      <c r="AB6531" s="185"/>
      <c r="AC6531" s="431"/>
    </row>
    <row r="6532" spans="24:29">
      <c r="X6532" s="429"/>
      <c r="Y6532" s="429"/>
      <c r="Z6532" s="429"/>
      <c r="AA6532" s="429"/>
      <c r="AB6532" s="185"/>
      <c r="AC6532" s="431"/>
    </row>
    <row r="6533" spans="24:29">
      <c r="X6533" s="429"/>
      <c r="Y6533" s="429"/>
      <c r="Z6533" s="429"/>
      <c r="AA6533" s="429"/>
      <c r="AB6533" s="185"/>
      <c r="AC6533" s="431"/>
    </row>
    <row r="6534" spans="24:29">
      <c r="X6534" s="429"/>
      <c r="Y6534" s="429"/>
      <c r="Z6534" s="429"/>
      <c r="AA6534" s="429"/>
      <c r="AB6534" s="185"/>
      <c r="AC6534" s="431"/>
    </row>
    <row r="6535" spans="24:29">
      <c r="X6535" s="429"/>
      <c r="Y6535" s="429"/>
      <c r="Z6535" s="429"/>
      <c r="AA6535" s="429"/>
      <c r="AB6535" s="185"/>
      <c r="AC6535" s="431"/>
    </row>
    <row r="6536" spans="24:29">
      <c r="X6536" s="429"/>
      <c r="Y6536" s="429"/>
      <c r="Z6536" s="429"/>
      <c r="AA6536" s="429"/>
      <c r="AB6536" s="185"/>
      <c r="AC6536" s="431"/>
    </row>
    <row r="6537" spans="24:29">
      <c r="X6537" s="429"/>
      <c r="Y6537" s="429"/>
      <c r="Z6537" s="429"/>
      <c r="AA6537" s="429"/>
      <c r="AB6537" s="185"/>
      <c r="AC6537" s="431"/>
    </row>
    <row r="6538" spans="24:29">
      <c r="X6538" s="429"/>
      <c r="Y6538" s="429"/>
      <c r="Z6538" s="429"/>
      <c r="AA6538" s="429"/>
      <c r="AB6538" s="185"/>
      <c r="AC6538" s="431"/>
    </row>
    <row r="6539" spans="24:29">
      <c r="X6539" s="429"/>
      <c r="Y6539" s="429"/>
      <c r="Z6539" s="429"/>
      <c r="AA6539" s="429"/>
      <c r="AB6539" s="185"/>
      <c r="AC6539" s="431"/>
    </row>
    <row r="6540" spans="24:29">
      <c r="X6540" s="429"/>
      <c r="Y6540" s="429"/>
      <c r="Z6540" s="429"/>
      <c r="AA6540" s="429"/>
      <c r="AB6540" s="185"/>
      <c r="AC6540" s="431"/>
    </row>
    <row r="6541" spans="24:29">
      <c r="X6541" s="429"/>
      <c r="Y6541" s="429"/>
      <c r="Z6541" s="429"/>
      <c r="AA6541" s="429"/>
      <c r="AB6541" s="185"/>
      <c r="AC6541" s="431"/>
    </row>
    <row r="6542" spans="24:29">
      <c r="X6542" s="429"/>
      <c r="Y6542" s="429"/>
      <c r="Z6542" s="429"/>
      <c r="AA6542" s="429"/>
      <c r="AB6542" s="185"/>
      <c r="AC6542" s="431"/>
    </row>
    <row r="6543" spans="24:29">
      <c r="X6543" s="429"/>
      <c r="Y6543" s="429"/>
      <c r="Z6543" s="429"/>
      <c r="AA6543" s="429"/>
      <c r="AB6543" s="185"/>
      <c r="AC6543" s="431"/>
    </row>
    <row r="6544" spans="24:29">
      <c r="X6544" s="429"/>
      <c r="Y6544" s="429"/>
      <c r="Z6544" s="429"/>
      <c r="AA6544" s="429"/>
      <c r="AB6544" s="185"/>
      <c r="AC6544" s="431"/>
    </row>
    <row r="6545" spans="24:29">
      <c r="X6545" s="429"/>
      <c r="Y6545" s="429"/>
      <c r="Z6545" s="429"/>
      <c r="AA6545" s="429"/>
      <c r="AB6545" s="185"/>
      <c r="AC6545" s="431"/>
    </row>
    <row r="6546" spans="24:29">
      <c r="X6546" s="429"/>
      <c r="Y6546" s="429"/>
      <c r="Z6546" s="429"/>
      <c r="AA6546" s="429"/>
      <c r="AB6546" s="185"/>
      <c r="AC6546" s="431"/>
    </row>
    <row r="6547" spans="24:29">
      <c r="X6547" s="429"/>
      <c r="Y6547" s="429"/>
      <c r="Z6547" s="429"/>
      <c r="AA6547" s="429"/>
      <c r="AB6547" s="185"/>
      <c r="AC6547" s="431"/>
    </row>
    <row r="6548" spans="24:29">
      <c r="X6548" s="429"/>
      <c r="Y6548" s="429"/>
      <c r="Z6548" s="429"/>
      <c r="AA6548" s="429"/>
      <c r="AB6548" s="185"/>
      <c r="AC6548" s="431"/>
    </row>
    <row r="6549" spans="24:29">
      <c r="X6549" s="429"/>
      <c r="Y6549" s="429"/>
      <c r="Z6549" s="429"/>
      <c r="AA6549" s="429"/>
      <c r="AB6549" s="185"/>
      <c r="AC6549" s="431"/>
    </row>
    <row r="6550" spans="24:29">
      <c r="X6550" s="429"/>
      <c r="Y6550" s="429"/>
      <c r="Z6550" s="429"/>
      <c r="AA6550" s="429"/>
      <c r="AB6550" s="185"/>
      <c r="AC6550" s="431"/>
    </row>
    <row r="6551" spans="24:29">
      <c r="X6551" s="429"/>
      <c r="Y6551" s="429"/>
      <c r="Z6551" s="429"/>
      <c r="AA6551" s="429"/>
      <c r="AB6551" s="185"/>
      <c r="AC6551" s="431"/>
    </row>
    <row r="6552" spans="24:29">
      <c r="X6552" s="429"/>
      <c r="Y6552" s="429"/>
      <c r="Z6552" s="429"/>
      <c r="AA6552" s="429"/>
      <c r="AB6552" s="185"/>
      <c r="AC6552" s="431"/>
    </row>
    <row r="6553" spans="24:29">
      <c r="X6553" s="429"/>
      <c r="Y6553" s="429"/>
      <c r="Z6553" s="429"/>
      <c r="AA6553" s="429"/>
      <c r="AB6553" s="185"/>
      <c r="AC6553" s="431"/>
    </row>
    <row r="6554" spans="24:29">
      <c r="X6554" s="429"/>
      <c r="Y6554" s="429"/>
      <c r="Z6554" s="429"/>
      <c r="AA6554" s="429"/>
      <c r="AB6554" s="185"/>
      <c r="AC6554" s="431"/>
    </row>
    <row r="6555" spans="24:29">
      <c r="X6555" s="429"/>
      <c r="Y6555" s="429"/>
      <c r="Z6555" s="429"/>
      <c r="AA6555" s="429"/>
      <c r="AB6555" s="185"/>
      <c r="AC6555" s="431"/>
    </row>
    <row r="6556" spans="24:29">
      <c r="X6556" s="429"/>
      <c r="Y6556" s="429"/>
      <c r="Z6556" s="429"/>
      <c r="AA6556" s="429"/>
      <c r="AB6556" s="185"/>
      <c r="AC6556" s="431"/>
    </row>
    <row r="6557" spans="24:29">
      <c r="X6557" s="429"/>
      <c r="Y6557" s="429"/>
      <c r="Z6557" s="429"/>
      <c r="AA6557" s="429"/>
      <c r="AB6557" s="185"/>
      <c r="AC6557" s="431"/>
    </row>
    <row r="6558" spans="24:29">
      <c r="X6558" s="429"/>
      <c r="Y6558" s="429"/>
      <c r="Z6558" s="429"/>
      <c r="AA6558" s="429"/>
      <c r="AB6558" s="185"/>
      <c r="AC6558" s="431"/>
    </row>
    <row r="6559" spans="24:29">
      <c r="X6559" s="429"/>
      <c r="Y6559" s="429"/>
      <c r="Z6559" s="429"/>
      <c r="AA6559" s="429"/>
      <c r="AB6559" s="185"/>
      <c r="AC6559" s="431"/>
    </row>
    <row r="6560" spans="24:29">
      <c r="X6560" s="429"/>
      <c r="Y6560" s="429"/>
      <c r="Z6560" s="429"/>
      <c r="AA6560" s="429"/>
      <c r="AB6560" s="185"/>
      <c r="AC6560" s="431"/>
    </row>
    <row r="6561" spans="24:29">
      <c r="X6561" s="429"/>
      <c r="Y6561" s="429"/>
      <c r="Z6561" s="429"/>
      <c r="AA6561" s="429"/>
      <c r="AB6561" s="185"/>
      <c r="AC6561" s="431"/>
    </row>
    <row r="6562" spans="24:29">
      <c r="X6562" s="429"/>
      <c r="Y6562" s="429"/>
      <c r="Z6562" s="429"/>
      <c r="AA6562" s="429"/>
      <c r="AB6562" s="185"/>
      <c r="AC6562" s="431"/>
    </row>
    <row r="6563" spans="24:29">
      <c r="X6563" s="429"/>
      <c r="Y6563" s="429"/>
      <c r="Z6563" s="429"/>
      <c r="AA6563" s="429"/>
      <c r="AB6563" s="185"/>
      <c r="AC6563" s="431"/>
    </row>
    <row r="6564" spans="24:29">
      <c r="X6564" s="429"/>
      <c r="Y6564" s="429"/>
      <c r="Z6564" s="429"/>
      <c r="AA6564" s="429"/>
      <c r="AB6564" s="185"/>
      <c r="AC6564" s="431"/>
    </row>
    <row r="6565" spans="24:29">
      <c r="X6565" s="429"/>
      <c r="Y6565" s="429"/>
      <c r="Z6565" s="429"/>
      <c r="AA6565" s="429"/>
      <c r="AB6565" s="185"/>
      <c r="AC6565" s="431"/>
    </row>
    <row r="6566" spans="24:29">
      <c r="X6566" s="429"/>
      <c r="Y6566" s="429"/>
      <c r="Z6566" s="429"/>
      <c r="AA6566" s="429"/>
      <c r="AB6566" s="185"/>
      <c r="AC6566" s="431"/>
    </row>
    <row r="6567" spans="24:29">
      <c r="X6567" s="429"/>
      <c r="Y6567" s="429"/>
      <c r="Z6567" s="429"/>
      <c r="AA6567" s="429"/>
      <c r="AB6567" s="185"/>
      <c r="AC6567" s="431"/>
    </row>
    <row r="6568" spans="24:29">
      <c r="X6568" s="429"/>
      <c r="Y6568" s="429"/>
      <c r="Z6568" s="429"/>
      <c r="AA6568" s="429"/>
      <c r="AB6568" s="185"/>
      <c r="AC6568" s="431"/>
    </row>
    <row r="6569" spans="24:29">
      <c r="X6569" s="429"/>
      <c r="Y6569" s="429"/>
      <c r="Z6569" s="429"/>
      <c r="AA6569" s="429"/>
      <c r="AB6569" s="185"/>
      <c r="AC6569" s="431"/>
    </row>
    <row r="6570" spans="24:29">
      <c r="X6570" s="429"/>
      <c r="Y6570" s="429"/>
      <c r="Z6570" s="429"/>
      <c r="AA6570" s="429"/>
      <c r="AB6570" s="185"/>
      <c r="AC6570" s="431"/>
    </row>
    <row r="6571" spans="24:29">
      <c r="X6571" s="429"/>
      <c r="Y6571" s="429"/>
      <c r="Z6571" s="429"/>
      <c r="AA6571" s="429"/>
      <c r="AB6571" s="185"/>
      <c r="AC6571" s="431"/>
    </row>
    <row r="6572" spans="24:29">
      <c r="X6572" s="429"/>
      <c r="Y6572" s="429"/>
      <c r="Z6572" s="429"/>
      <c r="AA6572" s="429"/>
      <c r="AB6572" s="185"/>
      <c r="AC6572" s="431"/>
    </row>
    <row r="6573" spans="24:29">
      <c r="X6573" s="429"/>
      <c r="Y6573" s="429"/>
      <c r="Z6573" s="429"/>
      <c r="AA6573" s="429"/>
      <c r="AB6573" s="185"/>
      <c r="AC6573" s="431"/>
    </row>
    <row r="6574" spans="24:29">
      <c r="X6574" s="429"/>
      <c r="Y6574" s="429"/>
      <c r="Z6574" s="429"/>
      <c r="AA6574" s="429"/>
      <c r="AB6574" s="185"/>
      <c r="AC6574" s="431"/>
    </row>
    <row r="6575" spans="24:29">
      <c r="X6575" s="429"/>
      <c r="Y6575" s="429"/>
      <c r="Z6575" s="429"/>
      <c r="AA6575" s="429"/>
      <c r="AB6575" s="185"/>
      <c r="AC6575" s="431"/>
    </row>
    <row r="6576" spans="24:29">
      <c r="X6576" s="429"/>
      <c r="Y6576" s="429"/>
      <c r="Z6576" s="429"/>
      <c r="AA6576" s="429"/>
      <c r="AB6576" s="185"/>
      <c r="AC6576" s="431"/>
    </row>
    <row r="6577" spans="24:29">
      <c r="X6577" s="429"/>
      <c r="Y6577" s="429"/>
      <c r="Z6577" s="429"/>
      <c r="AA6577" s="429"/>
      <c r="AB6577" s="185"/>
      <c r="AC6577" s="431"/>
    </row>
    <row r="6578" spans="24:29">
      <c r="X6578" s="429"/>
      <c r="Y6578" s="429"/>
      <c r="Z6578" s="429"/>
      <c r="AA6578" s="429"/>
      <c r="AB6578" s="185"/>
      <c r="AC6578" s="431"/>
    </row>
    <row r="6579" spans="24:29">
      <c r="X6579" s="429"/>
      <c r="Y6579" s="429"/>
      <c r="Z6579" s="429"/>
      <c r="AA6579" s="429"/>
      <c r="AB6579" s="185"/>
      <c r="AC6579" s="431"/>
    </row>
    <row r="6580" spans="24:29">
      <c r="X6580" s="429"/>
      <c r="Y6580" s="429"/>
      <c r="Z6580" s="429"/>
      <c r="AA6580" s="429"/>
      <c r="AB6580" s="185"/>
      <c r="AC6580" s="431"/>
    </row>
    <row r="6581" spans="24:29">
      <c r="X6581" s="429"/>
      <c r="Y6581" s="429"/>
      <c r="Z6581" s="429"/>
      <c r="AA6581" s="429"/>
      <c r="AB6581" s="185"/>
      <c r="AC6581" s="431"/>
    </row>
    <row r="6582" spans="24:29">
      <c r="X6582" s="429"/>
      <c r="Y6582" s="429"/>
      <c r="Z6582" s="429"/>
      <c r="AA6582" s="429"/>
      <c r="AB6582" s="185"/>
      <c r="AC6582" s="431"/>
    </row>
    <row r="6583" spans="24:29">
      <c r="X6583" s="429"/>
      <c r="Y6583" s="429"/>
      <c r="Z6583" s="429"/>
      <c r="AA6583" s="429"/>
      <c r="AB6583" s="185"/>
      <c r="AC6583" s="431"/>
    </row>
    <row r="6584" spans="24:29">
      <c r="X6584" s="429"/>
      <c r="Y6584" s="429"/>
      <c r="Z6584" s="429"/>
      <c r="AA6584" s="429"/>
      <c r="AB6584" s="185"/>
      <c r="AC6584" s="431"/>
    </row>
    <row r="6585" spans="24:29">
      <c r="X6585" s="429"/>
      <c r="Y6585" s="429"/>
      <c r="Z6585" s="429"/>
      <c r="AA6585" s="429"/>
      <c r="AB6585" s="185"/>
      <c r="AC6585" s="431"/>
    </row>
    <row r="6586" spans="24:29">
      <c r="X6586" s="429"/>
      <c r="Y6586" s="429"/>
      <c r="Z6586" s="429"/>
      <c r="AA6586" s="429"/>
      <c r="AB6586" s="185"/>
      <c r="AC6586" s="431"/>
    </row>
    <row r="6587" spans="24:29">
      <c r="X6587" s="429"/>
      <c r="Y6587" s="429"/>
      <c r="Z6587" s="429"/>
      <c r="AA6587" s="429"/>
      <c r="AB6587" s="185"/>
      <c r="AC6587" s="431"/>
    </row>
    <row r="6588" spans="24:29">
      <c r="X6588" s="429"/>
      <c r="Y6588" s="429"/>
      <c r="Z6588" s="429"/>
      <c r="AA6588" s="429"/>
      <c r="AB6588" s="185"/>
      <c r="AC6588" s="431"/>
    </row>
    <row r="6589" spans="24:29">
      <c r="X6589" s="429"/>
      <c r="Y6589" s="429"/>
      <c r="Z6589" s="429"/>
      <c r="AA6589" s="429"/>
      <c r="AB6589" s="185"/>
      <c r="AC6589" s="431"/>
    </row>
    <row r="6590" spans="24:29">
      <c r="X6590" s="429"/>
      <c r="Y6590" s="429"/>
      <c r="Z6590" s="429"/>
      <c r="AA6590" s="429"/>
      <c r="AB6590" s="185"/>
      <c r="AC6590" s="431"/>
    </row>
    <row r="6591" spans="24:29">
      <c r="X6591" s="429"/>
      <c r="Y6591" s="429"/>
      <c r="Z6591" s="429"/>
      <c r="AA6591" s="429"/>
      <c r="AB6591" s="185"/>
      <c r="AC6591" s="431"/>
    </row>
    <row r="6592" spans="24:29">
      <c r="X6592" s="429"/>
      <c r="Y6592" s="429"/>
      <c r="Z6592" s="429"/>
      <c r="AA6592" s="429"/>
      <c r="AB6592" s="185"/>
      <c r="AC6592" s="431"/>
    </row>
    <row r="6593" spans="24:29">
      <c r="X6593" s="429"/>
      <c r="Y6593" s="429"/>
      <c r="Z6593" s="429"/>
      <c r="AA6593" s="429"/>
      <c r="AB6593" s="185"/>
      <c r="AC6593" s="431"/>
    </row>
    <row r="6594" spans="24:29">
      <c r="X6594" s="429"/>
      <c r="Y6594" s="429"/>
      <c r="Z6594" s="429"/>
      <c r="AA6594" s="429"/>
      <c r="AB6594" s="185"/>
      <c r="AC6594" s="431"/>
    </row>
    <row r="6595" spans="24:29">
      <c r="X6595" s="429"/>
      <c r="Y6595" s="429"/>
      <c r="Z6595" s="429"/>
      <c r="AA6595" s="429"/>
      <c r="AB6595" s="185"/>
      <c r="AC6595" s="431"/>
    </row>
    <row r="6596" spans="24:29">
      <c r="X6596" s="429"/>
      <c r="Y6596" s="429"/>
      <c r="Z6596" s="429"/>
      <c r="AA6596" s="429"/>
      <c r="AB6596" s="185"/>
      <c r="AC6596" s="431"/>
    </row>
    <row r="6597" spans="24:29">
      <c r="X6597" s="429"/>
      <c r="Y6597" s="429"/>
      <c r="Z6597" s="429"/>
      <c r="AA6597" s="429"/>
      <c r="AB6597" s="185"/>
      <c r="AC6597" s="431"/>
    </row>
    <row r="6598" spans="24:29">
      <c r="X6598" s="429"/>
      <c r="Y6598" s="429"/>
      <c r="Z6598" s="429"/>
      <c r="AA6598" s="429"/>
      <c r="AB6598" s="185"/>
      <c r="AC6598" s="431"/>
    </row>
    <row r="6599" spans="24:29">
      <c r="X6599" s="429"/>
      <c r="Y6599" s="429"/>
      <c r="Z6599" s="429"/>
      <c r="AA6599" s="429"/>
      <c r="AB6599" s="185"/>
      <c r="AC6599" s="431"/>
    </row>
    <row r="6600" spans="24:29">
      <c r="X6600" s="429"/>
      <c r="Y6600" s="429"/>
      <c r="Z6600" s="429"/>
      <c r="AA6600" s="429"/>
      <c r="AB6600" s="185"/>
      <c r="AC6600" s="431"/>
    </row>
    <row r="6601" spans="24:29">
      <c r="X6601" s="429"/>
      <c r="Y6601" s="429"/>
      <c r="Z6601" s="429"/>
      <c r="AA6601" s="429"/>
      <c r="AB6601" s="185"/>
      <c r="AC6601" s="431"/>
    </row>
    <row r="6602" spans="24:29">
      <c r="X6602" s="429"/>
      <c r="Y6602" s="429"/>
      <c r="Z6602" s="429"/>
      <c r="AA6602" s="429"/>
      <c r="AB6602" s="185"/>
      <c r="AC6602" s="431"/>
    </row>
    <row r="6603" spans="24:29">
      <c r="X6603" s="429"/>
      <c r="Y6603" s="429"/>
      <c r="Z6603" s="429"/>
      <c r="AA6603" s="429"/>
      <c r="AB6603" s="185"/>
      <c r="AC6603" s="431"/>
    </row>
    <row r="6604" spans="24:29">
      <c r="X6604" s="429"/>
      <c r="Y6604" s="429"/>
      <c r="Z6604" s="429"/>
      <c r="AA6604" s="429"/>
      <c r="AB6604" s="185"/>
      <c r="AC6604" s="431"/>
    </row>
    <row r="6605" spans="24:29">
      <c r="X6605" s="429"/>
      <c r="Y6605" s="429"/>
      <c r="Z6605" s="429"/>
      <c r="AA6605" s="429"/>
      <c r="AB6605" s="185"/>
      <c r="AC6605" s="431"/>
    </row>
    <row r="6606" spans="24:29">
      <c r="X6606" s="429"/>
      <c r="Y6606" s="429"/>
      <c r="Z6606" s="429"/>
      <c r="AA6606" s="429"/>
      <c r="AB6606" s="185"/>
      <c r="AC6606" s="431"/>
    </row>
    <row r="6607" spans="24:29">
      <c r="X6607" s="429"/>
      <c r="Y6607" s="429"/>
      <c r="Z6607" s="429"/>
      <c r="AA6607" s="429"/>
      <c r="AB6607" s="185"/>
      <c r="AC6607" s="431"/>
    </row>
    <row r="6608" spans="24:29">
      <c r="X6608" s="429"/>
      <c r="Y6608" s="429"/>
      <c r="Z6608" s="429"/>
      <c r="AA6608" s="429"/>
      <c r="AB6608" s="185"/>
      <c r="AC6608" s="431"/>
    </row>
    <row r="6609" spans="24:29">
      <c r="X6609" s="429"/>
      <c r="Y6609" s="429"/>
      <c r="Z6609" s="429"/>
      <c r="AA6609" s="429"/>
      <c r="AB6609" s="185"/>
      <c r="AC6609" s="431"/>
    </row>
    <row r="6610" spans="24:29">
      <c r="X6610" s="429"/>
      <c r="Y6610" s="429"/>
      <c r="Z6610" s="429"/>
      <c r="AA6610" s="429"/>
      <c r="AB6610" s="185"/>
      <c r="AC6610" s="431"/>
    </row>
    <row r="6611" spans="24:29">
      <c r="X6611" s="429"/>
      <c r="Y6611" s="429"/>
      <c r="Z6611" s="429"/>
      <c r="AA6611" s="429"/>
      <c r="AB6611" s="185"/>
      <c r="AC6611" s="431"/>
    </row>
    <row r="6612" spans="24:29">
      <c r="X6612" s="429"/>
      <c r="Y6612" s="429"/>
      <c r="Z6612" s="429"/>
      <c r="AA6612" s="429"/>
      <c r="AB6612" s="185"/>
      <c r="AC6612" s="431"/>
    </row>
    <row r="6613" spans="24:29">
      <c r="X6613" s="429"/>
      <c r="Y6613" s="429"/>
      <c r="Z6613" s="429"/>
      <c r="AA6613" s="429"/>
      <c r="AB6613" s="185"/>
      <c r="AC6613" s="431"/>
    </row>
    <row r="6614" spans="24:29">
      <c r="X6614" s="429"/>
      <c r="Y6614" s="429"/>
      <c r="Z6614" s="429"/>
      <c r="AA6614" s="429"/>
      <c r="AB6614" s="185"/>
      <c r="AC6614" s="431"/>
    </row>
    <row r="6615" spans="24:29">
      <c r="X6615" s="429"/>
      <c r="Y6615" s="429"/>
      <c r="Z6615" s="429"/>
      <c r="AA6615" s="429"/>
      <c r="AB6615" s="185"/>
      <c r="AC6615" s="431"/>
    </row>
    <row r="6616" spans="24:29">
      <c r="X6616" s="429"/>
      <c r="Y6616" s="429"/>
      <c r="Z6616" s="429"/>
      <c r="AA6616" s="429"/>
      <c r="AB6616" s="185"/>
      <c r="AC6616" s="431"/>
    </row>
    <row r="6617" spans="24:29">
      <c r="X6617" s="429"/>
      <c r="Y6617" s="429"/>
      <c r="Z6617" s="429"/>
      <c r="AA6617" s="429"/>
      <c r="AB6617" s="185"/>
      <c r="AC6617" s="431"/>
    </row>
    <row r="6618" spans="24:29">
      <c r="X6618" s="429"/>
      <c r="Y6618" s="429"/>
      <c r="Z6618" s="429"/>
      <c r="AA6618" s="429"/>
      <c r="AB6618" s="185"/>
      <c r="AC6618" s="431"/>
    </row>
    <row r="6619" spans="24:29">
      <c r="X6619" s="429"/>
      <c r="Y6619" s="429"/>
      <c r="Z6619" s="429"/>
      <c r="AA6619" s="429"/>
      <c r="AB6619" s="185"/>
      <c r="AC6619" s="431"/>
    </row>
    <row r="6620" spans="24:29">
      <c r="X6620" s="429"/>
      <c r="Y6620" s="429"/>
      <c r="Z6620" s="429"/>
      <c r="AA6620" s="429"/>
      <c r="AB6620" s="185"/>
      <c r="AC6620" s="431"/>
    </row>
    <row r="6621" spans="24:29">
      <c r="X6621" s="429"/>
      <c r="Y6621" s="429"/>
      <c r="Z6621" s="429"/>
      <c r="AA6621" s="429"/>
      <c r="AB6621" s="185"/>
      <c r="AC6621" s="431"/>
    </row>
    <row r="6622" spans="24:29">
      <c r="X6622" s="429"/>
      <c r="Y6622" s="429"/>
      <c r="Z6622" s="429"/>
      <c r="AA6622" s="429"/>
      <c r="AB6622" s="185"/>
      <c r="AC6622" s="431"/>
    </row>
    <row r="6623" spans="24:29">
      <c r="X6623" s="429"/>
      <c r="Y6623" s="429"/>
      <c r="Z6623" s="429"/>
      <c r="AA6623" s="429"/>
      <c r="AB6623" s="185"/>
      <c r="AC6623" s="431"/>
    </row>
    <row r="6624" spans="24:29">
      <c r="X6624" s="429"/>
      <c r="Y6624" s="429"/>
      <c r="Z6624" s="429"/>
      <c r="AA6624" s="429"/>
      <c r="AB6624" s="185"/>
      <c r="AC6624" s="431"/>
    </row>
    <row r="6625" spans="24:29">
      <c r="X6625" s="429"/>
      <c r="Y6625" s="429"/>
      <c r="Z6625" s="429"/>
      <c r="AA6625" s="429"/>
      <c r="AB6625" s="185"/>
      <c r="AC6625" s="431"/>
    </row>
    <row r="6626" spans="24:29">
      <c r="X6626" s="429"/>
      <c r="Y6626" s="429"/>
      <c r="Z6626" s="429"/>
      <c r="AA6626" s="429"/>
      <c r="AB6626" s="185"/>
      <c r="AC6626" s="431"/>
    </row>
    <row r="6627" spans="24:29">
      <c r="X6627" s="429"/>
      <c r="Y6627" s="429"/>
      <c r="Z6627" s="429"/>
      <c r="AA6627" s="429"/>
      <c r="AB6627" s="185"/>
      <c r="AC6627" s="431"/>
    </row>
    <row r="6628" spans="24:29">
      <c r="X6628" s="429"/>
      <c r="Y6628" s="429"/>
      <c r="Z6628" s="429"/>
      <c r="AA6628" s="429"/>
      <c r="AB6628" s="185"/>
      <c r="AC6628" s="431"/>
    </row>
    <row r="6629" spans="24:29">
      <c r="X6629" s="429"/>
      <c r="Y6629" s="429"/>
      <c r="Z6629" s="429"/>
      <c r="AA6629" s="429"/>
      <c r="AB6629" s="185"/>
      <c r="AC6629" s="431"/>
    </row>
    <row r="6630" spans="24:29">
      <c r="X6630" s="429"/>
      <c r="Y6630" s="429"/>
      <c r="Z6630" s="429"/>
      <c r="AA6630" s="429"/>
      <c r="AB6630" s="185"/>
      <c r="AC6630" s="431"/>
    </row>
    <row r="6631" spans="24:29">
      <c r="X6631" s="429"/>
      <c r="Y6631" s="429"/>
      <c r="Z6631" s="429"/>
      <c r="AA6631" s="429"/>
      <c r="AB6631" s="185"/>
      <c r="AC6631" s="431"/>
    </row>
    <row r="6632" spans="24:29">
      <c r="X6632" s="429"/>
      <c r="Y6632" s="429"/>
      <c r="Z6632" s="429"/>
      <c r="AA6632" s="429"/>
      <c r="AB6632" s="185"/>
      <c r="AC6632" s="431"/>
    </row>
    <row r="6633" spans="24:29">
      <c r="X6633" s="429"/>
      <c r="Y6633" s="429"/>
      <c r="Z6633" s="429"/>
      <c r="AA6633" s="429"/>
      <c r="AB6633" s="185"/>
      <c r="AC6633" s="431"/>
    </row>
    <row r="6634" spans="24:29">
      <c r="X6634" s="429"/>
      <c r="Y6634" s="429"/>
      <c r="Z6634" s="429"/>
      <c r="AA6634" s="429"/>
      <c r="AB6634" s="185"/>
      <c r="AC6634" s="431"/>
    </row>
    <row r="6635" spans="24:29">
      <c r="X6635" s="429"/>
      <c r="Y6635" s="429"/>
      <c r="Z6635" s="429"/>
      <c r="AA6635" s="429"/>
      <c r="AB6635" s="185"/>
      <c r="AC6635" s="431"/>
    </row>
    <row r="6636" spans="24:29">
      <c r="X6636" s="429"/>
      <c r="Y6636" s="429"/>
      <c r="Z6636" s="429"/>
      <c r="AA6636" s="429"/>
      <c r="AB6636" s="185"/>
      <c r="AC6636" s="431"/>
    </row>
    <row r="6637" spans="24:29">
      <c r="X6637" s="429"/>
      <c r="Y6637" s="429"/>
      <c r="Z6637" s="429"/>
      <c r="AA6637" s="429"/>
      <c r="AB6637" s="185"/>
      <c r="AC6637" s="431"/>
    </row>
    <row r="6638" spans="24:29">
      <c r="X6638" s="429"/>
      <c r="Y6638" s="429"/>
      <c r="Z6638" s="429"/>
      <c r="AA6638" s="429"/>
      <c r="AB6638" s="185"/>
      <c r="AC6638" s="431"/>
    </row>
    <row r="6639" spans="24:29">
      <c r="X6639" s="429"/>
      <c r="Y6639" s="429"/>
      <c r="Z6639" s="429"/>
      <c r="AA6639" s="429"/>
      <c r="AB6639" s="185"/>
      <c r="AC6639" s="431"/>
    </row>
    <row r="6640" spans="24:29">
      <c r="X6640" s="429"/>
      <c r="Y6640" s="429"/>
      <c r="Z6640" s="429"/>
      <c r="AA6640" s="429"/>
      <c r="AB6640" s="185"/>
      <c r="AC6640" s="431"/>
    </row>
    <row r="6641" spans="24:29">
      <c r="X6641" s="429"/>
      <c r="Y6641" s="429"/>
      <c r="Z6641" s="429"/>
      <c r="AA6641" s="429"/>
      <c r="AB6641" s="185"/>
      <c r="AC6641" s="431"/>
    </row>
    <row r="6642" spans="24:29">
      <c r="X6642" s="429"/>
      <c r="Y6642" s="429"/>
      <c r="Z6642" s="429"/>
      <c r="AA6642" s="429"/>
      <c r="AB6642" s="185"/>
      <c r="AC6642" s="431"/>
    </row>
    <row r="6643" spans="24:29">
      <c r="X6643" s="429"/>
      <c r="Y6643" s="429"/>
      <c r="Z6643" s="429"/>
      <c r="AA6643" s="429"/>
      <c r="AB6643" s="185"/>
      <c r="AC6643" s="431"/>
    </row>
    <row r="6644" spans="24:29">
      <c r="X6644" s="429"/>
      <c r="Y6644" s="429"/>
      <c r="Z6644" s="429"/>
      <c r="AA6644" s="429"/>
      <c r="AB6644" s="185"/>
      <c r="AC6644" s="431"/>
    </row>
    <row r="6645" spans="24:29">
      <c r="X6645" s="429"/>
      <c r="Y6645" s="429"/>
      <c r="Z6645" s="429"/>
      <c r="AA6645" s="429"/>
      <c r="AB6645" s="185"/>
      <c r="AC6645" s="431"/>
    </row>
    <row r="6646" spans="24:29">
      <c r="X6646" s="429"/>
      <c r="Y6646" s="429"/>
      <c r="Z6646" s="429"/>
      <c r="AA6646" s="429"/>
      <c r="AB6646" s="185"/>
      <c r="AC6646" s="431"/>
    </row>
    <row r="6647" spans="24:29">
      <c r="X6647" s="429"/>
      <c r="Y6647" s="429"/>
      <c r="Z6647" s="429"/>
      <c r="AA6647" s="429"/>
      <c r="AB6647" s="185"/>
      <c r="AC6647" s="431"/>
    </row>
    <row r="6648" spans="24:29">
      <c r="X6648" s="429"/>
      <c r="Y6648" s="429"/>
      <c r="Z6648" s="429"/>
      <c r="AA6648" s="429"/>
      <c r="AB6648" s="185"/>
      <c r="AC6648" s="431"/>
    </row>
    <row r="6649" spans="24:29">
      <c r="X6649" s="429"/>
      <c r="Y6649" s="429"/>
      <c r="Z6649" s="429"/>
      <c r="AA6649" s="429"/>
      <c r="AB6649" s="185"/>
      <c r="AC6649" s="431"/>
    </row>
    <row r="6650" spans="24:29">
      <c r="X6650" s="429"/>
      <c r="Y6650" s="429"/>
      <c r="Z6650" s="429"/>
      <c r="AA6650" s="429"/>
      <c r="AB6650" s="185"/>
      <c r="AC6650" s="431"/>
    </row>
    <row r="6651" spans="24:29">
      <c r="X6651" s="429"/>
      <c r="Y6651" s="429"/>
      <c r="Z6651" s="429"/>
      <c r="AA6651" s="429"/>
      <c r="AB6651" s="185"/>
      <c r="AC6651" s="431"/>
    </row>
    <row r="6652" spans="24:29">
      <c r="X6652" s="429"/>
      <c r="Y6652" s="429"/>
      <c r="Z6652" s="429"/>
      <c r="AA6652" s="429"/>
      <c r="AB6652" s="185"/>
      <c r="AC6652" s="431"/>
    </row>
    <row r="6653" spans="24:29">
      <c r="X6653" s="429"/>
      <c r="Y6653" s="429"/>
      <c r="Z6653" s="429"/>
      <c r="AA6653" s="429"/>
      <c r="AB6653" s="185"/>
      <c r="AC6653" s="431"/>
    </row>
    <row r="6654" spans="24:29">
      <c r="X6654" s="429"/>
      <c r="Y6654" s="429"/>
      <c r="Z6654" s="429"/>
      <c r="AA6654" s="429"/>
      <c r="AB6654" s="185"/>
      <c r="AC6654" s="431"/>
    </row>
    <row r="6655" spans="24:29">
      <c r="X6655" s="429"/>
      <c r="Y6655" s="429"/>
      <c r="Z6655" s="429"/>
      <c r="AA6655" s="429"/>
      <c r="AB6655" s="185"/>
      <c r="AC6655" s="431"/>
    </row>
    <row r="6656" spans="24:29">
      <c r="X6656" s="429"/>
      <c r="Y6656" s="429"/>
      <c r="Z6656" s="429"/>
      <c r="AA6656" s="429"/>
      <c r="AB6656" s="185"/>
      <c r="AC6656" s="431"/>
    </row>
    <row r="6657" spans="24:29">
      <c r="X6657" s="429"/>
      <c r="Y6657" s="429"/>
      <c r="Z6657" s="429"/>
      <c r="AA6657" s="429"/>
      <c r="AB6657" s="185"/>
      <c r="AC6657" s="431"/>
    </row>
    <row r="6658" spans="24:29">
      <c r="X6658" s="429"/>
      <c r="Y6658" s="429"/>
      <c r="Z6658" s="429"/>
      <c r="AA6658" s="429"/>
      <c r="AB6658" s="185"/>
      <c r="AC6658" s="431"/>
    </row>
    <row r="6659" spans="24:29">
      <c r="X6659" s="429"/>
      <c r="Y6659" s="429"/>
      <c r="Z6659" s="429"/>
      <c r="AA6659" s="429"/>
      <c r="AB6659" s="185"/>
      <c r="AC6659" s="431"/>
    </row>
    <row r="6660" spans="24:29">
      <c r="X6660" s="429"/>
      <c r="Y6660" s="429"/>
      <c r="Z6660" s="429"/>
      <c r="AA6660" s="429"/>
      <c r="AB6660" s="185"/>
      <c r="AC6660" s="431"/>
    </row>
    <row r="6661" spans="24:29">
      <c r="X6661" s="429"/>
      <c r="Y6661" s="429"/>
      <c r="Z6661" s="429"/>
      <c r="AA6661" s="429"/>
      <c r="AB6661" s="185"/>
      <c r="AC6661" s="431"/>
    </row>
    <row r="6662" spans="24:29">
      <c r="X6662" s="429"/>
      <c r="Y6662" s="429"/>
      <c r="Z6662" s="429"/>
      <c r="AA6662" s="429"/>
      <c r="AB6662" s="185"/>
      <c r="AC6662" s="431"/>
    </row>
    <row r="6663" spans="24:29">
      <c r="X6663" s="429"/>
      <c r="Y6663" s="429"/>
      <c r="Z6663" s="429"/>
      <c r="AA6663" s="429"/>
      <c r="AB6663" s="185"/>
      <c r="AC6663" s="431"/>
    </row>
    <row r="6664" spans="24:29">
      <c r="X6664" s="429"/>
      <c r="Y6664" s="429"/>
      <c r="Z6664" s="429"/>
      <c r="AA6664" s="429"/>
      <c r="AB6664" s="185"/>
      <c r="AC6664" s="431"/>
    </row>
    <row r="6665" spans="24:29">
      <c r="X6665" s="429"/>
      <c r="Y6665" s="429"/>
      <c r="Z6665" s="429"/>
      <c r="AA6665" s="429"/>
      <c r="AB6665" s="185"/>
      <c r="AC6665" s="431"/>
    </row>
    <row r="6666" spans="24:29">
      <c r="X6666" s="429"/>
      <c r="Y6666" s="429"/>
      <c r="Z6666" s="429"/>
      <c r="AA6666" s="429"/>
      <c r="AB6666" s="185"/>
      <c r="AC6666" s="431"/>
    </row>
    <row r="6667" spans="24:29">
      <c r="X6667" s="429"/>
      <c r="Y6667" s="429"/>
      <c r="Z6667" s="429"/>
      <c r="AA6667" s="429"/>
      <c r="AB6667" s="185"/>
      <c r="AC6667" s="431"/>
    </row>
    <row r="6668" spans="24:29">
      <c r="X6668" s="429"/>
      <c r="Y6668" s="429"/>
      <c r="Z6668" s="429"/>
      <c r="AA6668" s="429"/>
      <c r="AB6668" s="185"/>
      <c r="AC6668" s="431"/>
    </row>
    <row r="6669" spans="24:29">
      <c r="X6669" s="429"/>
      <c r="Y6669" s="429"/>
      <c r="Z6669" s="429"/>
      <c r="AA6669" s="429"/>
      <c r="AB6669" s="185"/>
      <c r="AC6669" s="431"/>
    </row>
    <row r="6670" spans="24:29">
      <c r="X6670" s="429"/>
      <c r="Y6670" s="429"/>
      <c r="Z6670" s="429"/>
      <c r="AA6670" s="429"/>
      <c r="AB6670" s="185"/>
      <c r="AC6670" s="431"/>
    </row>
    <row r="6671" spans="24:29">
      <c r="X6671" s="429"/>
      <c r="Y6671" s="429"/>
      <c r="Z6671" s="429"/>
      <c r="AA6671" s="429"/>
      <c r="AB6671" s="185"/>
      <c r="AC6671" s="431"/>
    </row>
    <row r="6672" spans="24:29">
      <c r="X6672" s="429"/>
      <c r="Y6672" s="429"/>
      <c r="Z6672" s="429"/>
      <c r="AA6672" s="429"/>
      <c r="AB6672" s="185"/>
      <c r="AC6672" s="431"/>
    </row>
    <row r="6673" spans="24:29">
      <c r="X6673" s="429"/>
      <c r="Y6673" s="429"/>
      <c r="Z6673" s="429"/>
      <c r="AA6673" s="429"/>
      <c r="AB6673" s="185"/>
      <c r="AC6673" s="431"/>
    </row>
    <row r="6674" spans="24:29">
      <c r="X6674" s="429"/>
      <c r="Y6674" s="429"/>
      <c r="Z6674" s="429"/>
      <c r="AA6674" s="429"/>
      <c r="AB6674" s="185"/>
      <c r="AC6674" s="431"/>
    </row>
    <row r="6675" spans="24:29">
      <c r="X6675" s="429"/>
      <c r="Y6675" s="429"/>
      <c r="Z6675" s="429"/>
      <c r="AA6675" s="429"/>
      <c r="AB6675" s="185"/>
      <c r="AC6675" s="431"/>
    </row>
    <row r="6676" spans="24:29">
      <c r="X6676" s="429"/>
      <c r="Y6676" s="429"/>
      <c r="Z6676" s="429"/>
      <c r="AA6676" s="429"/>
      <c r="AB6676" s="185"/>
      <c r="AC6676" s="431"/>
    </row>
    <row r="6677" spans="24:29">
      <c r="X6677" s="429"/>
      <c r="Y6677" s="429"/>
      <c r="Z6677" s="429"/>
      <c r="AA6677" s="429"/>
      <c r="AB6677" s="185"/>
      <c r="AC6677" s="431"/>
    </row>
    <row r="6678" spans="24:29">
      <c r="X6678" s="429"/>
      <c r="Y6678" s="429"/>
      <c r="Z6678" s="429"/>
      <c r="AA6678" s="429"/>
      <c r="AB6678" s="185"/>
      <c r="AC6678" s="431"/>
    </row>
    <row r="6679" spans="24:29">
      <c r="X6679" s="429"/>
      <c r="Y6679" s="429"/>
      <c r="Z6679" s="429"/>
      <c r="AA6679" s="429"/>
      <c r="AB6679" s="185"/>
      <c r="AC6679" s="431"/>
    </row>
    <row r="6680" spans="24:29">
      <c r="X6680" s="429"/>
      <c r="Y6680" s="429"/>
      <c r="Z6680" s="429"/>
      <c r="AA6680" s="429"/>
      <c r="AB6680" s="185"/>
      <c r="AC6680" s="431"/>
    </row>
    <row r="6681" spans="24:29">
      <c r="X6681" s="429"/>
      <c r="Y6681" s="429"/>
      <c r="Z6681" s="429"/>
      <c r="AA6681" s="429"/>
      <c r="AB6681" s="185"/>
      <c r="AC6681" s="431"/>
    </row>
    <row r="6682" spans="24:29">
      <c r="X6682" s="429"/>
      <c r="Y6682" s="429"/>
      <c r="Z6682" s="429"/>
      <c r="AA6682" s="429"/>
      <c r="AB6682" s="185"/>
      <c r="AC6682" s="431"/>
    </row>
    <row r="6683" spans="24:29">
      <c r="X6683" s="429"/>
      <c r="Y6683" s="429"/>
      <c r="Z6683" s="429"/>
      <c r="AA6683" s="429"/>
      <c r="AB6683" s="185"/>
      <c r="AC6683" s="431"/>
    </row>
    <row r="6684" spans="24:29">
      <c r="X6684" s="429"/>
      <c r="Y6684" s="429"/>
      <c r="Z6684" s="429"/>
      <c r="AA6684" s="429"/>
      <c r="AB6684" s="185"/>
      <c r="AC6684" s="431"/>
    </row>
    <row r="6685" spans="24:29">
      <c r="X6685" s="429"/>
      <c r="Y6685" s="429"/>
      <c r="Z6685" s="429"/>
      <c r="AA6685" s="429"/>
      <c r="AB6685" s="185"/>
      <c r="AC6685" s="431"/>
    </row>
    <row r="6686" spans="24:29">
      <c r="X6686" s="429"/>
      <c r="Y6686" s="429"/>
      <c r="Z6686" s="429"/>
      <c r="AA6686" s="429"/>
      <c r="AB6686" s="185"/>
      <c r="AC6686" s="431"/>
    </row>
    <row r="6687" spans="24:29">
      <c r="X6687" s="429"/>
      <c r="Y6687" s="429"/>
      <c r="Z6687" s="429"/>
      <c r="AA6687" s="429"/>
      <c r="AB6687" s="185"/>
      <c r="AC6687" s="431"/>
    </row>
    <row r="6688" spans="24:29">
      <c r="X6688" s="429"/>
      <c r="Y6688" s="429"/>
      <c r="Z6688" s="429"/>
      <c r="AA6688" s="429"/>
      <c r="AB6688" s="185"/>
      <c r="AC6688" s="431"/>
    </row>
    <row r="6689" spans="24:29">
      <c r="X6689" s="429"/>
      <c r="Y6689" s="429"/>
      <c r="Z6689" s="429"/>
      <c r="AA6689" s="429"/>
      <c r="AB6689" s="185"/>
      <c r="AC6689" s="431"/>
    </row>
    <row r="6690" spans="24:29">
      <c r="X6690" s="429"/>
      <c r="Y6690" s="429"/>
      <c r="Z6690" s="429"/>
      <c r="AA6690" s="429"/>
      <c r="AB6690" s="185"/>
      <c r="AC6690" s="431"/>
    </row>
    <row r="6691" spans="24:29">
      <c r="X6691" s="429"/>
      <c r="Y6691" s="429"/>
      <c r="Z6691" s="429"/>
      <c r="AA6691" s="429"/>
      <c r="AB6691" s="185"/>
      <c r="AC6691" s="431"/>
    </row>
    <row r="6692" spans="24:29">
      <c r="X6692" s="429"/>
      <c r="Y6692" s="429"/>
      <c r="Z6692" s="429"/>
      <c r="AA6692" s="429"/>
      <c r="AB6692" s="185"/>
      <c r="AC6692" s="431"/>
    </row>
    <row r="6693" spans="24:29">
      <c r="X6693" s="429"/>
      <c r="Y6693" s="429"/>
      <c r="Z6693" s="429"/>
      <c r="AA6693" s="429"/>
      <c r="AB6693" s="185"/>
      <c r="AC6693" s="431"/>
    </row>
    <row r="6694" spans="24:29">
      <c r="X6694" s="429"/>
      <c r="Y6694" s="429"/>
      <c r="Z6694" s="429"/>
      <c r="AA6694" s="429"/>
      <c r="AB6694" s="185"/>
      <c r="AC6694" s="431"/>
    </row>
    <row r="6695" spans="24:29">
      <c r="X6695" s="429"/>
      <c r="Y6695" s="429"/>
      <c r="Z6695" s="429"/>
      <c r="AA6695" s="429"/>
      <c r="AB6695" s="185"/>
      <c r="AC6695" s="431"/>
    </row>
    <row r="6696" spans="24:29">
      <c r="X6696" s="429"/>
      <c r="Y6696" s="429"/>
      <c r="Z6696" s="429"/>
      <c r="AA6696" s="429"/>
      <c r="AB6696" s="185"/>
      <c r="AC6696" s="431"/>
    </row>
    <row r="6697" spans="24:29">
      <c r="X6697" s="429"/>
      <c r="Y6697" s="429"/>
      <c r="Z6697" s="429"/>
      <c r="AA6697" s="429"/>
      <c r="AB6697" s="185"/>
      <c r="AC6697" s="431"/>
    </row>
    <row r="6698" spans="24:29">
      <c r="X6698" s="429"/>
      <c r="Y6698" s="429"/>
      <c r="Z6698" s="429"/>
      <c r="AA6698" s="429"/>
      <c r="AB6698" s="185"/>
      <c r="AC6698" s="431"/>
    </row>
    <row r="6699" spans="24:29">
      <c r="X6699" s="429"/>
      <c r="Y6699" s="429"/>
      <c r="Z6699" s="429"/>
      <c r="AA6699" s="429"/>
      <c r="AB6699" s="185"/>
      <c r="AC6699" s="431"/>
    </row>
    <row r="6700" spans="24:29">
      <c r="X6700" s="429"/>
      <c r="Y6700" s="429"/>
      <c r="Z6700" s="429"/>
      <c r="AA6700" s="429"/>
      <c r="AB6700" s="185"/>
      <c r="AC6700" s="431"/>
    </row>
    <row r="6701" spans="24:29">
      <c r="X6701" s="429"/>
      <c r="Y6701" s="429"/>
      <c r="Z6701" s="429"/>
      <c r="AA6701" s="429"/>
      <c r="AB6701" s="185"/>
      <c r="AC6701" s="431"/>
    </row>
    <row r="6702" spans="24:29">
      <c r="X6702" s="429"/>
      <c r="Y6702" s="429"/>
      <c r="Z6702" s="429"/>
      <c r="AA6702" s="429"/>
      <c r="AB6702" s="185"/>
      <c r="AC6702" s="431"/>
    </row>
    <row r="6703" spans="24:29">
      <c r="X6703" s="429"/>
      <c r="Y6703" s="429"/>
      <c r="Z6703" s="429"/>
      <c r="AA6703" s="429"/>
      <c r="AB6703" s="185"/>
      <c r="AC6703" s="431"/>
    </row>
    <row r="6704" spans="24:29">
      <c r="X6704" s="429"/>
      <c r="Y6704" s="429"/>
      <c r="Z6704" s="429"/>
      <c r="AA6704" s="429"/>
      <c r="AB6704" s="185"/>
      <c r="AC6704" s="431"/>
    </row>
    <row r="6705" spans="24:29">
      <c r="X6705" s="429"/>
      <c r="Y6705" s="429"/>
      <c r="Z6705" s="429"/>
      <c r="AA6705" s="429"/>
      <c r="AB6705" s="185"/>
      <c r="AC6705" s="431"/>
    </row>
    <row r="6706" spans="24:29">
      <c r="X6706" s="429"/>
      <c r="Y6706" s="429"/>
      <c r="Z6706" s="429"/>
      <c r="AA6706" s="429"/>
      <c r="AB6706" s="185"/>
      <c r="AC6706" s="431"/>
    </row>
    <row r="6707" spans="24:29">
      <c r="X6707" s="429"/>
      <c r="Y6707" s="429"/>
      <c r="Z6707" s="429"/>
      <c r="AA6707" s="429"/>
      <c r="AB6707" s="185"/>
      <c r="AC6707" s="431"/>
    </row>
    <row r="6708" spans="24:29">
      <c r="X6708" s="429"/>
      <c r="Y6708" s="429"/>
      <c r="Z6708" s="429"/>
      <c r="AA6708" s="429"/>
      <c r="AB6708" s="185"/>
      <c r="AC6708" s="431"/>
    </row>
    <row r="6709" spans="24:29">
      <c r="X6709" s="429"/>
      <c r="Y6709" s="429"/>
      <c r="Z6709" s="429"/>
      <c r="AA6709" s="429"/>
      <c r="AB6709" s="185"/>
      <c r="AC6709" s="431"/>
    </row>
    <row r="6710" spans="24:29">
      <c r="X6710" s="429"/>
      <c r="Y6710" s="429"/>
      <c r="Z6710" s="429"/>
      <c r="AA6710" s="429"/>
      <c r="AB6710" s="185"/>
      <c r="AC6710" s="431"/>
    </row>
    <row r="6711" spans="24:29">
      <c r="X6711" s="429"/>
      <c r="Y6711" s="429"/>
      <c r="Z6711" s="429"/>
      <c r="AA6711" s="429"/>
      <c r="AB6711" s="185"/>
      <c r="AC6711" s="431"/>
    </row>
    <row r="6712" spans="24:29">
      <c r="X6712" s="429"/>
      <c r="Y6712" s="429"/>
      <c r="Z6712" s="429"/>
      <c r="AA6712" s="429"/>
      <c r="AB6712" s="185"/>
      <c r="AC6712" s="431"/>
    </row>
    <row r="6713" spans="24:29">
      <c r="X6713" s="429"/>
      <c r="Y6713" s="429"/>
      <c r="Z6713" s="429"/>
      <c r="AA6713" s="429"/>
      <c r="AB6713" s="185"/>
      <c r="AC6713" s="431"/>
    </row>
    <row r="6714" spans="24:29">
      <c r="X6714" s="429"/>
      <c r="Y6714" s="429"/>
      <c r="Z6714" s="429"/>
      <c r="AA6714" s="429"/>
      <c r="AB6714" s="185"/>
      <c r="AC6714" s="431"/>
    </row>
    <row r="6715" spans="24:29">
      <c r="X6715" s="429"/>
      <c r="Y6715" s="429"/>
      <c r="Z6715" s="429"/>
      <c r="AA6715" s="429"/>
      <c r="AB6715" s="185"/>
      <c r="AC6715" s="431"/>
    </row>
    <row r="6716" spans="24:29">
      <c r="X6716" s="429"/>
      <c r="Y6716" s="429"/>
      <c r="Z6716" s="429"/>
      <c r="AA6716" s="429"/>
      <c r="AB6716" s="185"/>
      <c r="AC6716" s="431"/>
    </row>
    <row r="6717" spans="24:29">
      <c r="X6717" s="429"/>
      <c r="Y6717" s="429"/>
      <c r="Z6717" s="429"/>
      <c r="AA6717" s="429"/>
      <c r="AB6717" s="185"/>
      <c r="AC6717" s="431"/>
    </row>
    <row r="6718" spans="24:29">
      <c r="X6718" s="429"/>
      <c r="Y6718" s="429"/>
      <c r="Z6718" s="429"/>
      <c r="AA6718" s="429"/>
      <c r="AB6718" s="185"/>
      <c r="AC6718" s="431"/>
    </row>
    <row r="6719" spans="24:29">
      <c r="X6719" s="429"/>
      <c r="Y6719" s="429"/>
      <c r="Z6719" s="429"/>
      <c r="AA6719" s="429"/>
      <c r="AB6719" s="185"/>
      <c r="AC6719" s="431"/>
    </row>
    <row r="6720" spans="24:29">
      <c r="X6720" s="429"/>
      <c r="Y6720" s="429"/>
      <c r="Z6720" s="429"/>
      <c r="AA6720" s="429"/>
      <c r="AB6720" s="185"/>
      <c r="AC6720" s="431"/>
    </row>
    <row r="6721" spans="24:29">
      <c r="X6721" s="429"/>
      <c r="Y6721" s="429"/>
      <c r="Z6721" s="429"/>
      <c r="AA6721" s="429"/>
      <c r="AB6721" s="185"/>
      <c r="AC6721" s="431"/>
    </row>
    <row r="6722" spans="24:29">
      <c r="X6722" s="429"/>
      <c r="Y6722" s="429"/>
      <c r="Z6722" s="429"/>
      <c r="AA6722" s="429"/>
      <c r="AB6722" s="185"/>
      <c r="AC6722" s="431"/>
    </row>
    <row r="6723" spans="24:29">
      <c r="X6723" s="429"/>
      <c r="Y6723" s="429"/>
      <c r="Z6723" s="429"/>
      <c r="AA6723" s="429"/>
      <c r="AB6723" s="185"/>
      <c r="AC6723" s="431"/>
    </row>
    <row r="6724" spans="24:29">
      <c r="X6724" s="429"/>
      <c r="Y6724" s="429"/>
      <c r="Z6724" s="429"/>
      <c r="AA6724" s="429"/>
      <c r="AB6724" s="185"/>
      <c r="AC6724" s="431"/>
    </row>
    <row r="6725" spans="24:29">
      <c r="X6725" s="429"/>
      <c r="Y6725" s="429"/>
      <c r="Z6725" s="429"/>
      <c r="AA6725" s="429"/>
      <c r="AB6725" s="185"/>
      <c r="AC6725" s="431"/>
    </row>
    <row r="6726" spans="24:29">
      <c r="X6726" s="429"/>
      <c r="Y6726" s="429"/>
      <c r="Z6726" s="429"/>
      <c r="AA6726" s="429"/>
      <c r="AB6726" s="185"/>
      <c r="AC6726" s="431"/>
    </row>
    <row r="6727" spans="24:29">
      <c r="X6727" s="429"/>
      <c r="Y6727" s="429"/>
      <c r="Z6727" s="429"/>
      <c r="AA6727" s="429"/>
      <c r="AB6727" s="185"/>
      <c r="AC6727" s="431"/>
    </row>
    <row r="6728" spans="24:29">
      <c r="X6728" s="429"/>
      <c r="Y6728" s="429"/>
      <c r="Z6728" s="429"/>
      <c r="AA6728" s="429"/>
      <c r="AB6728" s="185"/>
      <c r="AC6728" s="431"/>
    </row>
    <row r="6729" spans="24:29">
      <c r="X6729" s="429"/>
      <c r="Y6729" s="429"/>
      <c r="Z6729" s="429"/>
      <c r="AA6729" s="429"/>
      <c r="AB6729" s="185"/>
      <c r="AC6729" s="431"/>
    </row>
    <row r="6730" spans="24:29">
      <c r="X6730" s="429"/>
      <c r="Y6730" s="429"/>
      <c r="Z6730" s="429"/>
      <c r="AA6730" s="429"/>
      <c r="AB6730" s="185"/>
      <c r="AC6730" s="431"/>
    </row>
    <row r="6731" spans="24:29">
      <c r="X6731" s="429"/>
      <c r="Y6731" s="429"/>
      <c r="Z6731" s="429"/>
      <c r="AA6731" s="429"/>
      <c r="AB6731" s="185"/>
      <c r="AC6731" s="431"/>
    </row>
    <row r="6732" spans="24:29">
      <c r="X6732" s="429"/>
      <c r="Y6732" s="429"/>
      <c r="Z6732" s="429"/>
      <c r="AA6732" s="429"/>
      <c r="AB6732" s="185"/>
      <c r="AC6732" s="431"/>
    </row>
    <row r="6733" spans="24:29">
      <c r="X6733" s="429"/>
      <c r="Y6733" s="429"/>
      <c r="Z6733" s="429"/>
      <c r="AA6733" s="429"/>
      <c r="AB6733" s="185"/>
      <c r="AC6733" s="431"/>
    </row>
    <row r="6734" spans="24:29">
      <c r="X6734" s="429"/>
      <c r="Y6734" s="429"/>
      <c r="Z6734" s="429"/>
      <c r="AA6734" s="429"/>
      <c r="AB6734" s="185"/>
      <c r="AC6734" s="431"/>
    </row>
    <row r="6735" spans="24:29">
      <c r="X6735" s="429"/>
      <c r="Y6735" s="429"/>
      <c r="Z6735" s="429"/>
      <c r="AA6735" s="429"/>
      <c r="AB6735" s="185"/>
      <c r="AC6735" s="431"/>
    </row>
    <row r="6736" spans="24:29">
      <c r="X6736" s="429"/>
      <c r="Y6736" s="429"/>
      <c r="Z6736" s="429"/>
      <c r="AA6736" s="429"/>
      <c r="AB6736" s="185"/>
      <c r="AC6736" s="431"/>
    </row>
    <row r="6737" spans="24:29">
      <c r="X6737" s="429"/>
      <c r="Y6737" s="429"/>
      <c r="Z6737" s="429"/>
      <c r="AA6737" s="429"/>
      <c r="AB6737" s="185"/>
      <c r="AC6737" s="431"/>
    </row>
    <row r="6738" spans="24:29">
      <c r="X6738" s="429"/>
      <c r="Y6738" s="429"/>
      <c r="Z6738" s="429"/>
      <c r="AA6738" s="429"/>
      <c r="AB6738" s="185"/>
      <c r="AC6738" s="431"/>
    </row>
    <row r="6739" spans="24:29">
      <c r="X6739" s="429"/>
      <c r="Y6739" s="429"/>
      <c r="Z6739" s="429"/>
      <c r="AA6739" s="429"/>
      <c r="AB6739" s="185"/>
      <c r="AC6739" s="431"/>
    </row>
    <row r="6740" spans="24:29">
      <c r="X6740" s="429"/>
      <c r="Y6740" s="429"/>
      <c r="Z6740" s="429"/>
      <c r="AA6740" s="429"/>
      <c r="AB6740" s="185"/>
      <c r="AC6740" s="431"/>
    </row>
    <row r="6741" spans="24:29">
      <c r="X6741" s="429"/>
      <c r="Y6741" s="429"/>
      <c r="Z6741" s="429"/>
      <c r="AA6741" s="429"/>
      <c r="AB6741" s="185"/>
      <c r="AC6741" s="431"/>
    </row>
    <row r="6742" spans="24:29">
      <c r="X6742" s="429"/>
      <c r="Y6742" s="429"/>
      <c r="Z6742" s="429"/>
      <c r="AA6742" s="429"/>
      <c r="AB6742" s="185"/>
      <c r="AC6742" s="431"/>
    </row>
    <row r="6743" spans="24:29">
      <c r="X6743" s="429"/>
      <c r="Y6743" s="429"/>
      <c r="Z6743" s="429"/>
      <c r="AA6743" s="429"/>
      <c r="AB6743" s="185"/>
      <c r="AC6743" s="431"/>
    </row>
    <row r="6744" spans="24:29">
      <c r="X6744" s="429"/>
      <c r="Y6744" s="429"/>
      <c r="Z6744" s="429"/>
      <c r="AA6744" s="429"/>
      <c r="AB6744" s="185"/>
      <c r="AC6744" s="431"/>
    </row>
    <row r="6745" spans="24:29">
      <c r="X6745" s="429"/>
      <c r="Y6745" s="429"/>
      <c r="Z6745" s="429"/>
      <c r="AA6745" s="429"/>
      <c r="AB6745" s="185"/>
      <c r="AC6745" s="431"/>
    </row>
    <row r="6746" spans="24:29">
      <c r="X6746" s="429"/>
      <c r="Y6746" s="429"/>
      <c r="Z6746" s="429"/>
      <c r="AA6746" s="429"/>
      <c r="AB6746" s="185"/>
      <c r="AC6746" s="431"/>
    </row>
    <row r="6747" spans="24:29">
      <c r="X6747" s="429"/>
      <c r="Y6747" s="429"/>
      <c r="Z6747" s="429"/>
      <c r="AA6747" s="429"/>
      <c r="AB6747" s="185"/>
      <c r="AC6747" s="431"/>
    </row>
    <row r="6748" spans="24:29">
      <c r="X6748" s="429"/>
      <c r="Y6748" s="429"/>
      <c r="Z6748" s="429"/>
      <c r="AA6748" s="429"/>
      <c r="AB6748" s="185"/>
      <c r="AC6748" s="431"/>
    </row>
    <row r="6749" spans="24:29">
      <c r="X6749" s="429"/>
      <c r="Y6749" s="429"/>
      <c r="Z6749" s="429"/>
      <c r="AA6749" s="429"/>
      <c r="AB6749" s="185"/>
      <c r="AC6749" s="431"/>
    </row>
    <row r="6750" spans="24:29">
      <c r="X6750" s="429"/>
      <c r="Y6750" s="429"/>
      <c r="Z6750" s="429"/>
      <c r="AA6750" s="429"/>
      <c r="AB6750" s="185"/>
      <c r="AC6750" s="431"/>
    </row>
    <row r="6751" spans="24:29">
      <c r="X6751" s="429"/>
      <c r="Y6751" s="429"/>
      <c r="Z6751" s="429"/>
      <c r="AA6751" s="429"/>
      <c r="AB6751" s="185"/>
      <c r="AC6751" s="431"/>
    </row>
    <row r="6752" spans="24:29">
      <c r="X6752" s="429"/>
      <c r="Y6752" s="429"/>
      <c r="Z6752" s="429"/>
      <c r="AA6752" s="429"/>
      <c r="AB6752" s="185"/>
      <c r="AC6752" s="431"/>
    </row>
    <row r="6753" spans="24:29">
      <c r="X6753" s="429"/>
      <c r="Y6753" s="429"/>
      <c r="Z6753" s="429"/>
      <c r="AA6753" s="429"/>
      <c r="AB6753" s="185"/>
      <c r="AC6753" s="431"/>
    </row>
    <row r="6754" spans="24:29">
      <c r="X6754" s="429"/>
      <c r="Y6754" s="429"/>
      <c r="Z6754" s="429"/>
      <c r="AA6754" s="429"/>
      <c r="AB6754" s="185"/>
      <c r="AC6754" s="431"/>
    </row>
    <row r="6755" spans="24:29">
      <c r="X6755" s="429"/>
      <c r="Y6755" s="429"/>
      <c r="Z6755" s="429"/>
      <c r="AA6755" s="429"/>
      <c r="AB6755" s="185"/>
      <c r="AC6755" s="431"/>
    </row>
    <row r="6756" spans="24:29">
      <c r="X6756" s="429"/>
      <c r="Y6756" s="429"/>
      <c r="Z6756" s="429"/>
      <c r="AA6756" s="429"/>
      <c r="AB6756" s="185"/>
      <c r="AC6756" s="431"/>
    </row>
    <row r="6757" spans="24:29">
      <c r="X6757" s="429"/>
      <c r="Y6757" s="429"/>
      <c r="Z6757" s="429"/>
      <c r="AA6757" s="429"/>
      <c r="AB6757" s="185"/>
      <c r="AC6757" s="431"/>
    </row>
    <row r="6758" spans="24:29">
      <c r="X6758" s="429"/>
      <c r="Y6758" s="429"/>
      <c r="Z6758" s="429"/>
      <c r="AA6758" s="429"/>
      <c r="AB6758" s="185"/>
      <c r="AC6758" s="431"/>
    </row>
    <row r="6759" spans="24:29">
      <c r="X6759" s="429"/>
      <c r="Y6759" s="429"/>
      <c r="Z6759" s="429"/>
      <c r="AA6759" s="429"/>
      <c r="AB6759" s="185"/>
      <c r="AC6759" s="431"/>
    </row>
    <row r="6760" spans="24:29">
      <c r="X6760" s="429"/>
      <c r="Y6760" s="429"/>
      <c r="Z6760" s="429"/>
      <c r="AA6760" s="429"/>
      <c r="AB6760" s="185"/>
      <c r="AC6760" s="431"/>
    </row>
    <row r="6761" spans="24:29">
      <c r="X6761" s="429"/>
      <c r="Y6761" s="429"/>
      <c r="Z6761" s="429"/>
      <c r="AA6761" s="429"/>
      <c r="AB6761" s="185"/>
      <c r="AC6761" s="431"/>
    </row>
    <row r="6762" spans="24:29">
      <c r="X6762" s="429"/>
      <c r="Y6762" s="429"/>
      <c r="Z6762" s="429"/>
      <c r="AA6762" s="429"/>
      <c r="AB6762" s="185"/>
      <c r="AC6762" s="431"/>
    </row>
    <row r="6763" spans="24:29">
      <c r="X6763" s="429"/>
      <c r="Y6763" s="429"/>
      <c r="Z6763" s="429"/>
      <c r="AA6763" s="429"/>
      <c r="AB6763" s="185"/>
      <c r="AC6763" s="431"/>
    </row>
    <row r="6764" spans="24:29">
      <c r="X6764" s="429"/>
      <c r="Y6764" s="429"/>
      <c r="Z6764" s="429"/>
      <c r="AA6764" s="429"/>
      <c r="AB6764" s="185"/>
      <c r="AC6764" s="431"/>
    </row>
    <row r="6765" spans="24:29">
      <c r="X6765" s="429"/>
      <c r="Y6765" s="429"/>
      <c r="Z6765" s="429"/>
      <c r="AA6765" s="429"/>
      <c r="AB6765" s="185"/>
      <c r="AC6765" s="431"/>
    </row>
    <row r="6766" spans="24:29">
      <c r="X6766" s="429"/>
      <c r="Y6766" s="429"/>
      <c r="Z6766" s="429"/>
      <c r="AA6766" s="429"/>
      <c r="AB6766" s="185"/>
      <c r="AC6766" s="431"/>
    </row>
    <row r="6767" spans="24:29">
      <c r="X6767" s="429"/>
      <c r="Y6767" s="429"/>
      <c r="Z6767" s="429"/>
      <c r="AA6767" s="429"/>
      <c r="AB6767" s="185"/>
      <c r="AC6767" s="431"/>
    </row>
    <row r="6768" spans="24:29">
      <c r="X6768" s="429"/>
      <c r="Y6768" s="429"/>
      <c r="Z6768" s="429"/>
      <c r="AA6768" s="429"/>
      <c r="AB6768" s="185"/>
      <c r="AC6768" s="431"/>
    </row>
    <row r="6769" spans="24:29">
      <c r="X6769" s="429"/>
      <c r="Y6769" s="429"/>
      <c r="Z6769" s="429"/>
      <c r="AA6769" s="429"/>
      <c r="AB6769" s="185"/>
      <c r="AC6769" s="431"/>
    </row>
    <row r="6770" spans="24:29">
      <c r="X6770" s="429"/>
      <c r="Y6770" s="429"/>
      <c r="Z6770" s="429"/>
      <c r="AA6770" s="429"/>
      <c r="AB6770" s="185"/>
      <c r="AC6770" s="431"/>
    </row>
    <row r="6771" spans="24:29">
      <c r="X6771" s="429"/>
      <c r="Y6771" s="429"/>
      <c r="Z6771" s="429"/>
      <c r="AA6771" s="429"/>
      <c r="AB6771" s="185"/>
      <c r="AC6771" s="431"/>
    </row>
    <row r="6772" spans="24:29">
      <c r="X6772" s="429"/>
      <c r="Y6772" s="429"/>
      <c r="Z6772" s="429"/>
      <c r="AA6772" s="429"/>
      <c r="AB6772" s="185"/>
      <c r="AC6772" s="431"/>
    </row>
    <row r="6773" spans="24:29">
      <c r="X6773" s="429"/>
      <c r="Y6773" s="429"/>
      <c r="Z6773" s="429"/>
      <c r="AA6773" s="429"/>
      <c r="AB6773" s="185"/>
      <c r="AC6773" s="431"/>
    </row>
    <row r="6774" spans="24:29">
      <c r="X6774" s="429"/>
      <c r="Y6774" s="429"/>
      <c r="Z6774" s="429"/>
      <c r="AA6774" s="429"/>
      <c r="AB6774" s="185"/>
      <c r="AC6774" s="431"/>
    </row>
    <row r="6775" spans="24:29">
      <c r="X6775" s="429"/>
      <c r="Y6775" s="429"/>
      <c r="Z6775" s="429"/>
      <c r="AA6775" s="429"/>
      <c r="AB6775" s="185"/>
      <c r="AC6775" s="431"/>
    </row>
    <row r="6776" spans="24:29">
      <c r="X6776" s="429"/>
      <c r="Y6776" s="429"/>
      <c r="Z6776" s="429"/>
      <c r="AA6776" s="429"/>
      <c r="AB6776" s="185"/>
      <c r="AC6776" s="431"/>
    </row>
    <row r="6777" spans="24:29">
      <c r="X6777" s="429"/>
      <c r="Y6777" s="429"/>
      <c r="Z6777" s="429"/>
      <c r="AA6777" s="429"/>
      <c r="AB6777" s="185"/>
      <c r="AC6777" s="431"/>
    </row>
    <row r="6778" spans="24:29">
      <c r="X6778" s="429"/>
      <c r="Y6778" s="429"/>
      <c r="Z6778" s="429"/>
      <c r="AA6778" s="429"/>
      <c r="AB6778" s="185"/>
      <c r="AC6778" s="431"/>
    </row>
    <row r="6779" spans="24:29">
      <c r="X6779" s="429"/>
      <c r="Y6779" s="429"/>
      <c r="Z6779" s="429"/>
      <c r="AA6779" s="429"/>
      <c r="AB6779" s="185"/>
      <c r="AC6779" s="431"/>
    </row>
    <row r="6780" spans="24:29">
      <c r="X6780" s="429"/>
      <c r="Y6780" s="429"/>
      <c r="Z6780" s="429"/>
      <c r="AA6780" s="429"/>
      <c r="AB6780" s="185"/>
      <c r="AC6780" s="431"/>
    </row>
    <row r="6781" spans="24:29">
      <c r="X6781" s="429"/>
      <c r="Y6781" s="429"/>
      <c r="Z6781" s="429"/>
      <c r="AA6781" s="429"/>
      <c r="AB6781" s="185"/>
      <c r="AC6781" s="431"/>
    </row>
    <row r="6782" spans="24:29">
      <c r="X6782" s="429"/>
      <c r="Y6782" s="429"/>
      <c r="Z6782" s="429"/>
      <c r="AA6782" s="429"/>
      <c r="AB6782" s="185"/>
      <c r="AC6782" s="431"/>
    </row>
    <row r="6783" spans="24:29">
      <c r="X6783" s="429"/>
      <c r="Y6783" s="429"/>
      <c r="Z6783" s="429"/>
      <c r="AA6783" s="429"/>
      <c r="AB6783" s="185"/>
      <c r="AC6783" s="431"/>
    </row>
    <row r="6784" spans="24:29">
      <c r="X6784" s="429"/>
      <c r="Y6784" s="429"/>
      <c r="Z6784" s="429"/>
      <c r="AA6784" s="429"/>
      <c r="AB6784" s="185"/>
      <c r="AC6784" s="431"/>
    </row>
    <row r="6785" spans="24:29">
      <c r="X6785" s="429"/>
      <c r="Y6785" s="429"/>
      <c r="Z6785" s="429"/>
      <c r="AA6785" s="429"/>
      <c r="AB6785" s="185"/>
      <c r="AC6785" s="431"/>
    </row>
    <row r="6786" spans="24:29">
      <c r="X6786" s="429"/>
      <c r="Y6786" s="429"/>
      <c r="Z6786" s="429"/>
      <c r="AA6786" s="429"/>
      <c r="AB6786" s="185"/>
      <c r="AC6786" s="431"/>
    </row>
    <row r="6787" spans="24:29">
      <c r="X6787" s="429"/>
      <c r="Y6787" s="429"/>
      <c r="Z6787" s="429"/>
      <c r="AA6787" s="429"/>
      <c r="AB6787" s="185"/>
      <c r="AC6787" s="431"/>
    </row>
    <row r="6788" spans="24:29">
      <c r="X6788" s="429"/>
      <c r="Y6788" s="429"/>
      <c r="Z6788" s="429"/>
      <c r="AA6788" s="429"/>
      <c r="AB6788" s="185"/>
      <c r="AC6788" s="431"/>
    </row>
    <row r="6789" spans="24:29">
      <c r="X6789" s="429"/>
      <c r="Y6789" s="429"/>
      <c r="Z6789" s="429"/>
      <c r="AA6789" s="429"/>
      <c r="AB6789" s="185"/>
      <c r="AC6789" s="431"/>
    </row>
    <row r="6790" spans="24:29">
      <c r="X6790" s="429"/>
      <c r="Y6790" s="429"/>
      <c r="Z6790" s="429"/>
      <c r="AA6790" s="429"/>
      <c r="AB6790" s="185"/>
      <c r="AC6790" s="431"/>
    </row>
    <row r="6791" spans="24:29">
      <c r="X6791" s="429"/>
      <c r="Y6791" s="429"/>
      <c r="Z6791" s="429"/>
      <c r="AA6791" s="429"/>
      <c r="AB6791" s="185"/>
      <c r="AC6791" s="431"/>
    </row>
    <row r="6792" spans="24:29">
      <c r="X6792" s="429"/>
      <c r="Y6792" s="429"/>
      <c r="Z6792" s="429"/>
      <c r="AA6792" s="429"/>
      <c r="AB6792" s="185"/>
      <c r="AC6792" s="431"/>
    </row>
    <row r="6793" spans="24:29">
      <c r="X6793" s="429"/>
      <c r="Y6793" s="429"/>
      <c r="Z6793" s="429"/>
      <c r="AA6793" s="429"/>
      <c r="AB6793" s="185"/>
      <c r="AC6793" s="431"/>
    </row>
    <row r="6794" spans="24:29">
      <c r="X6794" s="429"/>
      <c r="Y6794" s="429"/>
      <c r="Z6794" s="429"/>
      <c r="AA6794" s="429"/>
      <c r="AB6794" s="185"/>
      <c r="AC6794" s="431"/>
    </row>
    <row r="6795" spans="24:29">
      <c r="X6795" s="429"/>
      <c r="Y6795" s="429"/>
      <c r="Z6795" s="429"/>
      <c r="AA6795" s="429"/>
      <c r="AB6795" s="185"/>
      <c r="AC6795" s="431"/>
    </row>
    <row r="6796" spans="24:29">
      <c r="X6796" s="429"/>
      <c r="Y6796" s="429"/>
      <c r="Z6796" s="429"/>
      <c r="AA6796" s="429"/>
      <c r="AB6796" s="185"/>
      <c r="AC6796" s="431"/>
    </row>
    <row r="6797" spans="24:29">
      <c r="X6797" s="429"/>
      <c r="Y6797" s="429"/>
      <c r="Z6797" s="429"/>
      <c r="AA6797" s="429"/>
      <c r="AB6797" s="185"/>
      <c r="AC6797" s="431"/>
    </row>
    <row r="6798" spans="24:29">
      <c r="X6798" s="429"/>
      <c r="Y6798" s="429"/>
      <c r="Z6798" s="429"/>
      <c r="AA6798" s="429"/>
      <c r="AB6798" s="185"/>
      <c r="AC6798" s="431"/>
    </row>
    <row r="6799" spans="24:29">
      <c r="X6799" s="429"/>
      <c r="Y6799" s="429"/>
      <c r="Z6799" s="429"/>
      <c r="AA6799" s="429"/>
      <c r="AB6799" s="185"/>
      <c r="AC6799" s="431"/>
    </row>
    <row r="6800" spans="24:29">
      <c r="X6800" s="429"/>
      <c r="Y6800" s="429"/>
      <c r="Z6800" s="429"/>
      <c r="AA6800" s="429"/>
      <c r="AB6800" s="185"/>
      <c r="AC6800" s="431"/>
    </row>
    <row r="6801" spans="24:29">
      <c r="X6801" s="429"/>
      <c r="Y6801" s="429"/>
      <c r="Z6801" s="429"/>
      <c r="AA6801" s="429"/>
      <c r="AB6801" s="185"/>
      <c r="AC6801" s="431"/>
    </row>
    <row r="6802" spans="24:29">
      <c r="X6802" s="429"/>
      <c r="Y6802" s="429"/>
      <c r="Z6802" s="429"/>
      <c r="AA6802" s="429"/>
      <c r="AB6802" s="185"/>
      <c r="AC6802" s="431"/>
    </row>
    <row r="6803" spans="24:29">
      <c r="X6803" s="429"/>
      <c r="Y6803" s="429"/>
      <c r="Z6803" s="429"/>
      <c r="AA6803" s="429"/>
      <c r="AB6803" s="185"/>
      <c r="AC6803" s="431"/>
    </row>
    <row r="6804" spans="24:29">
      <c r="X6804" s="429"/>
      <c r="Y6804" s="429"/>
      <c r="Z6804" s="429"/>
      <c r="AA6804" s="429"/>
      <c r="AB6804" s="185"/>
      <c r="AC6804" s="431"/>
    </row>
    <row r="6805" spans="24:29">
      <c r="X6805" s="429"/>
      <c r="Y6805" s="429"/>
      <c r="Z6805" s="429"/>
      <c r="AA6805" s="429"/>
      <c r="AB6805" s="185"/>
      <c r="AC6805" s="431"/>
    </row>
    <row r="6806" spans="24:29">
      <c r="X6806" s="429"/>
      <c r="Y6806" s="429"/>
      <c r="Z6806" s="429"/>
      <c r="AA6806" s="429"/>
      <c r="AB6806" s="185"/>
      <c r="AC6806" s="431"/>
    </row>
    <row r="6807" spans="24:29">
      <c r="X6807" s="429"/>
      <c r="Y6807" s="429"/>
      <c r="Z6807" s="429"/>
      <c r="AA6807" s="429"/>
      <c r="AB6807" s="185"/>
      <c r="AC6807" s="431"/>
    </row>
    <row r="6808" spans="24:29">
      <c r="X6808" s="429"/>
      <c r="Y6808" s="429"/>
      <c r="Z6808" s="429"/>
      <c r="AA6808" s="429"/>
      <c r="AB6808" s="185"/>
      <c r="AC6808" s="431"/>
    </row>
    <row r="6809" spans="24:29">
      <c r="X6809" s="429"/>
      <c r="Y6809" s="429"/>
      <c r="Z6809" s="429"/>
      <c r="AA6809" s="429"/>
      <c r="AB6809" s="185"/>
      <c r="AC6809" s="431"/>
    </row>
    <row r="6810" spans="24:29">
      <c r="X6810" s="429"/>
      <c r="Y6810" s="429"/>
      <c r="Z6810" s="429"/>
      <c r="AA6810" s="429"/>
      <c r="AB6810" s="185"/>
      <c r="AC6810" s="431"/>
    </row>
    <row r="6811" spans="24:29">
      <c r="X6811" s="429"/>
      <c r="Y6811" s="429"/>
      <c r="Z6811" s="429"/>
      <c r="AA6811" s="429"/>
      <c r="AB6811" s="185"/>
      <c r="AC6811" s="431"/>
    </row>
    <row r="6812" spans="24:29">
      <c r="X6812" s="429"/>
      <c r="Y6812" s="429"/>
      <c r="Z6812" s="429"/>
      <c r="AA6812" s="429"/>
      <c r="AB6812" s="185"/>
      <c r="AC6812" s="431"/>
    </row>
    <row r="6813" spans="24:29">
      <c r="X6813" s="429"/>
      <c r="Y6813" s="429"/>
      <c r="Z6813" s="429"/>
      <c r="AA6813" s="429"/>
      <c r="AB6813" s="185"/>
      <c r="AC6813" s="431"/>
    </row>
    <row r="6814" spans="24:29">
      <c r="X6814" s="429"/>
      <c r="Y6814" s="429"/>
      <c r="Z6814" s="429"/>
      <c r="AA6814" s="429"/>
      <c r="AB6814" s="185"/>
      <c r="AC6814" s="431"/>
    </row>
    <row r="6815" spans="24:29">
      <c r="X6815" s="429"/>
      <c r="Y6815" s="429"/>
      <c r="Z6815" s="429"/>
      <c r="AA6815" s="429"/>
      <c r="AB6815" s="185"/>
      <c r="AC6815" s="431"/>
    </row>
    <row r="6816" spans="24:29">
      <c r="X6816" s="429"/>
      <c r="Y6816" s="429"/>
      <c r="Z6816" s="429"/>
      <c r="AA6816" s="429"/>
      <c r="AB6816" s="185"/>
      <c r="AC6816" s="431"/>
    </row>
    <row r="6817" spans="24:29">
      <c r="X6817" s="429"/>
      <c r="Y6817" s="429"/>
      <c r="Z6817" s="429"/>
      <c r="AA6817" s="429"/>
      <c r="AB6817" s="185"/>
      <c r="AC6817" s="431"/>
    </row>
    <row r="6818" spans="24:29">
      <c r="X6818" s="429"/>
      <c r="Y6818" s="429"/>
      <c r="Z6818" s="429"/>
      <c r="AA6818" s="429"/>
      <c r="AB6818" s="185"/>
      <c r="AC6818" s="431"/>
    </row>
    <row r="6819" spans="24:29">
      <c r="X6819" s="429"/>
      <c r="Y6819" s="429"/>
      <c r="Z6819" s="429"/>
      <c r="AA6819" s="429"/>
      <c r="AB6819" s="185"/>
      <c r="AC6819" s="431"/>
    </row>
    <row r="6820" spans="24:29">
      <c r="X6820" s="429"/>
      <c r="Y6820" s="429"/>
      <c r="Z6820" s="429"/>
      <c r="AA6820" s="429"/>
      <c r="AB6820" s="185"/>
      <c r="AC6820" s="431"/>
    </row>
    <row r="6821" spans="24:29">
      <c r="X6821" s="429"/>
      <c r="Y6821" s="429"/>
      <c r="Z6821" s="429"/>
      <c r="AA6821" s="429"/>
      <c r="AB6821" s="185"/>
      <c r="AC6821" s="431"/>
    </row>
    <row r="6822" spans="24:29">
      <c r="X6822" s="429"/>
      <c r="Y6822" s="429"/>
      <c r="Z6822" s="429"/>
      <c r="AA6822" s="429"/>
      <c r="AB6822" s="185"/>
      <c r="AC6822" s="431"/>
    </row>
    <row r="6823" spans="24:29">
      <c r="X6823" s="429"/>
      <c r="Y6823" s="429"/>
      <c r="Z6823" s="429"/>
      <c r="AA6823" s="429"/>
      <c r="AB6823" s="185"/>
      <c r="AC6823" s="431"/>
    </row>
    <row r="6824" spans="24:29">
      <c r="X6824" s="429"/>
      <c r="Y6824" s="429"/>
      <c r="Z6824" s="429"/>
      <c r="AA6824" s="429"/>
      <c r="AB6824" s="185"/>
      <c r="AC6824" s="431"/>
    </row>
    <row r="6825" spans="24:29">
      <c r="X6825" s="429"/>
      <c r="Y6825" s="429"/>
      <c r="Z6825" s="429"/>
      <c r="AA6825" s="429"/>
      <c r="AB6825" s="185"/>
      <c r="AC6825" s="431"/>
    </row>
    <row r="6826" spans="24:29">
      <c r="X6826" s="429"/>
      <c r="Y6826" s="429"/>
      <c r="Z6826" s="429"/>
      <c r="AA6826" s="429"/>
      <c r="AB6826" s="185"/>
      <c r="AC6826" s="431"/>
    </row>
    <row r="6827" spans="24:29">
      <c r="X6827" s="429"/>
      <c r="Y6827" s="429"/>
      <c r="Z6827" s="429"/>
      <c r="AA6827" s="429"/>
      <c r="AB6827" s="185"/>
      <c r="AC6827" s="431"/>
    </row>
    <row r="6828" spans="24:29">
      <c r="X6828" s="429"/>
      <c r="Y6828" s="429"/>
      <c r="Z6828" s="429"/>
      <c r="AA6828" s="429"/>
      <c r="AB6828" s="185"/>
      <c r="AC6828" s="431"/>
    </row>
    <row r="6829" spans="24:29">
      <c r="X6829" s="429"/>
      <c r="Y6829" s="429"/>
      <c r="Z6829" s="429"/>
      <c r="AA6829" s="429"/>
      <c r="AB6829" s="185"/>
      <c r="AC6829" s="431"/>
    </row>
    <row r="6830" spans="24:29">
      <c r="X6830" s="429"/>
      <c r="Y6830" s="429"/>
      <c r="Z6830" s="429"/>
      <c r="AA6830" s="429"/>
      <c r="AB6830" s="185"/>
      <c r="AC6830" s="431"/>
    </row>
    <row r="6831" spans="24:29">
      <c r="X6831" s="429"/>
      <c r="Y6831" s="429"/>
      <c r="Z6831" s="429"/>
      <c r="AA6831" s="429"/>
      <c r="AB6831" s="185"/>
      <c r="AC6831" s="431"/>
    </row>
    <row r="6832" spans="24:29">
      <c r="X6832" s="429"/>
      <c r="Y6832" s="429"/>
      <c r="Z6832" s="429"/>
      <c r="AA6832" s="429"/>
      <c r="AB6832" s="185"/>
      <c r="AC6832" s="431"/>
    </row>
    <row r="6833" spans="24:29">
      <c r="X6833" s="429"/>
      <c r="Y6833" s="429"/>
      <c r="Z6833" s="429"/>
      <c r="AA6833" s="429"/>
      <c r="AB6833" s="185"/>
      <c r="AC6833" s="431"/>
    </row>
    <row r="6834" spans="24:29">
      <c r="X6834" s="429"/>
      <c r="Y6834" s="429"/>
      <c r="Z6834" s="429"/>
      <c r="AA6834" s="429"/>
      <c r="AB6834" s="185"/>
      <c r="AC6834" s="431"/>
    </row>
    <row r="6835" spans="24:29">
      <c r="X6835" s="429"/>
      <c r="Y6835" s="429"/>
      <c r="Z6835" s="429"/>
      <c r="AA6835" s="429"/>
      <c r="AB6835" s="185"/>
      <c r="AC6835" s="431"/>
    </row>
    <row r="6836" spans="24:29">
      <c r="X6836" s="429"/>
      <c r="Y6836" s="429"/>
      <c r="Z6836" s="429"/>
      <c r="AA6836" s="429"/>
      <c r="AB6836" s="185"/>
      <c r="AC6836" s="431"/>
    </row>
    <row r="6837" spans="24:29">
      <c r="X6837" s="429"/>
      <c r="Y6837" s="429"/>
      <c r="Z6837" s="429"/>
      <c r="AA6837" s="429"/>
      <c r="AB6837" s="185"/>
      <c r="AC6837" s="431"/>
    </row>
    <row r="6838" spans="24:29">
      <c r="X6838" s="429"/>
      <c r="Y6838" s="429"/>
      <c r="Z6838" s="429"/>
      <c r="AA6838" s="429"/>
      <c r="AB6838" s="185"/>
      <c r="AC6838" s="431"/>
    </row>
    <row r="6839" spans="24:29">
      <c r="X6839" s="429"/>
      <c r="Y6839" s="429"/>
      <c r="Z6839" s="429"/>
      <c r="AA6839" s="429"/>
      <c r="AB6839" s="185"/>
      <c r="AC6839" s="431"/>
    </row>
    <row r="6840" spans="24:29">
      <c r="X6840" s="429"/>
      <c r="Y6840" s="429"/>
      <c r="Z6840" s="429"/>
      <c r="AA6840" s="429"/>
      <c r="AB6840" s="185"/>
      <c r="AC6840" s="431"/>
    </row>
    <row r="6841" spans="24:29">
      <c r="X6841" s="429"/>
      <c r="Y6841" s="429"/>
      <c r="Z6841" s="429"/>
      <c r="AA6841" s="429"/>
      <c r="AB6841" s="185"/>
      <c r="AC6841" s="431"/>
    </row>
    <row r="6842" spans="24:29">
      <c r="X6842" s="429"/>
      <c r="Y6842" s="429"/>
      <c r="Z6842" s="429"/>
      <c r="AA6842" s="429"/>
      <c r="AB6842" s="185"/>
      <c r="AC6842" s="431"/>
    </row>
    <row r="6843" spans="24:29">
      <c r="X6843" s="429"/>
      <c r="Y6843" s="429"/>
      <c r="Z6843" s="429"/>
      <c r="AA6843" s="429"/>
      <c r="AB6843" s="185"/>
      <c r="AC6843" s="431"/>
    </row>
    <row r="6844" spans="24:29">
      <c r="X6844" s="429"/>
      <c r="Y6844" s="429"/>
      <c r="Z6844" s="429"/>
      <c r="AA6844" s="429"/>
      <c r="AB6844" s="185"/>
      <c r="AC6844" s="431"/>
    </row>
    <row r="6845" spans="24:29">
      <c r="X6845" s="429"/>
      <c r="Y6845" s="429"/>
      <c r="Z6845" s="429"/>
      <c r="AA6845" s="429"/>
      <c r="AB6845" s="185"/>
      <c r="AC6845" s="431"/>
    </row>
    <row r="6846" spans="24:29">
      <c r="X6846" s="429"/>
      <c r="Y6846" s="429"/>
      <c r="Z6846" s="429"/>
      <c r="AA6846" s="429"/>
      <c r="AB6846" s="185"/>
      <c r="AC6846" s="431"/>
    </row>
    <row r="6847" spans="24:29">
      <c r="X6847" s="429"/>
      <c r="Y6847" s="429"/>
      <c r="Z6847" s="429"/>
      <c r="AA6847" s="429"/>
      <c r="AB6847" s="185"/>
      <c r="AC6847" s="431"/>
    </row>
    <row r="6848" spans="24:29">
      <c r="X6848" s="429"/>
      <c r="Y6848" s="429"/>
      <c r="Z6848" s="429"/>
      <c r="AA6848" s="429"/>
      <c r="AB6848" s="185"/>
      <c r="AC6848" s="431"/>
    </row>
    <row r="6849" spans="24:29">
      <c r="X6849" s="429"/>
      <c r="Y6849" s="429"/>
      <c r="Z6849" s="429"/>
      <c r="AA6849" s="429"/>
      <c r="AB6849" s="185"/>
      <c r="AC6849" s="431"/>
    </row>
    <row r="6850" spans="24:29">
      <c r="X6850" s="429"/>
      <c r="Y6850" s="429"/>
      <c r="Z6850" s="429"/>
      <c r="AA6850" s="429"/>
      <c r="AB6850" s="185"/>
      <c r="AC6850" s="431"/>
    </row>
    <row r="6851" spans="24:29">
      <c r="X6851" s="429"/>
      <c r="Y6851" s="429"/>
      <c r="Z6851" s="429"/>
      <c r="AA6851" s="429"/>
      <c r="AB6851" s="185"/>
      <c r="AC6851" s="431"/>
    </row>
    <row r="6852" spans="24:29">
      <c r="X6852" s="429"/>
      <c r="Y6852" s="429"/>
      <c r="Z6852" s="429"/>
      <c r="AA6852" s="429"/>
      <c r="AB6852" s="185"/>
      <c r="AC6852" s="431"/>
    </row>
    <row r="6853" spans="24:29">
      <c r="X6853" s="429"/>
      <c r="Y6853" s="429"/>
      <c r="Z6853" s="429"/>
      <c r="AA6853" s="429"/>
      <c r="AB6853" s="185"/>
      <c r="AC6853" s="431"/>
    </row>
    <row r="6854" spans="24:29">
      <c r="X6854" s="429"/>
      <c r="Y6854" s="429"/>
      <c r="Z6854" s="429"/>
      <c r="AA6854" s="429"/>
      <c r="AB6854" s="185"/>
      <c r="AC6854" s="431"/>
    </row>
    <row r="6855" spans="24:29">
      <c r="X6855" s="429"/>
      <c r="Y6855" s="429"/>
      <c r="Z6855" s="429"/>
      <c r="AA6855" s="429"/>
      <c r="AB6855" s="185"/>
      <c r="AC6855" s="431"/>
    </row>
    <row r="6856" spans="24:29">
      <c r="X6856" s="429"/>
      <c r="Y6856" s="429"/>
      <c r="Z6856" s="429"/>
      <c r="AA6856" s="429"/>
      <c r="AB6856" s="185"/>
      <c r="AC6856" s="431"/>
    </row>
    <row r="6857" spans="24:29">
      <c r="X6857" s="429"/>
      <c r="Y6857" s="429"/>
      <c r="Z6857" s="429"/>
      <c r="AA6857" s="429"/>
      <c r="AB6857" s="185"/>
      <c r="AC6857" s="431"/>
    </row>
    <row r="6858" spans="24:29">
      <c r="X6858" s="429"/>
      <c r="Y6858" s="429"/>
      <c r="Z6858" s="429"/>
      <c r="AA6858" s="429"/>
      <c r="AB6858" s="185"/>
      <c r="AC6858" s="431"/>
    </row>
    <row r="6859" spans="24:29">
      <c r="X6859" s="429"/>
      <c r="Y6859" s="429"/>
      <c r="Z6859" s="429"/>
      <c r="AA6859" s="429"/>
      <c r="AB6859" s="185"/>
      <c r="AC6859" s="431"/>
    </row>
    <row r="6860" spans="24:29">
      <c r="X6860" s="429"/>
      <c r="Y6860" s="429"/>
      <c r="Z6860" s="429"/>
      <c r="AA6860" s="429"/>
      <c r="AB6860" s="185"/>
      <c r="AC6860" s="431"/>
    </row>
    <row r="6861" spans="24:29">
      <c r="X6861" s="429"/>
      <c r="Y6861" s="429"/>
      <c r="Z6861" s="429"/>
      <c r="AA6861" s="429"/>
      <c r="AB6861" s="185"/>
      <c r="AC6861" s="431"/>
    </row>
    <row r="6862" spans="24:29">
      <c r="X6862" s="429"/>
      <c r="Y6862" s="429"/>
      <c r="Z6862" s="429"/>
      <c r="AA6862" s="429"/>
      <c r="AB6862" s="185"/>
      <c r="AC6862" s="431"/>
    </row>
    <row r="6863" spans="24:29">
      <c r="X6863" s="429"/>
      <c r="Y6863" s="429"/>
      <c r="Z6863" s="429"/>
      <c r="AA6863" s="429"/>
      <c r="AB6863" s="185"/>
      <c r="AC6863" s="431"/>
    </row>
    <row r="6864" spans="24:29">
      <c r="X6864" s="429"/>
      <c r="Y6864" s="429"/>
      <c r="Z6864" s="429"/>
      <c r="AA6864" s="429"/>
      <c r="AB6864" s="185"/>
      <c r="AC6864" s="431"/>
    </row>
    <row r="6865" spans="24:29">
      <c r="X6865" s="429"/>
      <c r="Y6865" s="429"/>
      <c r="Z6865" s="429"/>
      <c r="AA6865" s="429"/>
      <c r="AB6865" s="185"/>
      <c r="AC6865" s="431"/>
    </row>
    <row r="6866" spans="24:29">
      <c r="X6866" s="429"/>
      <c r="Y6866" s="429"/>
      <c r="Z6866" s="429"/>
      <c r="AA6866" s="429"/>
      <c r="AB6866" s="185"/>
      <c r="AC6866" s="431"/>
    </row>
    <row r="6867" spans="24:29">
      <c r="X6867" s="429"/>
      <c r="Y6867" s="429"/>
      <c r="Z6867" s="429"/>
      <c r="AA6867" s="429"/>
      <c r="AB6867" s="185"/>
      <c r="AC6867" s="431"/>
    </row>
    <row r="6868" spans="24:29">
      <c r="X6868" s="429"/>
      <c r="Y6868" s="429"/>
      <c r="Z6868" s="429"/>
      <c r="AA6868" s="429"/>
      <c r="AB6868" s="185"/>
      <c r="AC6868" s="431"/>
    </row>
    <row r="6869" spans="24:29">
      <c r="X6869" s="429"/>
      <c r="Y6869" s="429"/>
      <c r="Z6869" s="429"/>
      <c r="AA6869" s="429"/>
      <c r="AB6869" s="185"/>
      <c r="AC6869" s="431"/>
    </row>
    <row r="6870" spans="24:29">
      <c r="X6870" s="429"/>
      <c r="Y6870" s="429"/>
      <c r="Z6870" s="429"/>
      <c r="AA6870" s="429"/>
      <c r="AB6870" s="185"/>
      <c r="AC6870" s="431"/>
    </row>
    <row r="6871" spans="24:29">
      <c r="X6871" s="429"/>
      <c r="Y6871" s="429"/>
      <c r="Z6871" s="429"/>
      <c r="AA6871" s="429"/>
      <c r="AB6871" s="185"/>
      <c r="AC6871" s="431"/>
    </row>
    <row r="6872" spans="24:29">
      <c r="X6872" s="429"/>
      <c r="Y6872" s="429"/>
      <c r="Z6872" s="429"/>
      <c r="AA6872" s="429"/>
      <c r="AB6872" s="185"/>
      <c r="AC6872" s="431"/>
    </row>
    <row r="6873" spans="24:29">
      <c r="X6873" s="429"/>
      <c r="Y6873" s="429"/>
      <c r="Z6873" s="429"/>
      <c r="AA6873" s="429"/>
      <c r="AB6873" s="185"/>
      <c r="AC6873" s="431"/>
    </row>
    <row r="6874" spans="24:29">
      <c r="X6874" s="429"/>
      <c r="Y6874" s="429"/>
      <c r="Z6874" s="429"/>
      <c r="AA6874" s="429"/>
      <c r="AB6874" s="185"/>
      <c r="AC6874" s="431"/>
    </row>
    <row r="6875" spans="24:29">
      <c r="X6875" s="429"/>
      <c r="Y6875" s="429"/>
      <c r="Z6875" s="429"/>
      <c r="AA6875" s="429"/>
      <c r="AB6875" s="185"/>
      <c r="AC6875" s="431"/>
    </row>
    <row r="6876" spans="24:29">
      <c r="X6876" s="429"/>
      <c r="Y6876" s="429"/>
      <c r="Z6876" s="429"/>
      <c r="AA6876" s="429"/>
      <c r="AB6876" s="185"/>
      <c r="AC6876" s="431"/>
    </row>
    <row r="6877" spans="24:29">
      <c r="X6877" s="429"/>
      <c r="Y6877" s="429"/>
      <c r="Z6877" s="429"/>
      <c r="AA6877" s="429"/>
      <c r="AB6877" s="185"/>
      <c r="AC6877" s="431"/>
    </row>
    <row r="6878" spans="24:29">
      <c r="X6878" s="429"/>
      <c r="Y6878" s="429"/>
      <c r="Z6878" s="429"/>
      <c r="AA6878" s="429"/>
      <c r="AB6878" s="185"/>
      <c r="AC6878" s="431"/>
    </row>
    <row r="6879" spans="24:29">
      <c r="X6879" s="429"/>
      <c r="Y6879" s="429"/>
      <c r="Z6879" s="429"/>
      <c r="AA6879" s="429"/>
      <c r="AB6879" s="185"/>
      <c r="AC6879" s="431"/>
    </row>
    <row r="6880" spans="24:29">
      <c r="X6880" s="429"/>
      <c r="Y6880" s="429"/>
      <c r="Z6880" s="429"/>
      <c r="AA6880" s="429"/>
      <c r="AB6880" s="185"/>
      <c r="AC6880" s="431"/>
    </row>
    <row r="6881" spans="24:29">
      <c r="X6881" s="429"/>
      <c r="Y6881" s="429"/>
      <c r="Z6881" s="429"/>
      <c r="AA6881" s="429"/>
      <c r="AB6881" s="185"/>
      <c r="AC6881" s="431"/>
    </row>
    <row r="6882" spans="24:29">
      <c r="X6882" s="429"/>
      <c r="Y6882" s="429"/>
      <c r="Z6882" s="429"/>
      <c r="AA6882" s="429"/>
      <c r="AB6882" s="185"/>
      <c r="AC6882" s="431"/>
    </row>
    <row r="6883" spans="24:29">
      <c r="X6883" s="429"/>
      <c r="Y6883" s="429"/>
      <c r="Z6883" s="429"/>
      <c r="AA6883" s="429"/>
      <c r="AB6883" s="185"/>
      <c r="AC6883" s="431"/>
    </row>
    <row r="6884" spans="24:29">
      <c r="X6884" s="429"/>
      <c r="Y6884" s="429"/>
      <c r="Z6884" s="429"/>
      <c r="AA6884" s="429"/>
      <c r="AB6884" s="185"/>
      <c r="AC6884" s="431"/>
    </row>
    <row r="6885" spans="24:29">
      <c r="X6885" s="429"/>
      <c r="Y6885" s="429"/>
      <c r="Z6885" s="429"/>
      <c r="AA6885" s="429"/>
      <c r="AB6885" s="185"/>
      <c r="AC6885" s="431"/>
    </row>
    <row r="6886" spans="24:29">
      <c r="X6886" s="429"/>
      <c r="Y6886" s="429"/>
      <c r="Z6886" s="429"/>
      <c r="AA6886" s="429"/>
      <c r="AB6886" s="185"/>
      <c r="AC6886" s="431"/>
    </row>
    <row r="6887" spans="24:29">
      <c r="X6887" s="429"/>
      <c r="Y6887" s="429"/>
      <c r="Z6887" s="429"/>
      <c r="AA6887" s="429"/>
      <c r="AB6887" s="185"/>
      <c r="AC6887" s="431"/>
    </row>
    <row r="6888" spans="24:29">
      <c r="X6888" s="429"/>
      <c r="Y6888" s="429"/>
      <c r="Z6888" s="429"/>
      <c r="AA6888" s="429"/>
      <c r="AB6888" s="185"/>
      <c r="AC6888" s="431"/>
    </row>
    <row r="6889" spans="24:29">
      <c r="X6889" s="429"/>
      <c r="Y6889" s="429"/>
      <c r="Z6889" s="429"/>
      <c r="AA6889" s="429"/>
      <c r="AB6889" s="185"/>
      <c r="AC6889" s="431"/>
    </row>
    <row r="6890" spans="24:29">
      <c r="X6890" s="429"/>
      <c r="Y6890" s="429"/>
      <c r="Z6890" s="429"/>
      <c r="AA6890" s="429"/>
      <c r="AB6890" s="185"/>
      <c r="AC6890" s="431"/>
    </row>
    <row r="6891" spans="24:29">
      <c r="X6891" s="429"/>
      <c r="Y6891" s="429"/>
      <c r="Z6891" s="429"/>
      <c r="AA6891" s="429"/>
      <c r="AB6891" s="185"/>
      <c r="AC6891" s="431"/>
    </row>
    <row r="6892" spans="24:29">
      <c r="X6892" s="429"/>
      <c r="Y6892" s="429"/>
      <c r="Z6892" s="429"/>
      <c r="AA6892" s="429"/>
      <c r="AB6892" s="185"/>
      <c r="AC6892" s="431"/>
    </row>
    <row r="6893" spans="24:29">
      <c r="X6893" s="429"/>
      <c r="Y6893" s="429"/>
      <c r="Z6893" s="429"/>
      <c r="AA6893" s="429"/>
      <c r="AB6893" s="185"/>
      <c r="AC6893" s="431"/>
    </row>
    <row r="6894" spans="24:29">
      <c r="X6894" s="429"/>
      <c r="Y6894" s="429"/>
      <c r="Z6894" s="429"/>
      <c r="AA6894" s="429"/>
      <c r="AB6894" s="185"/>
      <c r="AC6894" s="431"/>
    </row>
    <row r="6895" spans="24:29">
      <c r="X6895" s="429"/>
      <c r="Y6895" s="429"/>
      <c r="Z6895" s="429"/>
      <c r="AA6895" s="429"/>
      <c r="AB6895" s="185"/>
      <c r="AC6895" s="431"/>
    </row>
    <row r="6896" spans="24:29">
      <c r="X6896" s="429"/>
      <c r="Y6896" s="429"/>
      <c r="Z6896" s="429"/>
      <c r="AA6896" s="429"/>
      <c r="AB6896" s="185"/>
      <c r="AC6896" s="431"/>
    </row>
    <row r="6897" spans="24:29">
      <c r="X6897" s="429"/>
      <c r="Y6897" s="429"/>
      <c r="Z6897" s="429"/>
      <c r="AA6897" s="429"/>
      <c r="AB6897" s="185"/>
      <c r="AC6897" s="431"/>
    </row>
    <row r="6898" spans="24:29">
      <c r="X6898" s="429"/>
      <c r="Y6898" s="429"/>
      <c r="Z6898" s="429"/>
      <c r="AA6898" s="429"/>
      <c r="AB6898" s="185"/>
      <c r="AC6898" s="431"/>
    </row>
    <row r="6899" spans="24:29">
      <c r="X6899" s="429"/>
      <c r="Y6899" s="429"/>
      <c r="Z6899" s="429"/>
      <c r="AA6899" s="429"/>
      <c r="AB6899" s="185"/>
      <c r="AC6899" s="431"/>
    </row>
    <row r="6900" spans="24:29">
      <c r="X6900" s="429"/>
      <c r="Y6900" s="429"/>
      <c r="Z6900" s="429"/>
      <c r="AA6900" s="429"/>
      <c r="AB6900" s="185"/>
      <c r="AC6900" s="431"/>
    </row>
    <row r="6901" spans="24:29">
      <c r="X6901" s="429"/>
      <c r="Y6901" s="429"/>
      <c r="Z6901" s="429"/>
      <c r="AA6901" s="429"/>
      <c r="AB6901" s="185"/>
      <c r="AC6901" s="431"/>
    </row>
    <row r="6902" spans="24:29">
      <c r="X6902" s="429"/>
      <c r="Y6902" s="429"/>
      <c r="Z6902" s="429"/>
      <c r="AA6902" s="429"/>
      <c r="AB6902" s="185"/>
      <c r="AC6902" s="431"/>
    </row>
    <row r="6903" spans="24:29">
      <c r="X6903" s="429"/>
      <c r="Y6903" s="429"/>
      <c r="Z6903" s="429"/>
      <c r="AA6903" s="429"/>
      <c r="AB6903" s="185"/>
      <c r="AC6903" s="431"/>
    </row>
    <row r="6904" spans="24:29">
      <c r="X6904" s="429"/>
      <c r="Y6904" s="429"/>
      <c r="Z6904" s="429"/>
      <c r="AA6904" s="429"/>
      <c r="AB6904" s="185"/>
      <c r="AC6904" s="431"/>
    </row>
    <row r="6905" spans="24:29">
      <c r="X6905" s="429"/>
      <c r="Y6905" s="429"/>
      <c r="Z6905" s="429"/>
      <c r="AA6905" s="429"/>
      <c r="AB6905" s="185"/>
      <c r="AC6905" s="431"/>
    </row>
    <row r="6906" spans="24:29">
      <c r="X6906" s="429"/>
      <c r="Y6906" s="429"/>
      <c r="Z6906" s="429"/>
      <c r="AA6906" s="429"/>
      <c r="AB6906" s="185"/>
      <c r="AC6906" s="431"/>
    </row>
    <row r="6907" spans="24:29">
      <c r="X6907" s="429"/>
      <c r="Y6907" s="429"/>
      <c r="Z6907" s="429"/>
      <c r="AA6907" s="429"/>
      <c r="AB6907" s="185"/>
      <c r="AC6907" s="431"/>
    </row>
    <row r="6908" spans="24:29">
      <c r="X6908" s="429"/>
      <c r="Y6908" s="429"/>
      <c r="Z6908" s="429"/>
      <c r="AA6908" s="429"/>
      <c r="AB6908" s="185"/>
      <c r="AC6908" s="431"/>
    </row>
    <row r="6909" spans="24:29">
      <c r="X6909" s="429"/>
      <c r="Y6909" s="429"/>
      <c r="Z6909" s="429"/>
      <c r="AA6909" s="429"/>
      <c r="AB6909" s="185"/>
      <c r="AC6909" s="431"/>
    </row>
    <row r="6910" spans="24:29">
      <c r="X6910" s="429"/>
      <c r="Y6910" s="429"/>
      <c r="Z6910" s="429"/>
      <c r="AA6910" s="429"/>
      <c r="AB6910" s="185"/>
      <c r="AC6910" s="431"/>
    </row>
    <row r="6911" spans="24:29">
      <c r="X6911" s="429"/>
      <c r="Y6911" s="429"/>
      <c r="Z6911" s="429"/>
      <c r="AA6911" s="429"/>
      <c r="AB6911" s="185"/>
      <c r="AC6911" s="431"/>
    </row>
    <row r="6912" spans="24:29">
      <c r="X6912" s="429"/>
      <c r="Y6912" s="429"/>
      <c r="Z6912" s="429"/>
      <c r="AA6912" s="429"/>
      <c r="AB6912" s="185"/>
      <c r="AC6912" s="431"/>
    </row>
    <row r="6913" spans="24:29">
      <c r="X6913" s="429"/>
      <c r="Y6913" s="429"/>
      <c r="Z6913" s="429"/>
      <c r="AA6913" s="429"/>
      <c r="AB6913" s="185"/>
      <c r="AC6913" s="431"/>
    </row>
    <row r="6914" spans="24:29">
      <c r="X6914" s="429"/>
      <c r="Y6914" s="429"/>
      <c r="Z6914" s="429"/>
      <c r="AA6914" s="429"/>
      <c r="AB6914" s="185"/>
      <c r="AC6914" s="431"/>
    </row>
    <row r="6915" spans="24:29">
      <c r="X6915" s="429"/>
      <c r="Y6915" s="429"/>
      <c r="Z6915" s="429"/>
      <c r="AA6915" s="429"/>
      <c r="AB6915" s="185"/>
      <c r="AC6915" s="431"/>
    </row>
    <row r="6916" spans="24:29">
      <c r="X6916" s="429"/>
      <c r="Y6916" s="429"/>
      <c r="Z6916" s="429"/>
      <c r="AA6916" s="429"/>
      <c r="AB6916" s="185"/>
      <c r="AC6916" s="431"/>
    </row>
    <row r="6917" spans="24:29">
      <c r="X6917" s="429"/>
      <c r="Y6917" s="429"/>
      <c r="Z6917" s="429"/>
      <c r="AA6917" s="429"/>
      <c r="AB6917" s="185"/>
      <c r="AC6917" s="431"/>
    </row>
    <row r="6918" spans="24:29">
      <c r="X6918" s="429"/>
      <c r="Y6918" s="429"/>
      <c r="Z6918" s="429"/>
      <c r="AA6918" s="429"/>
      <c r="AB6918" s="185"/>
      <c r="AC6918" s="431"/>
    </row>
    <row r="6919" spans="24:29">
      <c r="X6919" s="429"/>
      <c r="Y6919" s="429"/>
      <c r="Z6919" s="429"/>
      <c r="AA6919" s="429"/>
      <c r="AB6919" s="185"/>
      <c r="AC6919" s="431"/>
    </row>
    <row r="6920" spans="24:29">
      <c r="X6920" s="429"/>
      <c r="Y6920" s="429"/>
      <c r="Z6920" s="429"/>
      <c r="AA6920" s="429"/>
      <c r="AB6920" s="185"/>
      <c r="AC6920" s="431"/>
    </row>
    <row r="6921" spans="24:29">
      <c r="X6921" s="429"/>
      <c r="Y6921" s="429"/>
      <c r="Z6921" s="429"/>
      <c r="AA6921" s="429"/>
      <c r="AB6921" s="185"/>
      <c r="AC6921" s="431"/>
    </row>
    <row r="6922" spans="24:29">
      <c r="X6922" s="429"/>
      <c r="Y6922" s="429"/>
      <c r="Z6922" s="429"/>
      <c r="AA6922" s="429"/>
      <c r="AB6922" s="185"/>
      <c r="AC6922" s="431"/>
    </row>
    <row r="6923" spans="24:29">
      <c r="X6923" s="429"/>
      <c r="Y6923" s="429"/>
      <c r="Z6923" s="429"/>
      <c r="AA6923" s="429"/>
      <c r="AB6923" s="185"/>
      <c r="AC6923" s="431"/>
    </row>
    <row r="6924" spans="24:29">
      <c r="X6924" s="429"/>
      <c r="Y6924" s="429"/>
      <c r="Z6924" s="429"/>
      <c r="AA6924" s="429"/>
      <c r="AB6924" s="185"/>
      <c r="AC6924" s="431"/>
    </row>
    <row r="6925" spans="24:29">
      <c r="X6925" s="429"/>
      <c r="Y6925" s="429"/>
      <c r="Z6925" s="429"/>
      <c r="AA6925" s="429"/>
      <c r="AB6925" s="185"/>
      <c r="AC6925" s="431"/>
    </row>
    <row r="6926" spans="24:29">
      <c r="X6926" s="429"/>
      <c r="Y6926" s="429"/>
      <c r="Z6926" s="429"/>
      <c r="AA6926" s="429"/>
      <c r="AB6926" s="185"/>
      <c r="AC6926" s="431"/>
    </row>
    <row r="6927" spans="24:29">
      <c r="X6927" s="429"/>
      <c r="Y6927" s="429"/>
      <c r="Z6927" s="429"/>
      <c r="AA6927" s="429"/>
      <c r="AB6927" s="185"/>
      <c r="AC6927" s="431"/>
    </row>
    <row r="6928" spans="24:29">
      <c r="X6928" s="429"/>
      <c r="Y6928" s="429"/>
      <c r="Z6928" s="429"/>
      <c r="AA6928" s="429"/>
      <c r="AB6928" s="185"/>
      <c r="AC6928" s="431"/>
    </row>
    <row r="6929" spans="24:29">
      <c r="X6929" s="429"/>
      <c r="Y6929" s="429"/>
      <c r="Z6929" s="429"/>
      <c r="AA6929" s="429"/>
      <c r="AB6929" s="185"/>
      <c r="AC6929" s="431"/>
    </row>
    <row r="6930" spans="24:29">
      <c r="X6930" s="429"/>
      <c r="Y6930" s="429"/>
      <c r="Z6930" s="429"/>
      <c r="AA6930" s="429"/>
      <c r="AB6930" s="185"/>
      <c r="AC6930" s="431"/>
    </row>
    <row r="6931" spans="24:29">
      <c r="X6931" s="429"/>
      <c r="Y6931" s="429"/>
      <c r="Z6931" s="429"/>
      <c r="AA6931" s="429"/>
      <c r="AB6931" s="185"/>
      <c r="AC6931" s="431"/>
    </row>
    <row r="6932" spans="24:29">
      <c r="X6932" s="429"/>
      <c r="Y6932" s="429"/>
      <c r="Z6932" s="429"/>
      <c r="AA6932" s="429"/>
      <c r="AB6932" s="185"/>
      <c r="AC6932" s="431"/>
    </row>
    <row r="6933" spans="24:29">
      <c r="X6933" s="429"/>
      <c r="Y6933" s="429"/>
      <c r="Z6933" s="429"/>
      <c r="AA6933" s="429"/>
      <c r="AB6933" s="185"/>
      <c r="AC6933" s="431"/>
    </row>
    <row r="6934" spans="24:29">
      <c r="X6934" s="429"/>
      <c r="Y6934" s="429"/>
      <c r="Z6934" s="429"/>
      <c r="AA6934" s="429"/>
      <c r="AB6934" s="185"/>
      <c r="AC6934" s="431"/>
    </row>
    <row r="6935" spans="24:29">
      <c r="X6935" s="429"/>
      <c r="Y6935" s="429"/>
      <c r="Z6935" s="429"/>
      <c r="AA6935" s="429"/>
      <c r="AB6935" s="185"/>
      <c r="AC6935" s="431"/>
    </row>
    <row r="6936" spans="24:29">
      <c r="X6936" s="429"/>
      <c r="Y6936" s="429"/>
      <c r="Z6936" s="429"/>
      <c r="AA6936" s="429"/>
      <c r="AB6936" s="185"/>
      <c r="AC6936" s="431"/>
    </row>
    <row r="6937" spans="24:29">
      <c r="X6937" s="429"/>
      <c r="Y6937" s="429"/>
      <c r="Z6937" s="429"/>
      <c r="AA6937" s="429"/>
      <c r="AB6937" s="185"/>
      <c r="AC6937" s="431"/>
    </row>
    <row r="6938" spans="24:29">
      <c r="X6938" s="429"/>
      <c r="Y6938" s="429"/>
      <c r="Z6938" s="429"/>
      <c r="AA6938" s="429"/>
      <c r="AB6938" s="185"/>
      <c r="AC6938" s="431"/>
    </row>
    <row r="6939" spans="24:29">
      <c r="X6939" s="429"/>
      <c r="Y6939" s="429"/>
      <c r="Z6939" s="429"/>
      <c r="AA6939" s="429"/>
      <c r="AB6939" s="185"/>
      <c r="AC6939" s="431"/>
    </row>
    <row r="6940" spans="24:29">
      <c r="X6940" s="429"/>
      <c r="Y6940" s="429"/>
      <c r="Z6940" s="429"/>
      <c r="AA6940" s="429"/>
      <c r="AB6940" s="185"/>
      <c r="AC6940" s="431"/>
    </row>
    <row r="6941" spans="24:29">
      <c r="X6941" s="429"/>
      <c r="Y6941" s="429"/>
      <c r="Z6941" s="429"/>
      <c r="AA6941" s="429"/>
      <c r="AB6941" s="185"/>
      <c r="AC6941" s="431"/>
    </row>
    <row r="6942" spans="24:29">
      <c r="X6942" s="429"/>
      <c r="Y6942" s="429"/>
      <c r="Z6942" s="429"/>
      <c r="AA6942" s="429"/>
      <c r="AB6942" s="185"/>
      <c r="AC6942" s="431"/>
    </row>
    <row r="6943" spans="24:29">
      <c r="X6943" s="429"/>
      <c r="Y6943" s="429"/>
      <c r="Z6943" s="429"/>
      <c r="AA6943" s="429"/>
      <c r="AB6943" s="185"/>
      <c r="AC6943" s="431"/>
    </row>
    <row r="6944" spans="24:29">
      <c r="X6944" s="429"/>
      <c r="Y6944" s="429"/>
      <c r="Z6944" s="429"/>
      <c r="AA6944" s="429"/>
      <c r="AB6944" s="185"/>
      <c r="AC6944" s="431"/>
    </row>
    <row r="6945" spans="24:29">
      <c r="X6945" s="429"/>
      <c r="Y6945" s="429"/>
      <c r="Z6945" s="429"/>
      <c r="AA6945" s="429"/>
      <c r="AB6945" s="185"/>
      <c r="AC6945" s="431"/>
    </row>
    <row r="6946" spans="24:29">
      <c r="X6946" s="429"/>
      <c r="Y6946" s="429"/>
      <c r="Z6946" s="429"/>
      <c r="AA6946" s="429"/>
      <c r="AB6946" s="185"/>
      <c r="AC6946" s="431"/>
    </row>
    <row r="6947" spans="24:29">
      <c r="X6947" s="429"/>
      <c r="Y6947" s="429"/>
      <c r="Z6947" s="429"/>
      <c r="AA6947" s="429"/>
      <c r="AB6947" s="185"/>
      <c r="AC6947" s="431"/>
    </row>
    <row r="6948" spans="24:29">
      <c r="X6948" s="429"/>
      <c r="Y6948" s="429"/>
      <c r="Z6948" s="429"/>
      <c r="AA6948" s="429"/>
      <c r="AB6948" s="185"/>
      <c r="AC6948" s="431"/>
    </row>
    <row r="6949" spans="24:29">
      <c r="X6949" s="429"/>
      <c r="Y6949" s="429"/>
      <c r="Z6949" s="429"/>
      <c r="AA6949" s="429"/>
      <c r="AB6949" s="185"/>
      <c r="AC6949" s="431"/>
    </row>
    <row r="6950" spans="24:29">
      <c r="X6950" s="429"/>
      <c r="Y6950" s="429"/>
      <c r="Z6950" s="429"/>
      <c r="AA6950" s="429"/>
      <c r="AB6950" s="185"/>
      <c r="AC6950" s="431"/>
    </row>
    <row r="6951" spans="24:29">
      <c r="X6951" s="429"/>
      <c r="Y6951" s="429"/>
      <c r="Z6951" s="429"/>
      <c r="AA6951" s="429"/>
      <c r="AB6951" s="185"/>
      <c r="AC6951" s="431"/>
    </row>
    <row r="6952" spans="24:29">
      <c r="X6952" s="429"/>
      <c r="Y6952" s="429"/>
      <c r="Z6952" s="429"/>
      <c r="AA6952" s="429"/>
      <c r="AB6952" s="185"/>
      <c r="AC6952" s="431"/>
    </row>
    <row r="6953" spans="24:29">
      <c r="X6953" s="429"/>
      <c r="Y6953" s="429"/>
      <c r="Z6953" s="429"/>
      <c r="AA6953" s="429"/>
      <c r="AB6953" s="185"/>
      <c r="AC6953" s="431"/>
    </row>
    <row r="6954" spans="24:29">
      <c r="X6954" s="429"/>
      <c r="Y6954" s="429"/>
      <c r="Z6954" s="429"/>
      <c r="AA6954" s="429"/>
      <c r="AB6954" s="185"/>
      <c r="AC6954" s="431"/>
    </row>
    <row r="6955" spans="24:29">
      <c r="X6955" s="429"/>
      <c r="Y6955" s="429"/>
      <c r="Z6955" s="429"/>
      <c r="AA6955" s="429"/>
      <c r="AB6955" s="185"/>
      <c r="AC6955" s="431"/>
    </row>
    <row r="6956" spans="24:29">
      <c r="X6956" s="429"/>
      <c r="Y6956" s="429"/>
      <c r="Z6956" s="429"/>
      <c r="AA6956" s="429"/>
      <c r="AB6956" s="185"/>
      <c r="AC6956" s="431"/>
    </row>
    <row r="6957" spans="24:29">
      <c r="X6957" s="429"/>
      <c r="Y6957" s="429"/>
      <c r="Z6957" s="429"/>
      <c r="AA6957" s="429"/>
      <c r="AB6957" s="185"/>
      <c r="AC6957" s="431"/>
    </row>
    <row r="6958" spans="24:29">
      <c r="X6958" s="429"/>
      <c r="Y6958" s="429"/>
      <c r="Z6958" s="429"/>
      <c r="AA6958" s="429"/>
      <c r="AB6958" s="185"/>
      <c r="AC6958" s="431"/>
    </row>
    <row r="6959" spans="24:29">
      <c r="X6959" s="429"/>
      <c r="Y6959" s="429"/>
      <c r="Z6959" s="429"/>
      <c r="AA6959" s="429"/>
      <c r="AB6959" s="185"/>
      <c r="AC6959" s="431"/>
    </row>
    <row r="6960" spans="24:29">
      <c r="X6960" s="429"/>
      <c r="Y6960" s="429"/>
      <c r="Z6960" s="429"/>
      <c r="AA6960" s="429"/>
      <c r="AB6960" s="185"/>
      <c r="AC6960" s="431"/>
    </row>
    <row r="6961" spans="24:29">
      <c r="X6961" s="429"/>
      <c r="Y6961" s="429"/>
      <c r="Z6961" s="429"/>
      <c r="AA6961" s="429"/>
      <c r="AB6961" s="185"/>
      <c r="AC6961" s="431"/>
    </row>
    <row r="6962" spans="24:29">
      <c r="X6962" s="429"/>
      <c r="Y6962" s="429"/>
      <c r="Z6962" s="429"/>
      <c r="AA6962" s="429"/>
      <c r="AB6962" s="185"/>
      <c r="AC6962" s="431"/>
    </row>
    <row r="6963" spans="24:29">
      <c r="X6963" s="429"/>
      <c r="Y6963" s="429"/>
      <c r="Z6963" s="429"/>
      <c r="AA6963" s="429"/>
      <c r="AB6963" s="185"/>
      <c r="AC6963" s="431"/>
    </row>
    <row r="6964" spans="24:29">
      <c r="X6964" s="429"/>
      <c r="Y6964" s="429"/>
      <c r="Z6964" s="429"/>
      <c r="AA6964" s="429"/>
      <c r="AB6964" s="185"/>
      <c r="AC6964" s="431"/>
    </row>
    <row r="6965" spans="24:29">
      <c r="X6965" s="429"/>
      <c r="Y6965" s="429"/>
      <c r="Z6965" s="429"/>
      <c r="AA6965" s="429"/>
      <c r="AB6965" s="185"/>
      <c r="AC6965" s="431"/>
    </row>
    <row r="6966" spans="24:29">
      <c r="X6966" s="429"/>
      <c r="Y6966" s="429"/>
      <c r="Z6966" s="429"/>
      <c r="AA6966" s="429"/>
      <c r="AB6966" s="185"/>
      <c r="AC6966" s="431"/>
    </row>
    <row r="6967" spans="24:29">
      <c r="X6967" s="429"/>
      <c r="Y6967" s="429"/>
      <c r="Z6967" s="429"/>
      <c r="AA6967" s="429"/>
      <c r="AB6967" s="185"/>
      <c r="AC6967" s="431"/>
    </row>
    <row r="6968" spans="24:29">
      <c r="X6968" s="429"/>
      <c r="Y6968" s="429"/>
      <c r="Z6968" s="429"/>
      <c r="AA6968" s="429"/>
      <c r="AB6968" s="185"/>
      <c r="AC6968" s="431"/>
    </row>
    <row r="6969" spans="24:29">
      <c r="X6969" s="429"/>
      <c r="Y6969" s="429"/>
      <c r="Z6969" s="429"/>
      <c r="AA6969" s="429"/>
      <c r="AB6969" s="185"/>
      <c r="AC6969" s="431"/>
    </row>
    <row r="6970" spans="24:29">
      <c r="X6970" s="429"/>
      <c r="Y6970" s="429"/>
      <c r="Z6970" s="429"/>
      <c r="AA6970" s="429"/>
      <c r="AB6970" s="185"/>
      <c r="AC6970" s="431"/>
    </row>
    <row r="6971" spans="24:29">
      <c r="X6971" s="429"/>
      <c r="Y6971" s="429"/>
      <c r="Z6971" s="429"/>
      <c r="AA6971" s="429"/>
      <c r="AB6971" s="185"/>
      <c r="AC6971" s="431"/>
    </row>
    <row r="6972" spans="24:29">
      <c r="X6972" s="429"/>
      <c r="Y6972" s="429"/>
      <c r="Z6972" s="429"/>
      <c r="AA6972" s="429"/>
      <c r="AB6972" s="185"/>
      <c r="AC6972" s="431"/>
    </row>
    <row r="6973" spans="24:29">
      <c r="X6973" s="429"/>
      <c r="Y6973" s="429"/>
      <c r="Z6973" s="429"/>
      <c r="AA6973" s="429"/>
      <c r="AB6973" s="185"/>
      <c r="AC6973" s="431"/>
    </row>
    <row r="6974" spans="24:29">
      <c r="X6974" s="429"/>
      <c r="Y6974" s="429"/>
      <c r="Z6974" s="429"/>
      <c r="AA6974" s="429"/>
      <c r="AB6974" s="185"/>
      <c r="AC6974" s="431"/>
    </row>
    <row r="6975" spans="24:29">
      <c r="X6975" s="429"/>
      <c r="Y6975" s="429"/>
      <c r="Z6975" s="429"/>
      <c r="AA6975" s="429"/>
      <c r="AB6975" s="185"/>
      <c r="AC6975" s="431"/>
    </row>
    <row r="6976" spans="24:29">
      <c r="X6976" s="429"/>
      <c r="Y6976" s="429"/>
      <c r="Z6976" s="429"/>
      <c r="AA6976" s="429"/>
      <c r="AB6976" s="185"/>
      <c r="AC6976" s="431"/>
    </row>
    <row r="6977" spans="24:29">
      <c r="X6977" s="429"/>
      <c r="Y6977" s="429"/>
      <c r="Z6977" s="429"/>
      <c r="AA6977" s="429"/>
      <c r="AB6977" s="185"/>
      <c r="AC6977" s="431"/>
    </row>
    <row r="6978" spans="24:29">
      <c r="X6978" s="429"/>
      <c r="Y6978" s="429"/>
      <c r="Z6978" s="429"/>
      <c r="AA6978" s="429"/>
      <c r="AB6978" s="185"/>
      <c r="AC6978" s="431"/>
    </row>
    <row r="6979" spans="24:29">
      <c r="X6979" s="429"/>
      <c r="Y6979" s="429"/>
      <c r="Z6979" s="429"/>
      <c r="AA6979" s="429"/>
      <c r="AB6979" s="185"/>
      <c r="AC6979" s="431"/>
    </row>
    <row r="6980" spans="24:29">
      <c r="X6980" s="429"/>
      <c r="Y6980" s="429"/>
      <c r="Z6980" s="429"/>
      <c r="AA6980" s="429"/>
      <c r="AB6980" s="185"/>
      <c r="AC6980" s="431"/>
    </row>
    <row r="6981" spans="24:29">
      <c r="X6981" s="429"/>
      <c r="Y6981" s="429"/>
      <c r="Z6981" s="429"/>
      <c r="AA6981" s="429"/>
      <c r="AB6981" s="185"/>
      <c r="AC6981" s="431"/>
    </row>
    <row r="6982" spans="24:29">
      <c r="X6982" s="429"/>
      <c r="Y6982" s="429"/>
      <c r="Z6982" s="429"/>
      <c r="AA6982" s="429"/>
      <c r="AB6982" s="185"/>
      <c r="AC6982" s="431"/>
    </row>
    <row r="6983" spans="24:29">
      <c r="X6983" s="429"/>
      <c r="Y6983" s="429"/>
      <c r="Z6983" s="429"/>
      <c r="AA6983" s="429"/>
      <c r="AB6983" s="185"/>
      <c r="AC6983" s="431"/>
    </row>
    <row r="6984" spans="24:29">
      <c r="X6984" s="429"/>
      <c r="Y6984" s="429"/>
      <c r="Z6984" s="429"/>
      <c r="AA6984" s="429"/>
      <c r="AB6984" s="185"/>
      <c r="AC6984" s="431"/>
    </row>
    <row r="6985" spans="24:29">
      <c r="X6985" s="429"/>
      <c r="Y6985" s="429"/>
      <c r="Z6985" s="429"/>
      <c r="AA6985" s="429"/>
      <c r="AB6985" s="185"/>
      <c r="AC6985" s="431"/>
    </row>
    <row r="6986" spans="24:29">
      <c r="X6986" s="429"/>
      <c r="Y6986" s="429"/>
      <c r="Z6986" s="429"/>
      <c r="AA6986" s="429"/>
      <c r="AB6986" s="185"/>
      <c r="AC6986" s="431"/>
    </row>
    <row r="6987" spans="24:29">
      <c r="X6987" s="429"/>
      <c r="Y6987" s="429"/>
      <c r="Z6987" s="429"/>
      <c r="AA6987" s="429"/>
      <c r="AB6987" s="185"/>
      <c r="AC6987" s="431"/>
    </row>
    <row r="6988" spans="24:29">
      <c r="X6988" s="429"/>
      <c r="Y6988" s="429"/>
      <c r="Z6988" s="429"/>
      <c r="AA6988" s="429"/>
      <c r="AB6988" s="185"/>
      <c r="AC6988" s="431"/>
    </row>
    <row r="6989" spans="24:29">
      <c r="X6989" s="429"/>
      <c r="Y6989" s="429"/>
      <c r="Z6989" s="429"/>
      <c r="AA6989" s="429"/>
      <c r="AB6989" s="185"/>
      <c r="AC6989" s="431"/>
    </row>
    <row r="6990" spans="24:29">
      <c r="X6990" s="429"/>
      <c r="Y6990" s="429"/>
      <c r="Z6990" s="429"/>
      <c r="AA6990" s="429"/>
      <c r="AB6990" s="185"/>
      <c r="AC6990" s="431"/>
    </row>
    <row r="6991" spans="24:29">
      <c r="X6991" s="429"/>
      <c r="Y6991" s="429"/>
      <c r="Z6991" s="429"/>
      <c r="AA6991" s="429"/>
      <c r="AB6991" s="185"/>
      <c r="AC6991" s="431"/>
    </row>
    <row r="6992" spans="24:29">
      <c r="X6992" s="429"/>
      <c r="Y6992" s="429"/>
      <c r="Z6992" s="429"/>
      <c r="AA6992" s="429"/>
      <c r="AB6992" s="185"/>
      <c r="AC6992" s="431"/>
    </row>
    <row r="6993" spans="24:29">
      <c r="X6993" s="429"/>
      <c r="Y6993" s="429"/>
      <c r="Z6993" s="429"/>
      <c r="AA6993" s="429"/>
      <c r="AB6993" s="185"/>
      <c r="AC6993" s="431"/>
    </row>
    <row r="6994" spans="24:29">
      <c r="X6994" s="429"/>
      <c r="Y6994" s="429"/>
      <c r="Z6994" s="429"/>
      <c r="AA6994" s="429"/>
      <c r="AB6994" s="185"/>
      <c r="AC6994" s="431"/>
    </row>
    <row r="6995" spans="24:29">
      <c r="X6995" s="429"/>
      <c r="Y6995" s="429"/>
      <c r="Z6995" s="429"/>
      <c r="AA6995" s="429"/>
      <c r="AB6995" s="185"/>
      <c r="AC6995" s="431"/>
    </row>
    <row r="6996" spans="24:29">
      <c r="X6996" s="429"/>
      <c r="Y6996" s="429"/>
      <c r="Z6996" s="429"/>
      <c r="AA6996" s="429"/>
      <c r="AB6996" s="185"/>
      <c r="AC6996" s="431"/>
    </row>
    <row r="6997" spans="24:29">
      <c r="X6997" s="429"/>
      <c r="Y6997" s="429"/>
      <c r="Z6997" s="429"/>
      <c r="AA6997" s="429"/>
      <c r="AB6997" s="185"/>
      <c r="AC6997" s="431"/>
    </row>
    <row r="6998" spans="24:29">
      <c r="X6998" s="429"/>
      <c r="Y6998" s="429"/>
      <c r="Z6998" s="429"/>
      <c r="AA6998" s="429"/>
      <c r="AB6998" s="185"/>
      <c r="AC6998" s="431"/>
    </row>
    <row r="6999" spans="24:29">
      <c r="X6999" s="429"/>
      <c r="Y6999" s="429"/>
      <c r="Z6999" s="429"/>
      <c r="AA6999" s="429"/>
      <c r="AB6999" s="185"/>
      <c r="AC6999" s="431"/>
    </row>
    <row r="7000" spans="24:29">
      <c r="X7000" s="429"/>
      <c r="Y7000" s="429"/>
      <c r="Z7000" s="429"/>
      <c r="AA7000" s="429"/>
      <c r="AB7000" s="185"/>
      <c r="AC7000" s="431"/>
    </row>
    <row r="7001" spans="24:29">
      <c r="X7001" s="429"/>
      <c r="Y7001" s="429"/>
      <c r="Z7001" s="429"/>
      <c r="AA7001" s="429"/>
      <c r="AB7001" s="185"/>
      <c r="AC7001" s="431"/>
    </row>
    <row r="7002" spans="24:29">
      <c r="X7002" s="429"/>
      <c r="Y7002" s="429"/>
      <c r="Z7002" s="429"/>
      <c r="AA7002" s="429"/>
      <c r="AB7002" s="185"/>
      <c r="AC7002" s="431"/>
    </row>
    <row r="7003" spans="24:29">
      <c r="X7003" s="429"/>
      <c r="Y7003" s="429"/>
      <c r="Z7003" s="429"/>
      <c r="AA7003" s="429"/>
      <c r="AB7003" s="185"/>
      <c r="AC7003" s="431"/>
    </row>
    <row r="7004" spans="24:29">
      <c r="X7004" s="429"/>
      <c r="Y7004" s="429"/>
      <c r="Z7004" s="429"/>
      <c r="AA7004" s="429"/>
      <c r="AB7004" s="185"/>
      <c r="AC7004" s="431"/>
    </row>
    <row r="7005" spans="24:29">
      <c r="X7005" s="429"/>
      <c r="Y7005" s="429"/>
      <c r="Z7005" s="429"/>
      <c r="AA7005" s="429"/>
      <c r="AB7005" s="185"/>
      <c r="AC7005" s="431"/>
    </row>
    <row r="7006" spans="24:29">
      <c r="X7006" s="429"/>
      <c r="Y7006" s="429"/>
      <c r="Z7006" s="429"/>
      <c r="AA7006" s="429"/>
      <c r="AB7006" s="185"/>
      <c r="AC7006" s="431"/>
    </row>
    <row r="7007" spans="24:29">
      <c r="X7007" s="429"/>
      <c r="Y7007" s="429"/>
      <c r="Z7007" s="429"/>
      <c r="AA7007" s="429"/>
      <c r="AB7007" s="185"/>
      <c r="AC7007" s="431"/>
    </row>
    <row r="7008" spans="24:29">
      <c r="X7008" s="429"/>
      <c r="Y7008" s="429"/>
      <c r="Z7008" s="429"/>
      <c r="AA7008" s="429"/>
      <c r="AB7008" s="185"/>
      <c r="AC7008" s="431"/>
    </row>
    <row r="7009" spans="24:29">
      <c r="X7009" s="429"/>
      <c r="Y7009" s="429"/>
      <c r="Z7009" s="429"/>
      <c r="AA7009" s="429"/>
      <c r="AB7009" s="185"/>
      <c r="AC7009" s="431"/>
    </row>
    <row r="7010" spans="24:29">
      <c r="X7010" s="429"/>
      <c r="Y7010" s="429"/>
      <c r="Z7010" s="429"/>
      <c r="AA7010" s="429"/>
      <c r="AB7010" s="185"/>
      <c r="AC7010" s="431"/>
    </row>
    <row r="7011" spans="24:29">
      <c r="X7011" s="429"/>
      <c r="Y7011" s="429"/>
      <c r="Z7011" s="429"/>
      <c r="AA7011" s="429"/>
      <c r="AB7011" s="185"/>
      <c r="AC7011" s="431"/>
    </row>
    <row r="7012" spans="24:29">
      <c r="X7012" s="429"/>
      <c r="Y7012" s="429"/>
      <c r="Z7012" s="429"/>
      <c r="AA7012" s="429"/>
      <c r="AB7012" s="185"/>
      <c r="AC7012" s="431"/>
    </row>
    <row r="7013" spans="24:29">
      <c r="X7013" s="429"/>
      <c r="Y7013" s="429"/>
      <c r="Z7013" s="429"/>
      <c r="AA7013" s="429"/>
      <c r="AB7013" s="185"/>
      <c r="AC7013" s="431"/>
    </row>
    <row r="7014" spans="24:29">
      <c r="X7014" s="429"/>
      <c r="Y7014" s="429"/>
      <c r="Z7014" s="429"/>
      <c r="AA7014" s="429"/>
      <c r="AB7014" s="185"/>
      <c r="AC7014" s="431"/>
    </row>
    <row r="7015" spans="24:29">
      <c r="X7015" s="429"/>
      <c r="Y7015" s="429"/>
      <c r="Z7015" s="429"/>
      <c r="AA7015" s="429"/>
      <c r="AB7015" s="185"/>
      <c r="AC7015" s="431"/>
    </row>
    <row r="7016" spans="24:29">
      <c r="X7016" s="429"/>
      <c r="Y7016" s="429"/>
      <c r="Z7016" s="429"/>
      <c r="AA7016" s="429"/>
      <c r="AB7016" s="185"/>
      <c r="AC7016" s="431"/>
    </row>
    <row r="7017" spans="24:29">
      <c r="X7017" s="429"/>
      <c r="Y7017" s="429"/>
      <c r="Z7017" s="429"/>
      <c r="AA7017" s="429"/>
      <c r="AB7017" s="185"/>
      <c r="AC7017" s="431"/>
    </row>
    <row r="7018" spans="24:29">
      <c r="X7018" s="429"/>
      <c r="Y7018" s="429"/>
      <c r="Z7018" s="429"/>
      <c r="AA7018" s="429"/>
      <c r="AB7018" s="185"/>
      <c r="AC7018" s="431"/>
    </row>
    <row r="7019" spans="24:29">
      <c r="X7019" s="429"/>
      <c r="Y7019" s="429"/>
      <c r="Z7019" s="429"/>
      <c r="AA7019" s="429"/>
      <c r="AB7019" s="185"/>
      <c r="AC7019" s="431"/>
    </row>
    <row r="7020" spans="24:29">
      <c r="X7020" s="429"/>
      <c r="Y7020" s="429"/>
      <c r="Z7020" s="429"/>
      <c r="AA7020" s="429"/>
      <c r="AB7020" s="185"/>
      <c r="AC7020" s="431"/>
    </row>
    <row r="7021" spans="24:29">
      <c r="X7021" s="429"/>
      <c r="Y7021" s="429"/>
      <c r="Z7021" s="429"/>
      <c r="AA7021" s="429"/>
      <c r="AB7021" s="185"/>
      <c r="AC7021" s="431"/>
    </row>
    <row r="7022" spans="24:29">
      <c r="X7022" s="429"/>
      <c r="Y7022" s="429"/>
      <c r="Z7022" s="429"/>
      <c r="AA7022" s="429"/>
      <c r="AB7022" s="185"/>
      <c r="AC7022" s="431"/>
    </row>
    <row r="7023" spans="24:29">
      <c r="X7023" s="429"/>
      <c r="Y7023" s="429"/>
      <c r="Z7023" s="429"/>
      <c r="AA7023" s="429"/>
      <c r="AB7023" s="185"/>
      <c r="AC7023" s="431"/>
    </row>
    <row r="7024" spans="24:29">
      <c r="X7024" s="429"/>
      <c r="Y7024" s="429"/>
      <c r="Z7024" s="429"/>
      <c r="AA7024" s="429"/>
      <c r="AB7024" s="185"/>
      <c r="AC7024" s="431"/>
    </row>
    <row r="7025" spans="24:29">
      <c r="X7025" s="429"/>
      <c r="Y7025" s="429"/>
      <c r="Z7025" s="429"/>
      <c r="AA7025" s="429"/>
      <c r="AB7025" s="185"/>
      <c r="AC7025" s="431"/>
    </row>
    <row r="7026" spans="24:29">
      <c r="X7026" s="429"/>
      <c r="Y7026" s="429"/>
      <c r="Z7026" s="429"/>
      <c r="AA7026" s="429"/>
      <c r="AB7026" s="185"/>
      <c r="AC7026" s="431"/>
    </row>
    <row r="7027" spans="24:29">
      <c r="X7027" s="429"/>
      <c r="Y7027" s="429"/>
      <c r="Z7027" s="429"/>
      <c r="AA7027" s="429"/>
      <c r="AB7027" s="185"/>
      <c r="AC7027" s="431"/>
    </row>
    <row r="7028" spans="24:29">
      <c r="X7028" s="429"/>
      <c r="Y7028" s="429"/>
      <c r="Z7028" s="429"/>
      <c r="AA7028" s="429"/>
      <c r="AB7028" s="185"/>
      <c r="AC7028" s="431"/>
    </row>
    <row r="7029" spans="24:29">
      <c r="X7029" s="429"/>
      <c r="Y7029" s="429"/>
      <c r="Z7029" s="429"/>
      <c r="AA7029" s="429"/>
      <c r="AB7029" s="185"/>
      <c r="AC7029" s="431"/>
    </row>
    <row r="7030" spans="24:29">
      <c r="X7030" s="429"/>
      <c r="Y7030" s="429"/>
      <c r="Z7030" s="429"/>
      <c r="AA7030" s="429"/>
      <c r="AB7030" s="185"/>
      <c r="AC7030" s="431"/>
    </row>
    <row r="7031" spans="24:29">
      <c r="X7031" s="429"/>
      <c r="Y7031" s="429"/>
      <c r="Z7031" s="429"/>
      <c r="AA7031" s="429"/>
      <c r="AB7031" s="185"/>
      <c r="AC7031" s="431"/>
    </row>
    <row r="7032" spans="24:29">
      <c r="X7032" s="429"/>
      <c r="Y7032" s="429"/>
      <c r="Z7032" s="429"/>
      <c r="AA7032" s="429"/>
      <c r="AB7032" s="185"/>
      <c r="AC7032" s="431"/>
    </row>
    <row r="7033" spans="24:29">
      <c r="X7033" s="429"/>
      <c r="Y7033" s="429"/>
      <c r="Z7033" s="429"/>
      <c r="AA7033" s="429"/>
      <c r="AB7033" s="185"/>
      <c r="AC7033" s="431"/>
    </row>
    <row r="7034" spans="24:29">
      <c r="X7034" s="429"/>
      <c r="Y7034" s="429"/>
      <c r="Z7034" s="429"/>
      <c r="AA7034" s="429"/>
      <c r="AB7034" s="185"/>
      <c r="AC7034" s="431"/>
    </row>
    <row r="7035" spans="24:29">
      <c r="X7035" s="429"/>
      <c r="Y7035" s="429"/>
      <c r="Z7035" s="429"/>
      <c r="AA7035" s="429"/>
      <c r="AB7035" s="185"/>
      <c r="AC7035" s="431"/>
    </row>
    <row r="7036" spans="24:29">
      <c r="X7036" s="429"/>
      <c r="Y7036" s="429"/>
      <c r="Z7036" s="429"/>
      <c r="AA7036" s="429"/>
      <c r="AB7036" s="185"/>
      <c r="AC7036" s="431"/>
    </row>
    <row r="7037" spans="24:29">
      <c r="X7037" s="429"/>
      <c r="Y7037" s="429"/>
      <c r="Z7037" s="429"/>
      <c r="AA7037" s="429"/>
      <c r="AB7037" s="185"/>
      <c r="AC7037" s="431"/>
    </row>
    <row r="7038" spans="24:29">
      <c r="X7038" s="429"/>
      <c r="Y7038" s="429"/>
      <c r="Z7038" s="429"/>
      <c r="AA7038" s="429"/>
      <c r="AB7038" s="185"/>
      <c r="AC7038" s="431"/>
    </row>
    <row r="7039" spans="24:29">
      <c r="X7039" s="429"/>
      <c r="Y7039" s="429"/>
      <c r="Z7039" s="429"/>
      <c r="AA7039" s="429"/>
      <c r="AB7039" s="185"/>
      <c r="AC7039" s="431"/>
    </row>
    <row r="7040" spans="24:29">
      <c r="X7040" s="429"/>
      <c r="Y7040" s="429"/>
      <c r="Z7040" s="429"/>
      <c r="AA7040" s="429"/>
      <c r="AB7040" s="185"/>
      <c r="AC7040" s="431"/>
    </row>
    <row r="7041" spans="24:29">
      <c r="X7041" s="429"/>
      <c r="Y7041" s="429"/>
      <c r="Z7041" s="429"/>
      <c r="AA7041" s="429"/>
      <c r="AB7041" s="185"/>
      <c r="AC7041" s="431"/>
    </row>
    <row r="7042" spans="24:29">
      <c r="X7042" s="429"/>
      <c r="Y7042" s="429"/>
      <c r="Z7042" s="429"/>
      <c r="AA7042" s="429"/>
      <c r="AB7042" s="185"/>
      <c r="AC7042" s="431"/>
    </row>
    <row r="7043" spans="24:29">
      <c r="X7043" s="429"/>
      <c r="Y7043" s="429"/>
      <c r="Z7043" s="429"/>
      <c r="AA7043" s="429"/>
      <c r="AB7043" s="185"/>
      <c r="AC7043" s="431"/>
    </row>
    <row r="7044" spans="24:29">
      <c r="X7044" s="429"/>
      <c r="Y7044" s="429"/>
      <c r="Z7044" s="429"/>
      <c r="AA7044" s="429"/>
      <c r="AB7044" s="185"/>
      <c r="AC7044" s="431"/>
    </row>
    <row r="7045" spans="24:29">
      <c r="X7045" s="429"/>
      <c r="Y7045" s="429"/>
      <c r="Z7045" s="429"/>
      <c r="AA7045" s="429"/>
      <c r="AB7045" s="185"/>
      <c r="AC7045" s="431"/>
    </row>
    <row r="7046" spans="24:29">
      <c r="X7046" s="429"/>
      <c r="Y7046" s="429"/>
      <c r="Z7046" s="429"/>
      <c r="AA7046" s="429"/>
      <c r="AB7046" s="185"/>
      <c r="AC7046" s="431"/>
    </row>
    <row r="7047" spans="24:29">
      <c r="X7047" s="429"/>
      <c r="Y7047" s="429"/>
      <c r="Z7047" s="429"/>
      <c r="AA7047" s="429"/>
      <c r="AB7047" s="185"/>
      <c r="AC7047" s="431"/>
    </row>
    <row r="7048" spans="24:29">
      <c r="X7048" s="429"/>
      <c r="Y7048" s="429"/>
      <c r="Z7048" s="429"/>
      <c r="AA7048" s="429"/>
      <c r="AB7048" s="185"/>
      <c r="AC7048" s="431"/>
    </row>
    <row r="7049" spans="24:29">
      <c r="X7049" s="429"/>
      <c r="Y7049" s="429"/>
      <c r="Z7049" s="429"/>
      <c r="AA7049" s="429"/>
      <c r="AB7049" s="185"/>
      <c r="AC7049" s="431"/>
    </row>
    <row r="7050" spans="24:29">
      <c r="X7050" s="429"/>
      <c r="Y7050" s="429"/>
      <c r="Z7050" s="429"/>
      <c r="AA7050" s="429"/>
      <c r="AB7050" s="185"/>
      <c r="AC7050" s="431"/>
    </row>
    <row r="7051" spans="24:29">
      <c r="X7051" s="429"/>
      <c r="Y7051" s="429"/>
      <c r="Z7051" s="429"/>
      <c r="AA7051" s="429"/>
      <c r="AB7051" s="185"/>
      <c r="AC7051" s="431"/>
    </row>
    <row r="7052" spans="24:29">
      <c r="X7052" s="429"/>
      <c r="Y7052" s="429"/>
      <c r="Z7052" s="429"/>
      <c r="AA7052" s="429"/>
      <c r="AB7052" s="185"/>
      <c r="AC7052" s="431"/>
    </row>
    <row r="7053" spans="24:29">
      <c r="X7053" s="429"/>
      <c r="Y7053" s="429"/>
      <c r="Z7053" s="429"/>
      <c r="AA7053" s="429"/>
      <c r="AB7053" s="185"/>
      <c r="AC7053" s="431"/>
    </row>
    <row r="7054" spans="24:29">
      <c r="X7054" s="429"/>
      <c r="Y7054" s="429"/>
      <c r="Z7054" s="429"/>
      <c r="AA7054" s="429"/>
      <c r="AB7054" s="185"/>
      <c r="AC7054" s="431"/>
    </row>
    <row r="7055" spans="24:29">
      <c r="X7055" s="429"/>
      <c r="Y7055" s="429"/>
      <c r="Z7055" s="429"/>
      <c r="AA7055" s="429"/>
      <c r="AB7055" s="185"/>
      <c r="AC7055" s="431"/>
    </row>
    <row r="7056" spans="24:29">
      <c r="X7056" s="429"/>
      <c r="Y7056" s="429"/>
      <c r="Z7056" s="429"/>
      <c r="AA7056" s="429"/>
      <c r="AB7056" s="185"/>
      <c r="AC7056" s="431"/>
    </row>
    <row r="7057" spans="24:29">
      <c r="X7057" s="429"/>
      <c r="Y7057" s="429"/>
      <c r="Z7057" s="429"/>
      <c r="AA7057" s="429"/>
      <c r="AB7057" s="185"/>
      <c r="AC7057" s="431"/>
    </row>
    <row r="7058" spans="24:29">
      <c r="X7058" s="429"/>
      <c r="Y7058" s="429"/>
      <c r="Z7058" s="429"/>
      <c r="AA7058" s="429"/>
      <c r="AB7058" s="185"/>
      <c r="AC7058" s="431"/>
    </row>
    <row r="7059" spans="24:29">
      <c r="X7059" s="429"/>
      <c r="Y7059" s="429"/>
      <c r="Z7059" s="429"/>
      <c r="AA7059" s="429"/>
      <c r="AB7059" s="185"/>
      <c r="AC7059" s="431"/>
    </row>
    <row r="7060" spans="24:29">
      <c r="X7060" s="429"/>
      <c r="Y7060" s="429"/>
      <c r="Z7060" s="429"/>
      <c r="AA7060" s="429"/>
      <c r="AB7060" s="185"/>
      <c r="AC7060" s="431"/>
    </row>
    <row r="7061" spans="24:29">
      <c r="X7061" s="429"/>
      <c r="Y7061" s="429"/>
      <c r="Z7061" s="429"/>
      <c r="AA7061" s="429"/>
      <c r="AB7061" s="185"/>
      <c r="AC7061" s="431"/>
    </row>
    <row r="7062" spans="24:29">
      <c r="X7062" s="429"/>
      <c r="Y7062" s="429"/>
      <c r="Z7062" s="429"/>
      <c r="AA7062" s="429"/>
      <c r="AB7062" s="185"/>
      <c r="AC7062" s="431"/>
    </row>
    <row r="7063" spans="24:29">
      <c r="X7063" s="429"/>
      <c r="Y7063" s="429"/>
      <c r="Z7063" s="429"/>
      <c r="AA7063" s="429"/>
      <c r="AB7063" s="185"/>
      <c r="AC7063" s="431"/>
    </row>
    <row r="7064" spans="24:29">
      <c r="X7064" s="429"/>
      <c r="Y7064" s="429"/>
      <c r="Z7064" s="429"/>
      <c r="AA7064" s="429"/>
      <c r="AB7064" s="185"/>
      <c r="AC7064" s="431"/>
    </row>
    <row r="7065" spans="24:29">
      <c r="X7065" s="429"/>
      <c r="Y7065" s="429"/>
      <c r="Z7065" s="429"/>
      <c r="AA7065" s="429"/>
      <c r="AB7065" s="185"/>
      <c r="AC7065" s="431"/>
    </row>
    <row r="7066" spans="24:29">
      <c r="X7066" s="429"/>
      <c r="Y7066" s="429"/>
      <c r="Z7066" s="429"/>
      <c r="AA7066" s="429"/>
      <c r="AB7066" s="185"/>
      <c r="AC7066" s="431"/>
    </row>
    <row r="7067" spans="24:29">
      <c r="X7067" s="429"/>
      <c r="Y7067" s="429"/>
      <c r="Z7067" s="429"/>
      <c r="AA7067" s="429"/>
      <c r="AB7067" s="185"/>
      <c r="AC7067" s="431"/>
    </row>
    <row r="7068" spans="24:29">
      <c r="X7068" s="429"/>
      <c r="Y7068" s="429"/>
      <c r="Z7068" s="429"/>
      <c r="AA7068" s="429"/>
      <c r="AB7068" s="185"/>
      <c r="AC7068" s="431"/>
    </row>
    <row r="7069" spans="24:29">
      <c r="X7069" s="429"/>
      <c r="Y7069" s="429"/>
      <c r="Z7069" s="429"/>
      <c r="AA7069" s="429"/>
      <c r="AB7069" s="185"/>
      <c r="AC7069" s="431"/>
    </row>
    <row r="7070" spans="24:29">
      <c r="X7070" s="429"/>
      <c r="Y7070" s="429"/>
      <c r="Z7070" s="429"/>
      <c r="AA7070" s="429"/>
      <c r="AB7070" s="185"/>
      <c r="AC7070" s="431"/>
    </row>
    <row r="7071" spans="24:29">
      <c r="X7071" s="429"/>
      <c r="Y7071" s="429"/>
      <c r="Z7071" s="429"/>
      <c r="AA7071" s="429"/>
      <c r="AB7071" s="185"/>
      <c r="AC7071" s="431"/>
    </row>
    <row r="7072" spans="24:29">
      <c r="X7072" s="429"/>
      <c r="Y7072" s="429"/>
      <c r="Z7072" s="429"/>
      <c r="AA7072" s="429"/>
      <c r="AB7072" s="185"/>
      <c r="AC7072" s="431"/>
    </row>
    <row r="7073" spans="24:29">
      <c r="X7073" s="429"/>
      <c r="Y7073" s="429"/>
      <c r="Z7073" s="429"/>
      <c r="AA7073" s="429"/>
      <c r="AB7073" s="185"/>
      <c r="AC7073" s="431"/>
    </row>
    <row r="7074" spans="24:29">
      <c r="X7074" s="429"/>
      <c r="Y7074" s="429"/>
      <c r="Z7074" s="429"/>
      <c r="AA7074" s="429"/>
      <c r="AB7074" s="185"/>
      <c r="AC7074" s="431"/>
    </row>
    <row r="7075" spans="24:29">
      <c r="X7075" s="429"/>
      <c r="Y7075" s="429"/>
      <c r="Z7075" s="429"/>
      <c r="AA7075" s="429"/>
      <c r="AB7075" s="185"/>
      <c r="AC7075" s="431"/>
    </row>
    <row r="7076" spans="24:29">
      <c r="X7076" s="429"/>
      <c r="Y7076" s="429"/>
      <c r="Z7076" s="429"/>
      <c r="AA7076" s="429"/>
      <c r="AB7076" s="185"/>
      <c r="AC7076" s="431"/>
    </row>
    <row r="7077" spans="24:29">
      <c r="X7077" s="429"/>
      <c r="Y7077" s="429"/>
      <c r="Z7077" s="429"/>
      <c r="AA7077" s="429"/>
      <c r="AB7077" s="185"/>
      <c r="AC7077" s="431"/>
    </row>
    <row r="7078" spans="24:29">
      <c r="X7078" s="429"/>
      <c r="Y7078" s="429"/>
      <c r="Z7078" s="429"/>
      <c r="AA7078" s="429"/>
      <c r="AB7078" s="185"/>
      <c r="AC7078" s="431"/>
    </row>
    <row r="7079" spans="24:29">
      <c r="X7079" s="429"/>
      <c r="Y7079" s="429"/>
      <c r="Z7079" s="429"/>
      <c r="AA7079" s="429"/>
      <c r="AB7079" s="185"/>
      <c r="AC7079" s="431"/>
    </row>
    <row r="7080" spans="24:29">
      <c r="X7080" s="429"/>
      <c r="Y7080" s="429"/>
      <c r="Z7080" s="429"/>
      <c r="AA7080" s="429"/>
      <c r="AB7080" s="185"/>
      <c r="AC7080" s="431"/>
    </row>
    <row r="7081" spans="24:29">
      <c r="X7081" s="429"/>
      <c r="Y7081" s="429"/>
      <c r="Z7081" s="429"/>
      <c r="AA7081" s="429"/>
      <c r="AB7081" s="185"/>
      <c r="AC7081" s="431"/>
    </row>
    <row r="7082" spans="24:29">
      <c r="X7082" s="429"/>
      <c r="Y7082" s="429"/>
      <c r="Z7082" s="429"/>
      <c r="AA7082" s="429"/>
      <c r="AB7082" s="185"/>
      <c r="AC7082" s="431"/>
    </row>
    <row r="7083" spans="24:29">
      <c r="X7083" s="429"/>
      <c r="Y7083" s="429"/>
      <c r="Z7083" s="429"/>
      <c r="AA7083" s="429"/>
      <c r="AB7083" s="185"/>
      <c r="AC7083" s="431"/>
    </row>
    <row r="7084" spans="24:29">
      <c r="X7084" s="429"/>
      <c r="Y7084" s="429"/>
      <c r="Z7084" s="429"/>
      <c r="AA7084" s="429"/>
      <c r="AB7084" s="185"/>
      <c r="AC7084" s="431"/>
    </row>
    <row r="7085" spans="24:29">
      <c r="X7085" s="429"/>
      <c r="Y7085" s="429"/>
      <c r="Z7085" s="429"/>
      <c r="AA7085" s="429"/>
      <c r="AB7085" s="185"/>
      <c r="AC7085" s="431"/>
    </row>
    <row r="7086" spans="24:29">
      <c r="X7086" s="429"/>
      <c r="Y7086" s="429"/>
      <c r="Z7086" s="429"/>
      <c r="AA7086" s="429"/>
      <c r="AB7086" s="185"/>
      <c r="AC7086" s="431"/>
    </row>
    <row r="7087" spans="24:29">
      <c r="X7087" s="429"/>
      <c r="Y7087" s="429"/>
      <c r="Z7087" s="429"/>
      <c r="AA7087" s="429"/>
      <c r="AB7087" s="185"/>
      <c r="AC7087" s="431"/>
    </row>
    <row r="7088" spans="24:29">
      <c r="X7088" s="429"/>
      <c r="Y7088" s="429"/>
      <c r="Z7088" s="429"/>
      <c r="AA7088" s="429"/>
      <c r="AB7088" s="185"/>
      <c r="AC7088" s="431"/>
    </row>
    <row r="7089" spans="24:29">
      <c r="X7089" s="429"/>
      <c r="Y7089" s="429"/>
      <c r="Z7089" s="429"/>
      <c r="AA7089" s="429"/>
      <c r="AB7089" s="185"/>
      <c r="AC7089" s="431"/>
    </row>
    <row r="7090" spans="24:29">
      <c r="X7090" s="429"/>
      <c r="Y7090" s="429"/>
      <c r="Z7090" s="429"/>
      <c r="AA7090" s="429"/>
      <c r="AB7090" s="185"/>
      <c r="AC7090" s="431"/>
    </row>
    <row r="7091" spans="24:29">
      <c r="X7091" s="429"/>
      <c r="Y7091" s="429"/>
      <c r="Z7091" s="429"/>
      <c r="AA7091" s="429"/>
      <c r="AB7091" s="185"/>
      <c r="AC7091" s="431"/>
    </row>
    <row r="7092" spans="24:29">
      <c r="X7092" s="429"/>
      <c r="Y7092" s="429"/>
      <c r="Z7092" s="429"/>
      <c r="AA7092" s="429"/>
      <c r="AB7092" s="185"/>
      <c r="AC7092" s="431"/>
    </row>
    <row r="7093" spans="24:29">
      <c r="X7093" s="429"/>
      <c r="Y7093" s="429"/>
      <c r="Z7093" s="429"/>
      <c r="AA7093" s="429"/>
      <c r="AB7093" s="185"/>
      <c r="AC7093" s="431"/>
    </row>
    <row r="7094" spans="24:29">
      <c r="X7094" s="429"/>
      <c r="Y7094" s="429"/>
      <c r="Z7094" s="429"/>
      <c r="AA7094" s="429"/>
      <c r="AB7094" s="185"/>
      <c r="AC7094" s="431"/>
    </row>
    <row r="7095" spans="24:29">
      <c r="X7095" s="429"/>
      <c r="Y7095" s="429"/>
      <c r="Z7095" s="429"/>
      <c r="AA7095" s="429"/>
      <c r="AB7095" s="185"/>
      <c r="AC7095" s="431"/>
    </row>
    <row r="7096" spans="24:29">
      <c r="X7096" s="429"/>
      <c r="Y7096" s="429"/>
      <c r="Z7096" s="429"/>
      <c r="AA7096" s="429"/>
      <c r="AB7096" s="185"/>
      <c r="AC7096" s="431"/>
    </row>
    <row r="7097" spans="24:29">
      <c r="X7097" s="429"/>
      <c r="Y7097" s="429"/>
      <c r="Z7097" s="429"/>
      <c r="AA7097" s="429"/>
      <c r="AB7097" s="185"/>
      <c r="AC7097" s="431"/>
    </row>
    <row r="7098" spans="24:29">
      <c r="X7098" s="429"/>
      <c r="Y7098" s="429"/>
      <c r="Z7098" s="429"/>
      <c r="AA7098" s="429"/>
      <c r="AB7098" s="185"/>
      <c r="AC7098" s="431"/>
    </row>
    <row r="7099" spans="24:29">
      <c r="X7099" s="429"/>
      <c r="Y7099" s="429"/>
      <c r="Z7099" s="429"/>
      <c r="AA7099" s="429"/>
      <c r="AB7099" s="185"/>
      <c r="AC7099" s="431"/>
    </row>
    <row r="7100" spans="24:29">
      <c r="X7100" s="429"/>
      <c r="Y7100" s="429"/>
      <c r="Z7100" s="429"/>
      <c r="AA7100" s="429"/>
      <c r="AB7100" s="185"/>
      <c r="AC7100" s="431"/>
    </row>
    <row r="7101" spans="24:29">
      <c r="X7101" s="429"/>
      <c r="Y7101" s="429"/>
      <c r="Z7101" s="429"/>
      <c r="AA7101" s="429"/>
      <c r="AB7101" s="185"/>
      <c r="AC7101" s="431"/>
    </row>
    <row r="7102" spans="24:29">
      <c r="X7102" s="429"/>
      <c r="Y7102" s="429"/>
      <c r="Z7102" s="429"/>
      <c r="AA7102" s="429"/>
      <c r="AB7102" s="185"/>
      <c r="AC7102" s="431"/>
    </row>
    <row r="7103" spans="24:29">
      <c r="X7103" s="429"/>
      <c r="Y7103" s="429"/>
      <c r="Z7103" s="429"/>
      <c r="AA7103" s="429"/>
      <c r="AB7103" s="185"/>
      <c r="AC7103" s="431"/>
    </row>
    <row r="7104" spans="24:29">
      <c r="X7104" s="429"/>
      <c r="Y7104" s="429"/>
      <c r="Z7104" s="429"/>
      <c r="AA7104" s="429"/>
      <c r="AB7104" s="185"/>
      <c r="AC7104" s="431"/>
    </row>
    <row r="7105" spans="24:29">
      <c r="X7105" s="429"/>
      <c r="Y7105" s="429"/>
      <c r="Z7105" s="429"/>
      <c r="AA7105" s="429"/>
      <c r="AB7105" s="185"/>
      <c r="AC7105" s="431"/>
    </row>
    <row r="7106" spans="24:29">
      <c r="X7106" s="429"/>
      <c r="Y7106" s="429"/>
      <c r="Z7106" s="429"/>
      <c r="AA7106" s="429"/>
      <c r="AB7106" s="185"/>
      <c r="AC7106" s="431"/>
    </row>
    <row r="7107" spans="24:29">
      <c r="X7107" s="429"/>
      <c r="Y7107" s="429"/>
      <c r="Z7107" s="429"/>
      <c r="AA7107" s="429"/>
      <c r="AB7107" s="185"/>
      <c r="AC7107" s="431"/>
    </row>
    <row r="7108" spans="24:29">
      <c r="X7108" s="429"/>
      <c r="Y7108" s="429"/>
      <c r="Z7108" s="429"/>
      <c r="AA7108" s="429"/>
      <c r="AB7108" s="185"/>
      <c r="AC7108" s="431"/>
    </row>
    <row r="7109" spans="24:29">
      <c r="X7109" s="429"/>
      <c r="Y7109" s="429"/>
      <c r="Z7109" s="429"/>
      <c r="AA7109" s="429"/>
      <c r="AB7109" s="185"/>
      <c r="AC7109" s="431"/>
    </row>
    <row r="7110" spans="24:29">
      <c r="X7110" s="429"/>
      <c r="Y7110" s="429"/>
      <c r="Z7110" s="429"/>
      <c r="AA7110" s="429"/>
      <c r="AB7110" s="185"/>
      <c r="AC7110" s="431"/>
    </row>
    <row r="7111" spans="24:29">
      <c r="X7111" s="429"/>
      <c r="Y7111" s="429"/>
      <c r="Z7111" s="429"/>
      <c r="AA7111" s="429"/>
      <c r="AB7111" s="185"/>
      <c r="AC7111" s="431"/>
    </row>
    <row r="7112" spans="24:29">
      <c r="X7112" s="429"/>
      <c r="Y7112" s="429"/>
      <c r="Z7112" s="429"/>
      <c r="AA7112" s="429"/>
      <c r="AB7112" s="185"/>
      <c r="AC7112" s="431"/>
    </row>
    <row r="7113" spans="24:29">
      <c r="X7113" s="429"/>
      <c r="Y7113" s="429"/>
      <c r="Z7113" s="429"/>
      <c r="AA7113" s="429"/>
      <c r="AB7113" s="185"/>
      <c r="AC7113" s="431"/>
    </row>
    <row r="7114" spans="24:29">
      <c r="X7114" s="429"/>
      <c r="Y7114" s="429"/>
      <c r="Z7114" s="429"/>
      <c r="AA7114" s="429"/>
      <c r="AB7114" s="185"/>
      <c r="AC7114" s="431"/>
    </row>
    <row r="7115" spans="24:29">
      <c r="X7115" s="429"/>
      <c r="Y7115" s="429"/>
      <c r="Z7115" s="429"/>
      <c r="AA7115" s="429"/>
      <c r="AB7115" s="185"/>
      <c r="AC7115" s="431"/>
    </row>
    <row r="7116" spans="24:29">
      <c r="X7116" s="429"/>
      <c r="Y7116" s="429"/>
      <c r="Z7116" s="429"/>
      <c r="AA7116" s="429"/>
      <c r="AB7116" s="185"/>
      <c r="AC7116" s="431"/>
    </row>
    <row r="7117" spans="24:29">
      <c r="X7117" s="429"/>
      <c r="Y7117" s="429"/>
      <c r="Z7117" s="429"/>
      <c r="AA7117" s="429"/>
      <c r="AB7117" s="185"/>
      <c r="AC7117" s="431"/>
    </row>
    <row r="7118" spans="24:29">
      <c r="X7118" s="429"/>
      <c r="Y7118" s="429"/>
      <c r="Z7118" s="429"/>
      <c r="AA7118" s="429"/>
      <c r="AB7118" s="185"/>
      <c r="AC7118" s="431"/>
    </row>
    <row r="7119" spans="24:29">
      <c r="X7119" s="429"/>
      <c r="Y7119" s="429"/>
      <c r="Z7119" s="429"/>
      <c r="AA7119" s="429"/>
      <c r="AB7119" s="185"/>
      <c r="AC7119" s="431"/>
    </row>
    <row r="7120" spans="24:29">
      <c r="X7120" s="429"/>
      <c r="Y7120" s="429"/>
      <c r="Z7120" s="429"/>
      <c r="AA7120" s="429"/>
      <c r="AB7120" s="185"/>
      <c r="AC7120" s="431"/>
    </row>
    <row r="7121" spans="24:29">
      <c r="X7121" s="429"/>
      <c r="Y7121" s="429"/>
      <c r="Z7121" s="429"/>
      <c r="AA7121" s="429"/>
      <c r="AB7121" s="185"/>
      <c r="AC7121" s="431"/>
    </row>
    <row r="7122" spans="24:29">
      <c r="X7122" s="429"/>
      <c r="Y7122" s="429"/>
      <c r="Z7122" s="429"/>
      <c r="AA7122" s="429"/>
      <c r="AB7122" s="185"/>
      <c r="AC7122" s="431"/>
    </row>
    <row r="7123" spans="24:29">
      <c r="X7123" s="429"/>
      <c r="Y7123" s="429"/>
      <c r="Z7123" s="429"/>
      <c r="AA7123" s="429"/>
      <c r="AB7123" s="185"/>
      <c r="AC7123" s="431"/>
    </row>
    <row r="7124" spans="24:29">
      <c r="X7124" s="429"/>
      <c r="Y7124" s="429"/>
      <c r="Z7124" s="429"/>
      <c r="AA7124" s="429"/>
      <c r="AB7124" s="185"/>
      <c r="AC7124" s="431"/>
    </row>
    <row r="7125" spans="24:29">
      <c r="X7125" s="429"/>
      <c r="Y7125" s="429"/>
      <c r="Z7125" s="429"/>
      <c r="AA7125" s="429"/>
      <c r="AB7125" s="185"/>
      <c r="AC7125" s="431"/>
    </row>
    <row r="7126" spans="24:29">
      <c r="X7126" s="429"/>
      <c r="Y7126" s="429"/>
      <c r="Z7126" s="429"/>
      <c r="AA7126" s="429"/>
      <c r="AB7126" s="185"/>
      <c r="AC7126" s="431"/>
    </row>
    <row r="7127" spans="24:29">
      <c r="X7127" s="429"/>
      <c r="Y7127" s="429"/>
      <c r="Z7127" s="429"/>
      <c r="AA7127" s="429"/>
      <c r="AB7127" s="185"/>
      <c r="AC7127" s="431"/>
    </row>
    <row r="7128" spans="24:29">
      <c r="X7128" s="429"/>
      <c r="Y7128" s="429"/>
      <c r="Z7128" s="429"/>
      <c r="AA7128" s="429"/>
      <c r="AB7128" s="185"/>
      <c r="AC7128" s="431"/>
    </row>
    <row r="7129" spans="24:29">
      <c r="X7129" s="429"/>
      <c r="Y7129" s="429"/>
      <c r="Z7129" s="429"/>
      <c r="AA7129" s="429"/>
      <c r="AB7129" s="185"/>
      <c r="AC7129" s="431"/>
    </row>
    <row r="7130" spans="24:29">
      <c r="X7130" s="429"/>
      <c r="Y7130" s="429"/>
      <c r="Z7130" s="429"/>
      <c r="AA7130" s="429"/>
      <c r="AB7130" s="185"/>
      <c r="AC7130" s="431"/>
    </row>
    <row r="7131" spans="24:29">
      <c r="X7131" s="429"/>
      <c r="Y7131" s="429"/>
      <c r="Z7131" s="429"/>
      <c r="AA7131" s="429"/>
      <c r="AB7131" s="185"/>
      <c r="AC7131" s="431"/>
    </row>
    <row r="7132" spans="24:29">
      <c r="X7132" s="429"/>
      <c r="Y7132" s="429"/>
      <c r="Z7132" s="429"/>
      <c r="AA7132" s="429"/>
      <c r="AB7132" s="185"/>
      <c r="AC7132" s="431"/>
    </row>
    <row r="7133" spans="24:29">
      <c r="X7133" s="429"/>
      <c r="Y7133" s="429"/>
      <c r="Z7133" s="429"/>
      <c r="AA7133" s="429"/>
      <c r="AB7133" s="185"/>
      <c r="AC7133" s="431"/>
    </row>
    <row r="7134" spans="24:29">
      <c r="X7134" s="429"/>
      <c r="Y7134" s="429"/>
      <c r="Z7134" s="429"/>
      <c r="AA7134" s="429"/>
      <c r="AB7134" s="185"/>
      <c r="AC7134" s="431"/>
    </row>
    <row r="7135" spans="24:29">
      <c r="X7135" s="429"/>
      <c r="Y7135" s="429"/>
      <c r="Z7135" s="429"/>
      <c r="AA7135" s="429"/>
      <c r="AB7135" s="185"/>
      <c r="AC7135" s="431"/>
    </row>
    <row r="7136" spans="24:29">
      <c r="X7136" s="429"/>
      <c r="Y7136" s="429"/>
      <c r="Z7136" s="429"/>
      <c r="AA7136" s="429"/>
      <c r="AB7136" s="185"/>
      <c r="AC7136" s="431"/>
    </row>
    <row r="7137" spans="24:29">
      <c r="X7137" s="429"/>
      <c r="Y7137" s="429"/>
      <c r="Z7137" s="429"/>
      <c r="AA7137" s="429"/>
      <c r="AB7137" s="185"/>
      <c r="AC7137" s="431"/>
    </row>
    <row r="7138" spans="24:29">
      <c r="X7138" s="429"/>
      <c r="Y7138" s="429"/>
      <c r="Z7138" s="429"/>
      <c r="AA7138" s="429"/>
      <c r="AB7138" s="185"/>
      <c r="AC7138" s="431"/>
    </row>
    <row r="7139" spans="24:29">
      <c r="X7139" s="429"/>
      <c r="Y7139" s="429"/>
      <c r="Z7139" s="429"/>
      <c r="AA7139" s="429"/>
      <c r="AB7139" s="185"/>
      <c r="AC7139" s="431"/>
    </row>
    <row r="7140" spans="24:29">
      <c r="X7140" s="429"/>
      <c r="Y7140" s="429"/>
      <c r="Z7140" s="429"/>
      <c r="AA7140" s="429"/>
      <c r="AB7140" s="185"/>
      <c r="AC7140" s="431"/>
    </row>
    <row r="7141" spans="24:29">
      <c r="X7141" s="429"/>
      <c r="Y7141" s="429"/>
      <c r="Z7141" s="429"/>
      <c r="AA7141" s="429"/>
      <c r="AB7141" s="185"/>
      <c r="AC7141" s="431"/>
    </row>
    <row r="7142" spans="24:29">
      <c r="X7142" s="429"/>
      <c r="Y7142" s="429"/>
      <c r="Z7142" s="429"/>
      <c r="AA7142" s="429"/>
      <c r="AB7142" s="185"/>
      <c r="AC7142" s="431"/>
    </row>
    <row r="7143" spans="24:29">
      <c r="X7143" s="429"/>
      <c r="Y7143" s="429"/>
      <c r="Z7143" s="429"/>
      <c r="AA7143" s="429"/>
      <c r="AB7143" s="185"/>
      <c r="AC7143" s="431"/>
    </row>
    <row r="7144" spans="24:29">
      <c r="X7144" s="429"/>
      <c r="Y7144" s="429"/>
      <c r="Z7144" s="429"/>
      <c r="AA7144" s="429"/>
      <c r="AB7144" s="185"/>
      <c r="AC7144" s="431"/>
    </row>
    <row r="7145" spans="24:29">
      <c r="X7145" s="429"/>
      <c r="Y7145" s="429"/>
      <c r="Z7145" s="429"/>
      <c r="AA7145" s="429"/>
      <c r="AB7145" s="185"/>
      <c r="AC7145" s="431"/>
    </row>
    <row r="7146" spans="24:29">
      <c r="X7146" s="429"/>
      <c r="Y7146" s="429"/>
      <c r="Z7146" s="429"/>
      <c r="AA7146" s="429"/>
      <c r="AB7146" s="185"/>
      <c r="AC7146" s="431"/>
    </row>
    <row r="7147" spans="24:29">
      <c r="X7147" s="429"/>
      <c r="Y7147" s="429"/>
      <c r="Z7147" s="429"/>
      <c r="AA7147" s="429"/>
      <c r="AB7147" s="185"/>
      <c r="AC7147" s="431"/>
    </row>
    <row r="7148" spans="24:29">
      <c r="X7148" s="429"/>
      <c r="Y7148" s="429"/>
      <c r="Z7148" s="429"/>
      <c r="AA7148" s="429"/>
      <c r="AB7148" s="185"/>
      <c r="AC7148" s="431"/>
    </row>
    <row r="7149" spans="24:29">
      <c r="X7149" s="429"/>
      <c r="Y7149" s="429"/>
      <c r="Z7149" s="429"/>
      <c r="AA7149" s="429"/>
      <c r="AB7149" s="185"/>
      <c r="AC7149" s="431"/>
    </row>
    <row r="7150" spans="24:29">
      <c r="X7150" s="429"/>
      <c r="Y7150" s="429"/>
      <c r="Z7150" s="429"/>
      <c r="AA7150" s="429"/>
      <c r="AB7150" s="185"/>
      <c r="AC7150" s="431"/>
    </row>
    <row r="7151" spans="24:29">
      <c r="X7151" s="429"/>
      <c r="Y7151" s="429"/>
      <c r="Z7151" s="429"/>
      <c r="AA7151" s="429"/>
      <c r="AB7151" s="185"/>
      <c r="AC7151" s="431"/>
    </row>
    <row r="7152" spans="24:29">
      <c r="X7152" s="429"/>
      <c r="Y7152" s="429"/>
      <c r="Z7152" s="429"/>
      <c r="AA7152" s="429"/>
      <c r="AB7152" s="185"/>
      <c r="AC7152" s="431"/>
    </row>
    <row r="7153" spans="24:29">
      <c r="X7153" s="429"/>
      <c r="Y7153" s="429"/>
      <c r="Z7153" s="429"/>
      <c r="AA7153" s="429"/>
      <c r="AB7153" s="185"/>
      <c r="AC7153" s="431"/>
    </row>
    <row r="7154" spans="24:29">
      <c r="X7154" s="429"/>
      <c r="Y7154" s="429"/>
      <c r="Z7154" s="429"/>
      <c r="AA7154" s="429"/>
      <c r="AB7154" s="185"/>
      <c r="AC7154" s="431"/>
    </row>
    <row r="7155" spans="24:29">
      <c r="X7155" s="429"/>
      <c r="Y7155" s="429"/>
      <c r="Z7155" s="429"/>
      <c r="AA7155" s="429"/>
      <c r="AB7155" s="185"/>
      <c r="AC7155" s="431"/>
    </row>
    <row r="7156" spans="24:29">
      <c r="X7156" s="429"/>
      <c r="Y7156" s="429"/>
      <c r="Z7156" s="429"/>
      <c r="AA7156" s="429"/>
      <c r="AB7156" s="185"/>
      <c r="AC7156" s="431"/>
    </row>
    <row r="7157" spans="24:29">
      <c r="X7157" s="429"/>
      <c r="Y7157" s="429"/>
      <c r="Z7157" s="429"/>
      <c r="AA7157" s="429"/>
      <c r="AB7157" s="185"/>
      <c r="AC7157" s="431"/>
    </row>
    <row r="7158" spans="24:29">
      <c r="X7158" s="429"/>
      <c r="Y7158" s="429"/>
      <c r="Z7158" s="429"/>
      <c r="AA7158" s="429"/>
      <c r="AB7158" s="185"/>
      <c r="AC7158" s="431"/>
    </row>
    <row r="7159" spans="24:29">
      <c r="X7159" s="429"/>
      <c r="Y7159" s="429"/>
      <c r="Z7159" s="429"/>
      <c r="AA7159" s="429"/>
      <c r="AB7159" s="185"/>
      <c r="AC7159" s="431"/>
    </row>
    <row r="7160" spans="24:29">
      <c r="X7160" s="429"/>
      <c r="Y7160" s="429"/>
      <c r="Z7160" s="429"/>
      <c r="AA7160" s="429"/>
      <c r="AB7160" s="185"/>
      <c r="AC7160" s="431"/>
    </row>
    <row r="7161" spans="24:29">
      <c r="X7161" s="429"/>
      <c r="Y7161" s="429"/>
      <c r="Z7161" s="429"/>
      <c r="AA7161" s="429"/>
      <c r="AB7161" s="185"/>
      <c r="AC7161" s="431"/>
    </row>
    <row r="7162" spans="24:29">
      <c r="X7162" s="429"/>
      <c r="Y7162" s="429"/>
      <c r="Z7162" s="429"/>
      <c r="AA7162" s="429"/>
      <c r="AB7162" s="185"/>
      <c r="AC7162" s="431"/>
    </row>
    <row r="7163" spans="24:29">
      <c r="X7163" s="429"/>
      <c r="Y7163" s="429"/>
      <c r="Z7163" s="429"/>
      <c r="AA7163" s="429"/>
      <c r="AB7163" s="185"/>
      <c r="AC7163" s="431"/>
    </row>
    <row r="7164" spans="24:29">
      <c r="X7164" s="429"/>
      <c r="Y7164" s="429"/>
      <c r="Z7164" s="429"/>
      <c r="AA7164" s="429"/>
      <c r="AB7164" s="185"/>
      <c r="AC7164" s="431"/>
    </row>
    <row r="7165" spans="24:29">
      <c r="X7165" s="429"/>
      <c r="Y7165" s="429"/>
      <c r="Z7165" s="429"/>
      <c r="AA7165" s="429"/>
      <c r="AB7165" s="185"/>
      <c r="AC7165" s="431"/>
    </row>
    <row r="7166" spans="24:29">
      <c r="X7166" s="429"/>
      <c r="Y7166" s="429"/>
      <c r="Z7166" s="429"/>
      <c r="AA7166" s="429"/>
      <c r="AB7166" s="185"/>
      <c r="AC7166" s="431"/>
    </row>
    <row r="7167" spans="24:29">
      <c r="X7167" s="429"/>
      <c r="Y7167" s="429"/>
      <c r="Z7167" s="429"/>
      <c r="AA7167" s="429"/>
      <c r="AB7167" s="185"/>
      <c r="AC7167" s="431"/>
    </row>
    <row r="7168" spans="24:29">
      <c r="X7168" s="429"/>
      <c r="Y7168" s="429"/>
      <c r="Z7168" s="429"/>
      <c r="AA7168" s="429"/>
      <c r="AB7168" s="185"/>
      <c r="AC7168" s="431"/>
    </row>
    <row r="7169" spans="24:29">
      <c r="X7169" s="429"/>
      <c r="Y7169" s="429"/>
      <c r="Z7169" s="429"/>
      <c r="AA7169" s="429"/>
      <c r="AB7169" s="185"/>
      <c r="AC7169" s="431"/>
    </row>
    <row r="7170" spans="24:29">
      <c r="X7170" s="429"/>
      <c r="Y7170" s="429"/>
      <c r="Z7170" s="429"/>
      <c r="AA7170" s="429"/>
      <c r="AB7170" s="185"/>
      <c r="AC7170" s="431"/>
    </row>
    <row r="7171" spans="24:29">
      <c r="X7171" s="429"/>
      <c r="Y7171" s="429"/>
      <c r="Z7171" s="429"/>
      <c r="AA7171" s="429"/>
      <c r="AB7171" s="185"/>
      <c r="AC7171" s="431"/>
    </row>
    <row r="7172" spans="24:29">
      <c r="X7172" s="429"/>
      <c r="Y7172" s="429"/>
      <c r="Z7172" s="429"/>
      <c r="AA7172" s="429"/>
      <c r="AB7172" s="185"/>
      <c r="AC7172" s="431"/>
    </row>
    <row r="7173" spans="24:29">
      <c r="X7173" s="429"/>
      <c r="Y7173" s="429"/>
      <c r="Z7173" s="429"/>
      <c r="AA7173" s="429"/>
      <c r="AB7173" s="185"/>
      <c r="AC7173" s="431"/>
    </row>
    <row r="7174" spans="24:29">
      <c r="X7174" s="429"/>
      <c r="Y7174" s="429"/>
      <c r="Z7174" s="429"/>
      <c r="AA7174" s="429"/>
      <c r="AB7174" s="185"/>
      <c r="AC7174" s="431"/>
    </row>
    <row r="7175" spans="24:29">
      <c r="X7175" s="429"/>
      <c r="Y7175" s="429"/>
      <c r="Z7175" s="429"/>
      <c r="AA7175" s="429"/>
      <c r="AB7175" s="185"/>
      <c r="AC7175" s="431"/>
    </row>
    <row r="7176" spans="24:29">
      <c r="X7176" s="429"/>
      <c r="Y7176" s="429"/>
      <c r="Z7176" s="429"/>
      <c r="AA7176" s="429"/>
      <c r="AB7176" s="185"/>
      <c r="AC7176" s="431"/>
    </row>
    <row r="7177" spans="24:29">
      <c r="X7177" s="429"/>
      <c r="Y7177" s="429"/>
      <c r="Z7177" s="429"/>
      <c r="AA7177" s="429"/>
      <c r="AB7177" s="185"/>
      <c r="AC7177" s="431"/>
    </row>
    <row r="7178" spans="24:29">
      <c r="X7178" s="429"/>
      <c r="Y7178" s="429"/>
      <c r="Z7178" s="429"/>
      <c r="AA7178" s="429"/>
      <c r="AB7178" s="185"/>
      <c r="AC7178" s="431"/>
    </row>
    <row r="7179" spans="24:29">
      <c r="X7179" s="429"/>
      <c r="Y7179" s="429"/>
      <c r="Z7179" s="429"/>
      <c r="AA7179" s="429"/>
      <c r="AB7179" s="185"/>
      <c r="AC7179" s="431"/>
    </row>
    <row r="7180" spans="24:29">
      <c r="X7180" s="429"/>
      <c r="Y7180" s="429"/>
      <c r="Z7180" s="429"/>
      <c r="AA7180" s="429"/>
      <c r="AB7180" s="185"/>
      <c r="AC7180" s="431"/>
    </row>
    <row r="7181" spans="24:29">
      <c r="X7181" s="429"/>
      <c r="Y7181" s="429"/>
      <c r="Z7181" s="429"/>
      <c r="AA7181" s="429"/>
      <c r="AB7181" s="185"/>
      <c r="AC7181" s="431"/>
    </row>
    <row r="7182" spans="24:29">
      <c r="X7182" s="429"/>
      <c r="Y7182" s="429"/>
      <c r="Z7182" s="429"/>
      <c r="AA7182" s="429"/>
      <c r="AB7182" s="185"/>
      <c r="AC7182" s="431"/>
    </row>
    <row r="7183" spans="24:29">
      <c r="X7183" s="429"/>
      <c r="Y7183" s="429"/>
      <c r="Z7183" s="429"/>
      <c r="AA7183" s="429"/>
      <c r="AB7183" s="185"/>
      <c r="AC7183" s="431"/>
    </row>
    <row r="7184" spans="24:29">
      <c r="X7184" s="429"/>
      <c r="Y7184" s="429"/>
      <c r="Z7184" s="429"/>
      <c r="AA7184" s="429"/>
      <c r="AB7184" s="185"/>
      <c r="AC7184" s="431"/>
    </row>
    <row r="7185" spans="24:29">
      <c r="X7185" s="429"/>
      <c r="Y7185" s="429"/>
      <c r="Z7185" s="429"/>
      <c r="AA7185" s="429"/>
      <c r="AB7185" s="185"/>
      <c r="AC7185" s="431"/>
    </row>
    <row r="7186" spans="24:29">
      <c r="X7186" s="429"/>
      <c r="Y7186" s="429"/>
      <c r="Z7186" s="429"/>
      <c r="AA7186" s="429"/>
      <c r="AB7186" s="185"/>
      <c r="AC7186" s="431"/>
    </row>
    <row r="7187" spans="24:29">
      <c r="X7187" s="429"/>
      <c r="Y7187" s="429"/>
      <c r="Z7187" s="429"/>
      <c r="AA7187" s="429"/>
      <c r="AB7187" s="185"/>
      <c r="AC7187" s="431"/>
    </row>
    <row r="7188" spans="24:29">
      <c r="X7188" s="429"/>
      <c r="Y7188" s="429"/>
      <c r="Z7188" s="429"/>
      <c r="AA7188" s="429"/>
      <c r="AB7188" s="185"/>
      <c r="AC7188" s="431"/>
    </row>
    <row r="7189" spans="24:29">
      <c r="X7189" s="429"/>
      <c r="Y7189" s="429"/>
      <c r="Z7189" s="429"/>
      <c r="AA7189" s="429"/>
      <c r="AB7189" s="185"/>
      <c r="AC7189" s="431"/>
    </row>
    <row r="7190" spans="24:29">
      <c r="X7190" s="429"/>
      <c r="Y7190" s="429"/>
      <c r="Z7190" s="429"/>
      <c r="AA7190" s="429"/>
      <c r="AB7190" s="185"/>
      <c r="AC7190" s="431"/>
    </row>
    <row r="7191" spans="24:29">
      <c r="X7191" s="429"/>
      <c r="Y7191" s="429"/>
      <c r="Z7191" s="429"/>
      <c r="AA7191" s="429"/>
      <c r="AB7191" s="185"/>
      <c r="AC7191" s="431"/>
    </row>
    <row r="7192" spans="24:29">
      <c r="X7192" s="429"/>
      <c r="Y7192" s="429"/>
      <c r="Z7192" s="429"/>
      <c r="AA7192" s="429"/>
      <c r="AB7192" s="185"/>
      <c r="AC7192" s="431"/>
    </row>
    <row r="7193" spans="24:29">
      <c r="X7193" s="429"/>
      <c r="Y7193" s="429"/>
      <c r="Z7193" s="429"/>
      <c r="AA7193" s="429"/>
      <c r="AB7193" s="185"/>
      <c r="AC7193" s="431"/>
    </row>
    <row r="7194" spans="24:29">
      <c r="X7194" s="429"/>
      <c r="Y7194" s="429"/>
      <c r="Z7194" s="429"/>
      <c r="AA7194" s="429"/>
      <c r="AB7194" s="185"/>
      <c r="AC7194" s="431"/>
    </row>
    <row r="7195" spans="24:29">
      <c r="X7195" s="429"/>
      <c r="Y7195" s="429"/>
      <c r="Z7195" s="429"/>
      <c r="AA7195" s="429"/>
      <c r="AB7195" s="185"/>
      <c r="AC7195" s="431"/>
    </row>
    <row r="7196" spans="24:29">
      <c r="X7196" s="429"/>
      <c r="Y7196" s="429"/>
      <c r="Z7196" s="429"/>
      <c r="AA7196" s="429"/>
      <c r="AB7196" s="185"/>
      <c r="AC7196" s="431"/>
    </row>
    <row r="7197" spans="24:29">
      <c r="X7197" s="429"/>
      <c r="Y7197" s="429"/>
      <c r="Z7197" s="429"/>
      <c r="AA7197" s="429"/>
      <c r="AB7197" s="185"/>
      <c r="AC7197" s="431"/>
    </row>
    <row r="7198" spans="24:29">
      <c r="X7198" s="429"/>
      <c r="Y7198" s="429"/>
      <c r="Z7198" s="429"/>
      <c r="AA7198" s="429"/>
      <c r="AB7198" s="185"/>
      <c r="AC7198" s="431"/>
    </row>
    <row r="7199" spans="24:29">
      <c r="X7199" s="429"/>
      <c r="Y7199" s="429"/>
      <c r="Z7199" s="429"/>
      <c r="AA7199" s="429"/>
      <c r="AB7199" s="185"/>
      <c r="AC7199" s="431"/>
    </row>
    <row r="7200" spans="24:29">
      <c r="X7200" s="429"/>
      <c r="Y7200" s="429"/>
      <c r="Z7200" s="429"/>
      <c r="AA7200" s="429"/>
      <c r="AB7200" s="185"/>
      <c r="AC7200" s="431"/>
    </row>
    <row r="7201" spans="24:29">
      <c r="X7201" s="429"/>
      <c r="Y7201" s="429"/>
      <c r="Z7201" s="429"/>
      <c r="AA7201" s="429"/>
      <c r="AB7201" s="185"/>
      <c r="AC7201" s="431"/>
    </row>
    <row r="7202" spans="24:29">
      <c r="X7202" s="429"/>
      <c r="Y7202" s="429"/>
      <c r="Z7202" s="429"/>
      <c r="AA7202" s="429"/>
      <c r="AB7202" s="185"/>
      <c r="AC7202" s="431"/>
    </row>
    <row r="7203" spans="24:29">
      <c r="X7203" s="429"/>
      <c r="Y7203" s="429"/>
      <c r="Z7203" s="429"/>
      <c r="AA7203" s="429"/>
      <c r="AB7203" s="185"/>
      <c r="AC7203" s="431"/>
    </row>
    <row r="7204" spans="24:29">
      <c r="X7204" s="429"/>
      <c r="Y7204" s="429"/>
      <c r="Z7204" s="429"/>
      <c r="AA7204" s="429"/>
      <c r="AB7204" s="185"/>
      <c r="AC7204" s="431"/>
    </row>
    <row r="7205" spans="24:29">
      <c r="X7205" s="429"/>
      <c r="Y7205" s="429"/>
      <c r="Z7205" s="429"/>
      <c r="AA7205" s="429"/>
      <c r="AB7205" s="185"/>
      <c r="AC7205" s="431"/>
    </row>
    <row r="7206" spans="24:29">
      <c r="X7206" s="429"/>
      <c r="Y7206" s="429"/>
      <c r="Z7206" s="429"/>
      <c r="AA7206" s="429"/>
      <c r="AB7206" s="185"/>
      <c r="AC7206" s="431"/>
    </row>
    <row r="7207" spans="24:29">
      <c r="X7207" s="429"/>
      <c r="Y7207" s="429"/>
      <c r="Z7207" s="429"/>
      <c r="AA7207" s="429"/>
      <c r="AB7207" s="185"/>
      <c r="AC7207" s="431"/>
    </row>
    <row r="7208" spans="24:29">
      <c r="X7208" s="429"/>
      <c r="Y7208" s="429"/>
      <c r="Z7208" s="429"/>
      <c r="AA7208" s="429"/>
      <c r="AB7208" s="185"/>
      <c r="AC7208" s="431"/>
    </row>
    <row r="7209" spans="24:29">
      <c r="X7209" s="429"/>
      <c r="Y7209" s="429"/>
      <c r="Z7209" s="429"/>
      <c r="AA7209" s="429"/>
      <c r="AB7209" s="185"/>
      <c r="AC7209" s="431"/>
    </row>
    <row r="7210" spans="24:29">
      <c r="X7210" s="429"/>
      <c r="Y7210" s="429"/>
      <c r="Z7210" s="429"/>
      <c r="AA7210" s="429"/>
      <c r="AB7210" s="185"/>
      <c r="AC7210" s="431"/>
    </row>
    <row r="7211" spans="24:29">
      <c r="X7211" s="429"/>
      <c r="Y7211" s="429"/>
      <c r="Z7211" s="429"/>
      <c r="AA7211" s="429"/>
      <c r="AB7211" s="185"/>
      <c r="AC7211" s="431"/>
    </row>
    <row r="7212" spans="24:29">
      <c r="X7212" s="429"/>
      <c r="Y7212" s="429"/>
      <c r="Z7212" s="429"/>
      <c r="AA7212" s="429"/>
      <c r="AB7212" s="185"/>
      <c r="AC7212" s="431"/>
    </row>
    <row r="7213" spans="24:29">
      <c r="X7213" s="429"/>
      <c r="Y7213" s="429"/>
      <c r="Z7213" s="429"/>
      <c r="AA7213" s="429"/>
      <c r="AB7213" s="185"/>
      <c r="AC7213" s="431"/>
    </row>
    <row r="7214" spans="24:29">
      <c r="X7214" s="429"/>
      <c r="Y7214" s="429"/>
      <c r="Z7214" s="429"/>
      <c r="AA7214" s="429"/>
      <c r="AB7214" s="185"/>
      <c r="AC7214" s="431"/>
    </row>
    <row r="7215" spans="24:29">
      <c r="X7215" s="429"/>
      <c r="Y7215" s="429"/>
      <c r="Z7215" s="429"/>
      <c r="AA7215" s="429"/>
      <c r="AB7215" s="185"/>
      <c r="AC7215" s="431"/>
    </row>
    <row r="7216" spans="24:29">
      <c r="X7216" s="429"/>
      <c r="Y7216" s="429"/>
      <c r="Z7216" s="429"/>
      <c r="AA7216" s="429"/>
      <c r="AB7216" s="185"/>
      <c r="AC7216" s="431"/>
    </row>
    <row r="7217" spans="24:29">
      <c r="X7217" s="429"/>
      <c r="Y7217" s="429"/>
      <c r="Z7217" s="429"/>
      <c r="AA7217" s="429"/>
      <c r="AB7217" s="185"/>
      <c r="AC7217" s="431"/>
    </row>
    <row r="7218" spans="24:29">
      <c r="X7218" s="429"/>
      <c r="Y7218" s="429"/>
      <c r="Z7218" s="429"/>
      <c r="AA7218" s="429"/>
      <c r="AB7218" s="185"/>
      <c r="AC7218" s="431"/>
    </row>
    <row r="7219" spans="24:29">
      <c r="X7219" s="429"/>
      <c r="Y7219" s="429"/>
      <c r="Z7219" s="429"/>
      <c r="AA7219" s="429"/>
      <c r="AB7219" s="185"/>
      <c r="AC7219" s="431"/>
    </row>
    <row r="7220" spans="24:29">
      <c r="X7220" s="429"/>
      <c r="Y7220" s="429"/>
      <c r="Z7220" s="429"/>
      <c r="AA7220" s="429"/>
      <c r="AB7220" s="185"/>
      <c r="AC7220" s="431"/>
    </row>
    <row r="7221" spans="24:29">
      <c r="X7221" s="429"/>
      <c r="Y7221" s="429"/>
      <c r="Z7221" s="429"/>
      <c r="AA7221" s="429"/>
      <c r="AB7221" s="185"/>
      <c r="AC7221" s="431"/>
    </row>
    <row r="7222" spans="24:29">
      <c r="X7222" s="429"/>
      <c r="Y7222" s="429"/>
      <c r="Z7222" s="429"/>
      <c r="AA7222" s="429"/>
      <c r="AB7222" s="185"/>
      <c r="AC7222" s="431"/>
    </row>
    <row r="7223" spans="24:29">
      <c r="X7223" s="429"/>
      <c r="Y7223" s="429"/>
      <c r="Z7223" s="429"/>
      <c r="AA7223" s="429"/>
      <c r="AB7223" s="185"/>
      <c r="AC7223" s="431"/>
    </row>
    <row r="7224" spans="24:29">
      <c r="X7224" s="429"/>
      <c r="Y7224" s="429"/>
      <c r="Z7224" s="429"/>
      <c r="AA7224" s="429"/>
      <c r="AB7224" s="185"/>
      <c r="AC7224" s="431"/>
    </row>
    <row r="7225" spans="24:29">
      <c r="X7225" s="429"/>
      <c r="Y7225" s="429"/>
      <c r="Z7225" s="429"/>
      <c r="AA7225" s="429"/>
      <c r="AB7225" s="185"/>
      <c r="AC7225" s="431"/>
    </row>
    <row r="7226" spans="24:29">
      <c r="X7226" s="429"/>
      <c r="Y7226" s="429"/>
      <c r="Z7226" s="429"/>
      <c r="AA7226" s="429"/>
      <c r="AB7226" s="185"/>
      <c r="AC7226" s="431"/>
    </row>
    <row r="7227" spans="24:29">
      <c r="X7227" s="429"/>
      <c r="Y7227" s="429"/>
      <c r="Z7227" s="429"/>
      <c r="AA7227" s="429"/>
      <c r="AB7227" s="185"/>
      <c r="AC7227" s="431"/>
    </row>
    <row r="7228" spans="24:29">
      <c r="X7228" s="429"/>
      <c r="Y7228" s="429"/>
      <c r="Z7228" s="429"/>
      <c r="AA7228" s="429"/>
      <c r="AB7228" s="185"/>
      <c r="AC7228" s="431"/>
    </row>
    <row r="7229" spans="24:29">
      <c r="X7229" s="429"/>
      <c r="Y7229" s="429"/>
      <c r="Z7229" s="429"/>
      <c r="AA7229" s="429"/>
      <c r="AB7229" s="185"/>
      <c r="AC7229" s="431"/>
    </row>
    <row r="7230" spans="24:29">
      <c r="X7230" s="429"/>
      <c r="Y7230" s="429"/>
      <c r="Z7230" s="429"/>
      <c r="AA7230" s="429"/>
      <c r="AB7230" s="185"/>
      <c r="AC7230" s="431"/>
    </row>
    <row r="7231" spans="24:29">
      <c r="X7231" s="429"/>
      <c r="Y7231" s="429"/>
      <c r="Z7231" s="429"/>
      <c r="AA7231" s="429"/>
      <c r="AB7231" s="185"/>
      <c r="AC7231" s="431"/>
    </row>
    <row r="7232" spans="24:29">
      <c r="X7232" s="429"/>
      <c r="Y7232" s="429"/>
      <c r="Z7232" s="429"/>
      <c r="AA7232" s="429"/>
      <c r="AB7232" s="185"/>
      <c r="AC7232" s="431"/>
    </row>
    <row r="7233" spans="24:29">
      <c r="X7233" s="429"/>
      <c r="Y7233" s="429"/>
      <c r="Z7233" s="429"/>
      <c r="AA7233" s="429"/>
      <c r="AB7233" s="185"/>
      <c r="AC7233" s="431"/>
    </row>
    <row r="7234" spans="24:29">
      <c r="X7234" s="429"/>
      <c r="Y7234" s="429"/>
      <c r="Z7234" s="429"/>
      <c r="AA7234" s="429"/>
      <c r="AB7234" s="185"/>
      <c r="AC7234" s="431"/>
    </row>
    <row r="7235" spans="24:29">
      <c r="X7235" s="429"/>
      <c r="Y7235" s="429"/>
      <c r="Z7235" s="429"/>
      <c r="AA7235" s="429"/>
      <c r="AB7235" s="185"/>
      <c r="AC7235" s="431"/>
    </row>
    <row r="7236" spans="24:29">
      <c r="X7236" s="429"/>
      <c r="Y7236" s="429"/>
      <c r="Z7236" s="429"/>
      <c r="AA7236" s="429"/>
      <c r="AB7236" s="185"/>
      <c r="AC7236" s="431"/>
    </row>
    <row r="7237" spans="24:29">
      <c r="X7237" s="429"/>
      <c r="Y7237" s="429"/>
      <c r="Z7237" s="429"/>
      <c r="AA7237" s="429"/>
      <c r="AB7237" s="185"/>
      <c r="AC7237" s="431"/>
    </row>
    <row r="7238" spans="24:29">
      <c r="X7238" s="429"/>
      <c r="Y7238" s="429"/>
      <c r="Z7238" s="429"/>
      <c r="AA7238" s="429"/>
      <c r="AB7238" s="185"/>
      <c r="AC7238" s="431"/>
    </row>
    <row r="7239" spans="24:29">
      <c r="X7239" s="429"/>
      <c r="Y7239" s="429"/>
      <c r="Z7239" s="429"/>
      <c r="AA7239" s="429"/>
      <c r="AB7239" s="185"/>
      <c r="AC7239" s="431"/>
    </row>
    <row r="7240" spans="24:29">
      <c r="X7240" s="429"/>
      <c r="Y7240" s="429"/>
      <c r="Z7240" s="429"/>
      <c r="AA7240" s="429"/>
      <c r="AB7240" s="185"/>
      <c r="AC7240" s="431"/>
    </row>
    <row r="7241" spans="24:29">
      <c r="X7241" s="429"/>
      <c r="Y7241" s="429"/>
      <c r="Z7241" s="429"/>
      <c r="AA7241" s="429"/>
      <c r="AB7241" s="185"/>
      <c r="AC7241" s="431"/>
    </row>
    <row r="7242" spans="24:29">
      <c r="X7242" s="429"/>
      <c r="Y7242" s="429"/>
      <c r="Z7242" s="429"/>
      <c r="AA7242" s="429"/>
      <c r="AB7242" s="185"/>
      <c r="AC7242" s="431"/>
    </row>
    <row r="7243" spans="24:29">
      <c r="X7243" s="429"/>
      <c r="Y7243" s="429"/>
      <c r="Z7243" s="429"/>
      <c r="AA7243" s="429"/>
      <c r="AB7243" s="185"/>
      <c r="AC7243" s="431"/>
    </row>
    <row r="7244" spans="24:29">
      <c r="X7244" s="429"/>
      <c r="Y7244" s="429"/>
      <c r="Z7244" s="429"/>
      <c r="AA7244" s="429"/>
      <c r="AB7244" s="185"/>
      <c r="AC7244" s="431"/>
    </row>
    <row r="7245" spans="24:29">
      <c r="X7245" s="429"/>
      <c r="Y7245" s="429"/>
      <c r="Z7245" s="429"/>
      <c r="AA7245" s="429"/>
      <c r="AB7245" s="185"/>
      <c r="AC7245" s="431"/>
    </row>
    <row r="7246" spans="24:29">
      <c r="X7246" s="429"/>
      <c r="Y7246" s="429"/>
      <c r="Z7246" s="429"/>
      <c r="AA7246" s="429"/>
      <c r="AB7246" s="185"/>
      <c r="AC7246" s="431"/>
    </row>
    <row r="7247" spans="24:29">
      <c r="X7247" s="429"/>
      <c r="Y7247" s="429"/>
      <c r="Z7247" s="429"/>
      <c r="AA7247" s="429"/>
      <c r="AB7247" s="185"/>
      <c r="AC7247" s="431"/>
    </row>
    <row r="7248" spans="24:29">
      <c r="X7248" s="429"/>
      <c r="Y7248" s="429"/>
      <c r="Z7248" s="429"/>
      <c r="AA7248" s="429"/>
      <c r="AB7248" s="185"/>
      <c r="AC7248" s="431"/>
    </row>
    <row r="7249" spans="24:29">
      <c r="X7249" s="429"/>
      <c r="Y7249" s="429"/>
      <c r="Z7249" s="429"/>
      <c r="AA7249" s="429"/>
      <c r="AB7249" s="185"/>
      <c r="AC7249" s="431"/>
    </row>
    <row r="7250" spans="24:29">
      <c r="X7250" s="429"/>
      <c r="Y7250" s="429"/>
      <c r="Z7250" s="429"/>
      <c r="AA7250" s="429"/>
      <c r="AB7250" s="185"/>
      <c r="AC7250" s="431"/>
    </row>
    <row r="7251" spans="24:29">
      <c r="X7251" s="429"/>
      <c r="Y7251" s="429"/>
      <c r="Z7251" s="429"/>
      <c r="AA7251" s="429"/>
      <c r="AB7251" s="185"/>
      <c r="AC7251" s="431"/>
    </row>
    <row r="7252" spans="24:29">
      <c r="X7252" s="429"/>
      <c r="Y7252" s="429"/>
      <c r="Z7252" s="429"/>
      <c r="AA7252" s="429"/>
      <c r="AB7252" s="185"/>
      <c r="AC7252" s="431"/>
    </row>
    <row r="7253" spans="24:29">
      <c r="X7253" s="429"/>
      <c r="Y7253" s="429"/>
      <c r="Z7253" s="429"/>
      <c r="AA7253" s="429"/>
      <c r="AB7253" s="185"/>
      <c r="AC7253" s="431"/>
    </row>
    <row r="7254" spans="24:29">
      <c r="X7254" s="429"/>
      <c r="Y7254" s="429"/>
      <c r="Z7254" s="429"/>
      <c r="AA7254" s="429"/>
      <c r="AB7254" s="185"/>
      <c r="AC7254" s="431"/>
    </row>
    <row r="7255" spans="24:29">
      <c r="X7255" s="429"/>
      <c r="Y7255" s="429"/>
      <c r="Z7255" s="429"/>
      <c r="AA7255" s="429"/>
      <c r="AB7255" s="185"/>
      <c r="AC7255" s="431"/>
    </row>
    <row r="7256" spans="24:29">
      <c r="X7256" s="429"/>
      <c r="Y7256" s="429"/>
      <c r="Z7256" s="429"/>
      <c r="AA7256" s="429"/>
      <c r="AB7256" s="185"/>
      <c r="AC7256" s="431"/>
    </row>
    <row r="7257" spans="24:29">
      <c r="X7257" s="429"/>
      <c r="Y7257" s="429"/>
      <c r="Z7257" s="429"/>
      <c r="AA7257" s="429"/>
      <c r="AB7257" s="185"/>
      <c r="AC7257" s="431"/>
    </row>
    <row r="7258" spans="24:29">
      <c r="X7258" s="429"/>
      <c r="Y7258" s="429"/>
      <c r="Z7258" s="429"/>
      <c r="AA7258" s="429"/>
      <c r="AB7258" s="185"/>
      <c r="AC7258" s="431"/>
    </row>
    <row r="7259" spans="24:29">
      <c r="X7259" s="429"/>
      <c r="Y7259" s="429"/>
      <c r="Z7259" s="429"/>
      <c r="AA7259" s="429"/>
      <c r="AB7259" s="185"/>
      <c r="AC7259" s="431"/>
    </row>
    <row r="7260" spans="24:29">
      <c r="X7260" s="429"/>
      <c r="Y7260" s="429"/>
      <c r="Z7260" s="429"/>
      <c r="AA7260" s="429"/>
      <c r="AB7260" s="185"/>
      <c r="AC7260" s="431"/>
    </row>
    <row r="7261" spans="24:29">
      <c r="X7261" s="429"/>
      <c r="Y7261" s="429"/>
      <c r="Z7261" s="429"/>
      <c r="AA7261" s="429"/>
      <c r="AB7261" s="185"/>
      <c r="AC7261" s="431"/>
    </row>
    <row r="7262" spans="24:29">
      <c r="X7262" s="429"/>
      <c r="Y7262" s="429"/>
      <c r="Z7262" s="429"/>
      <c r="AA7262" s="429"/>
      <c r="AB7262" s="185"/>
      <c r="AC7262" s="431"/>
    </row>
    <row r="7263" spans="24:29">
      <c r="X7263" s="429"/>
      <c r="Y7263" s="429"/>
      <c r="Z7263" s="429"/>
      <c r="AA7263" s="429"/>
      <c r="AB7263" s="185"/>
      <c r="AC7263" s="431"/>
    </row>
    <row r="7264" spans="24:29">
      <c r="X7264" s="429"/>
      <c r="Y7264" s="429"/>
      <c r="Z7264" s="429"/>
      <c r="AA7264" s="429"/>
      <c r="AB7264" s="185"/>
      <c r="AC7264" s="431"/>
    </row>
    <row r="7265" spans="24:29">
      <c r="X7265" s="429"/>
      <c r="Y7265" s="429"/>
      <c r="Z7265" s="429"/>
      <c r="AA7265" s="429"/>
      <c r="AB7265" s="185"/>
      <c r="AC7265" s="431"/>
    </row>
    <row r="7266" spans="24:29">
      <c r="X7266" s="429"/>
      <c r="Y7266" s="429"/>
      <c r="Z7266" s="429"/>
      <c r="AA7266" s="429"/>
      <c r="AB7266" s="185"/>
      <c r="AC7266" s="431"/>
    </row>
    <row r="7267" spans="24:29">
      <c r="X7267" s="429"/>
      <c r="Y7267" s="429"/>
      <c r="Z7267" s="429"/>
      <c r="AA7267" s="429"/>
      <c r="AB7267" s="185"/>
      <c r="AC7267" s="431"/>
    </row>
    <row r="7268" spans="24:29">
      <c r="X7268" s="429"/>
      <c r="Y7268" s="429"/>
      <c r="Z7268" s="429"/>
      <c r="AA7268" s="429"/>
      <c r="AB7268" s="185"/>
      <c r="AC7268" s="431"/>
    </row>
    <row r="7269" spans="24:29">
      <c r="X7269" s="429"/>
      <c r="Y7269" s="429"/>
      <c r="Z7269" s="429"/>
      <c r="AA7269" s="429"/>
      <c r="AB7269" s="185"/>
      <c r="AC7269" s="431"/>
    </row>
    <row r="7270" spans="24:29">
      <c r="X7270" s="429"/>
      <c r="Y7270" s="429"/>
      <c r="Z7270" s="429"/>
      <c r="AA7270" s="429"/>
      <c r="AB7270" s="185"/>
      <c r="AC7270" s="431"/>
    </row>
    <row r="7271" spans="24:29">
      <c r="X7271" s="429"/>
      <c r="Y7271" s="429"/>
      <c r="Z7271" s="429"/>
      <c r="AA7271" s="429"/>
      <c r="AB7271" s="185"/>
      <c r="AC7271" s="431"/>
    </row>
    <row r="7272" spans="24:29">
      <c r="X7272" s="429"/>
      <c r="Y7272" s="429"/>
      <c r="Z7272" s="429"/>
      <c r="AA7272" s="429"/>
      <c r="AB7272" s="185"/>
      <c r="AC7272" s="431"/>
    </row>
    <row r="7273" spans="24:29">
      <c r="X7273" s="429"/>
      <c r="Y7273" s="429"/>
      <c r="Z7273" s="429"/>
      <c r="AA7273" s="429"/>
      <c r="AB7273" s="185"/>
      <c r="AC7273" s="431"/>
    </row>
    <row r="7274" spans="24:29">
      <c r="X7274" s="429"/>
      <c r="Y7274" s="429"/>
      <c r="Z7274" s="429"/>
      <c r="AA7274" s="429"/>
      <c r="AB7274" s="185"/>
      <c r="AC7274" s="431"/>
    </row>
    <row r="7275" spans="24:29">
      <c r="X7275" s="429"/>
      <c r="Y7275" s="429"/>
      <c r="Z7275" s="429"/>
      <c r="AA7275" s="429"/>
      <c r="AB7275" s="185"/>
      <c r="AC7275" s="431"/>
    </row>
    <row r="7276" spans="24:29">
      <c r="X7276" s="429"/>
      <c r="Y7276" s="429"/>
      <c r="Z7276" s="429"/>
      <c r="AA7276" s="429"/>
      <c r="AB7276" s="185"/>
      <c r="AC7276" s="431"/>
    </row>
    <row r="7277" spans="24:29">
      <c r="X7277" s="429"/>
      <c r="Y7277" s="429"/>
      <c r="Z7277" s="429"/>
      <c r="AA7277" s="429"/>
      <c r="AB7277" s="185"/>
      <c r="AC7277" s="431"/>
    </row>
    <row r="7278" spans="24:29">
      <c r="X7278" s="429"/>
      <c r="Y7278" s="429"/>
      <c r="Z7278" s="429"/>
      <c r="AA7278" s="429"/>
      <c r="AB7278" s="185"/>
      <c r="AC7278" s="431"/>
    </row>
    <row r="7279" spans="24:29">
      <c r="X7279" s="429"/>
      <c r="Y7279" s="429"/>
      <c r="Z7279" s="429"/>
      <c r="AA7279" s="429"/>
      <c r="AB7279" s="185"/>
      <c r="AC7279" s="431"/>
    </row>
    <row r="7280" spans="24:29">
      <c r="X7280" s="429"/>
      <c r="Y7280" s="429"/>
      <c r="Z7280" s="429"/>
      <c r="AA7280" s="429"/>
      <c r="AB7280" s="185"/>
      <c r="AC7280" s="431"/>
    </row>
    <row r="7281" spans="24:29">
      <c r="X7281" s="429"/>
      <c r="Y7281" s="429"/>
      <c r="Z7281" s="429"/>
      <c r="AA7281" s="429"/>
      <c r="AB7281" s="185"/>
      <c r="AC7281" s="431"/>
    </row>
    <row r="7282" spans="24:29">
      <c r="X7282" s="429"/>
      <c r="Y7282" s="429"/>
      <c r="Z7282" s="429"/>
      <c r="AA7282" s="429"/>
      <c r="AB7282" s="185"/>
      <c r="AC7282" s="431"/>
    </row>
    <row r="7283" spans="24:29">
      <c r="X7283" s="429"/>
      <c r="Y7283" s="429"/>
      <c r="Z7283" s="429"/>
      <c r="AA7283" s="429"/>
      <c r="AB7283" s="185"/>
      <c r="AC7283" s="431"/>
    </row>
    <row r="7284" spans="24:29">
      <c r="X7284" s="429"/>
      <c r="Y7284" s="429"/>
      <c r="Z7284" s="429"/>
      <c r="AA7284" s="429"/>
      <c r="AB7284" s="185"/>
      <c r="AC7284" s="431"/>
    </row>
    <row r="7285" spans="24:29">
      <c r="X7285" s="429"/>
      <c r="Y7285" s="429"/>
      <c r="Z7285" s="429"/>
      <c r="AA7285" s="429"/>
      <c r="AB7285" s="185"/>
      <c r="AC7285" s="431"/>
    </row>
    <row r="7286" spans="24:29">
      <c r="X7286" s="429"/>
      <c r="Y7286" s="429"/>
      <c r="Z7286" s="429"/>
      <c r="AA7286" s="429"/>
      <c r="AB7286" s="185"/>
      <c r="AC7286" s="431"/>
    </row>
    <row r="7287" spans="24:29">
      <c r="X7287" s="429"/>
      <c r="Y7287" s="429"/>
      <c r="Z7287" s="429"/>
      <c r="AA7287" s="429"/>
      <c r="AB7287" s="185"/>
      <c r="AC7287" s="431"/>
    </row>
    <row r="7288" spans="24:29">
      <c r="X7288" s="429"/>
      <c r="Y7288" s="429"/>
      <c r="Z7288" s="429"/>
      <c r="AA7288" s="429"/>
      <c r="AB7288" s="185"/>
      <c r="AC7288" s="431"/>
    </row>
    <row r="7289" spans="24:29">
      <c r="X7289" s="429"/>
      <c r="Y7289" s="429"/>
      <c r="Z7289" s="429"/>
      <c r="AA7289" s="429"/>
      <c r="AB7289" s="185"/>
      <c r="AC7289" s="431"/>
    </row>
    <row r="7290" spans="24:29">
      <c r="X7290" s="429"/>
      <c r="Y7290" s="429"/>
      <c r="Z7290" s="429"/>
      <c r="AA7290" s="429"/>
      <c r="AB7290" s="185"/>
      <c r="AC7290" s="431"/>
    </row>
    <row r="7291" spans="24:29">
      <c r="X7291" s="429"/>
      <c r="Y7291" s="429"/>
      <c r="Z7291" s="429"/>
      <c r="AA7291" s="429"/>
      <c r="AB7291" s="185"/>
      <c r="AC7291" s="431"/>
    </row>
    <row r="7292" spans="24:29">
      <c r="X7292" s="429"/>
      <c r="Y7292" s="429"/>
      <c r="Z7292" s="429"/>
      <c r="AA7292" s="429"/>
      <c r="AB7292" s="185"/>
      <c r="AC7292" s="431"/>
    </row>
    <row r="7293" spans="24:29">
      <c r="X7293" s="429"/>
      <c r="Y7293" s="429"/>
      <c r="Z7293" s="429"/>
      <c r="AA7293" s="429"/>
      <c r="AB7293" s="185"/>
      <c r="AC7293" s="431"/>
    </row>
    <row r="7294" spans="24:29">
      <c r="X7294" s="429"/>
      <c r="Y7294" s="429"/>
      <c r="Z7294" s="429"/>
      <c r="AA7294" s="429"/>
      <c r="AB7294" s="185"/>
      <c r="AC7294" s="431"/>
    </row>
    <row r="7295" spans="24:29">
      <c r="X7295" s="429"/>
      <c r="Y7295" s="429"/>
      <c r="Z7295" s="429"/>
      <c r="AA7295" s="429"/>
      <c r="AB7295" s="185"/>
      <c r="AC7295" s="431"/>
    </row>
    <row r="7296" spans="24:29">
      <c r="X7296" s="429"/>
      <c r="Y7296" s="429"/>
      <c r="Z7296" s="429"/>
      <c r="AA7296" s="429"/>
      <c r="AB7296" s="185"/>
      <c r="AC7296" s="431"/>
    </row>
    <row r="7297" spans="24:29">
      <c r="X7297" s="429"/>
      <c r="Y7297" s="429"/>
      <c r="Z7297" s="429"/>
      <c r="AA7297" s="429"/>
      <c r="AB7297" s="185"/>
      <c r="AC7297" s="431"/>
    </row>
    <row r="7298" spans="24:29">
      <c r="X7298" s="429"/>
      <c r="Y7298" s="429"/>
      <c r="Z7298" s="429"/>
      <c r="AA7298" s="429"/>
      <c r="AB7298" s="185"/>
      <c r="AC7298" s="431"/>
    </row>
    <row r="7299" spans="24:29">
      <c r="X7299" s="429"/>
      <c r="Y7299" s="429"/>
      <c r="Z7299" s="429"/>
      <c r="AA7299" s="429"/>
      <c r="AB7299" s="185"/>
      <c r="AC7299" s="431"/>
    </row>
    <row r="7300" spans="24:29">
      <c r="X7300" s="429"/>
      <c r="Y7300" s="429"/>
      <c r="Z7300" s="429"/>
      <c r="AA7300" s="429"/>
      <c r="AB7300" s="185"/>
      <c r="AC7300" s="431"/>
    </row>
    <row r="7301" spans="24:29">
      <c r="X7301" s="429"/>
      <c r="Y7301" s="429"/>
      <c r="Z7301" s="429"/>
      <c r="AA7301" s="429"/>
      <c r="AB7301" s="185"/>
      <c r="AC7301" s="431"/>
    </row>
    <row r="7302" spans="24:29">
      <c r="X7302" s="429"/>
      <c r="Y7302" s="429"/>
      <c r="Z7302" s="429"/>
      <c r="AA7302" s="429"/>
      <c r="AB7302" s="185"/>
      <c r="AC7302" s="431"/>
    </row>
    <row r="7303" spans="24:29">
      <c r="X7303" s="429"/>
      <c r="Y7303" s="429"/>
      <c r="Z7303" s="429"/>
      <c r="AA7303" s="429"/>
      <c r="AB7303" s="185"/>
      <c r="AC7303" s="431"/>
    </row>
    <row r="7304" spans="24:29">
      <c r="X7304" s="429"/>
      <c r="Y7304" s="429"/>
      <c r="Z7304" s="429"/>
      <c r="AA7304" s="429"/>
      <c r="AB7304" s="185"/>
      <c r="AC7304" s="431"/>
    </row>
    <row r="7305" spans="24:29">
      <c r="X7305" s="429"/>
      <c r="Y7305" s="429"/>
      <c r="Z7305" s="429"/>
      <c r="AA7305" s="429"/>
      <c r="AB7305" s="185"/>
      <c r="AC7305" s="431"/>
    </row>
    <row r="7306" spans="24:29">
      <c r="X7306" s="429"/>
      <c r="Y7306" s="429"/>
      <c r="Z7306" s="429"/>
      <c r="AA7306" s="429"/>
      <c r="AB7306" s="185"/>
      <c r="AC7306" s="431"/>
    </row>
    <row r="7307" spans="24:29">
      <c r="X7307" s="429"/>
      <c r="Y7307" s="429"/>
      <c r="Z7307" s="429"/>
      <c r="AA7307" s="429"/>
      <c r="AB7307" s="185"/>
      <c r="AC7307" s="431"/>
    </row>
    <row r="7308" spans="24:29">
      <c r="X7308" s="429"/>
      <c r="Y7308" s="429"/>
      <c r="Z7308" s="429"/>
      <c r="AA7308" s="429"/>
      <c r="AB7308" s="185"/>
      <c r="AC7308" s="431"/>
    </row>
    <row r="7309" spans="24:29">
      <c r="X7309" s="429"/>
      <c r="Y7309" s="429"/>
      <c r="Z7309" s="429"/>
      <c r="AA7309" s="429"/>
      <c r="AB7309" s="185"/>
      <c r="AC7309" s="431"/>
    </row>
    <row r="7310" spans="24:29">
      <c r="X7310" s="429"/>
      <c r="Y7310" s="429"/>
      <c r="Z7310" s="429"/>
      <c r="AA7310" s="429"/>
      <c r="AB7310" s="185"/>
      <c r="AC7310" s="431"/>
    </row>
    <row r="7311" spans="24:29">
      <c r="X7311" s="429"/>
      <c r="Y7311" s="429"/>
      <c r="Z7311" s="429"/>
      <c r="AA7311" s="429"/>
      <c r="AB7311" s="185"/>
      <c r="AC7311" s="431"/>
    </row>
    <row r="7312" spans="24:29">
      <c r="X7312" s="429"/>
      <c r="Y7312" s="429"/>
      <c r="Z7312" s="429"/>
      <c r="AA7312" s="429"/>
      <c r="AB7312" s="185"/>
      <c r="AC7312" s="431"/>
    </row>
    <row r="7313" spans="24:29">
      <c r="X7313" s="429"/>
      <c r="Y7313" s="429"/>
      <c r="Z7313" s="429"/>
      <c r="AA7313" s="429"/>
      <c r="AB7313" s="185"/>
      <c r="AC7313" s="431"/>
    </row>
    <row r="7314" spans="24:29">
      <c r="X7314" s="429"/>
      <c r="Y7314" s="429"/>
      <c r="Z7314" s="429"/>
      <c r="AA7314" s="429"/>
      <c r="AB7314" s="185"/>
      <c r="AC7314" s="431"/>
    </row>
    <row r="7315" spans="24:29">
      <c r="X7315" s="429"/>
      <c r="Y7315" s="429"/>
      <c r="Z7315" s="429"/>
      <c r="AA7315" s="429"/>
      <c r="AB7315" s="185"/>
      <c r="AC7315" s="431"/>
    </row>
    <row r="7316" spans="24:29">
      <c r="X7316" s="429"/>
      <c r="Y7316" s="429"/>
      <c r="Z7316" s="429"/>
      <c r="AA7316" s="429"/>
      <c r="AB7316" s="185"/>
      <c r="AC7316" s="431"/>
    </row>
    <row r="7317" spans="24:29">
      <c r="X7317" s="429"/>
      <c r="Y7317" s="429"/>
      <c r="Z7317" s="429"/>
      <c r="AA7317" s="429"/>
      <c r="AB7317" s="185"/>
      <c r="AC7317" s="431"/>
    </row>
    <row r="7318" spans="24:29">
      <c r="X7318" s="429"/>
      <c r="Y7318" s="429"/>
      <c r="Z7318" s="429"/>
      <c r="AA7318" s="429"/>
      <c r="AB7318" s="185"/>
      <c r="AC7318" s="431"/>
    </row>
    <row r="7319" spans="24:29">
      <c r="X7319" s="429"/>
      <c r="Y7319" s="429"/>
      <c r="Z7319" s="429"/>
      <c r="AA7319" s="429"/>
      <c r="AB7319" s="185"/>
      <c r="AC7319" s="431"/>
    </row>
    <row r="7320" spans="24:29">
      <c r="X7320" s="429"/>
      <c r="Y7320" s="429"/>
      <c r="Z7320" s="429"/>
      <c r="AA7320" s="429"/>
      <c r="AB7320" s="185"/>
      <c r="AC7320" s="431"/>
    </row>
    <row r="7321" spans="24:29">
      <c r="X7321" s="429"/>
      <c r="Y7321" s="429"/>
      <c r="Z7321" s="429"/>
      <c r="AA7321" s="429"/>
      <c r="AB7321" s="185"/>
      <c r="AC7321" s="431"/>
    </row>
    <row r="7322" spans="24:29">
      <c r="X7322" s="429"/>
      <c r="Y7322" s="429"/>
      <c r="Z7322" s="429"/>
      <c r="AA7322" s="429"/>
      <c r="AB7322" s="185"/>
      <c r="AC7322" s="431"/>
    </row>
    <row r="7323" spans="24:29">
      <c r="X7323" s="429"/>
      <c r="Y7323" s="429"/>
      <c r="Z7323" s="429"/>
      <c r="AA7323" s="429"/>
      <c r="AB7323" s="185"/>
      <c r="AC7323" s="431"/>
    </row>
    <row r="7324" spans="24:29">
      <c r="X7324" s="429"/>
      <c r="Y7324" s="429"/>
      <c r="Z7324" s="429"/>
      <c r="AA7324" s="429"/>
      <c r="AB7324" s="185"/>
      <c r="AC7324" s="431"/>
    </row>
    <row r="7325" spans="24:29">
      <c r="X7325" s="429"/>
      <c r="Y7325" s="429"/>
      <c r="Z7325" s="429"/>
      <c r="AA7325" s="429"/>
      <c r="AB7325" s="185"/>
      <c r="AC7325" s="431"/>
    </row>
    <row r="7326" spans="24:29">
      <c r="X7326" s="429"/>
      <c r="Y7326" s="429"/>
      <c r="Z7326" s="429"/>
      <c r="AA7326" s="429"/>
      <c r="AB7326" s="185"/>
      <c r="AC7326" s="431"/>
    </row>
    <row r="7327" spans="24:29">
      <c r="X7327" s="429"/>
      <c r="Y7327" s="429"/>
      <c r="Z7327" s="429"/>
      <c r="AA7327" s="429"/>
      <c r="AB7327" s="185"/>
      <c r="AC7327" s="431"/>
    </row>
    <row r="7328" spans="24:29">
      <c r="X7328" s="429"/>
      <c r="Y7328" s="429"/>
      <c r="Z7328" s="429"/>
      <c r="AA7328" s="429"/>
      <c r="AB7328" s="185"/>
      <c r="AC7328" s="431"/>
    </row>
    <row r="7329" spans="24:29">
      <c r="X7329" s="429"/>
      <c r="Y7329" s="429"/>
      <c r="Z7329" s="429"/>
      <c r="AA7329" s="429"/>
      <c r="AB7329" s="185"/>
      <c r="AC7329" s="431"/>
    </row>
    <row r="7330" spans="24:29">
      <c r="X7330" s="429"/>
      <c r="Y7330" s="429"/>
      <c r="Z7330" s="429"/>
      <c r="AA7330" s="429"/>
      <c r="AB7330" s="185"/>
      <c r="AC7330" s="431"/>
    </row>
    <row r="7331" spans="24:29">
      <c r="X7331" s="429"/>
      <c r="Y7331" s="429"/>
      <c r="Z7331" s="429"/>
      <c r="AA7331" s="429"/>
      <c r="AB7331" s="185"/>
      <c r="AC7331" s="431"/>
    </row>
    <row r="7332" spans="24:29">
      <c r="X7332" s="429"/>
      <c r="Y7332" s="429"/>
      <c r="Z7332" s="429"/>
      <c r="AA7332" s="429"/>
      <c r="AB7332" s="185"/>
      <c r="AC7332" s="431"/>
    </row>
    <row r="7333" spans="24:29">
      <c r="X7333" s="429"/>
      <c r="Y7333" s="429"/>
      <c r="Z7333" s="429"/>
      <c r="AA7333" s="429"/>
      <c r="AB7333" s="185"/>
      <c r="AC7333" s="431"/>
    </row>
    <row r="7334" spans="24:29">
      <c r="X7334" s="429"/>
      <c r="Y7334" s="429"/>
      <c r="Z7334" s="429"/>
      <c r="AA7334" s="429"/>
      <c r="AB7334" s="185"/>
      <c r="AC7334" s="431"/>
    </row>
    <row r="7335" spans="24:29">
      <c r="X7335" s="429"/>
      <c r="Y7335" s="429"/>
      <c r="Z7335" s="429"/>
      <c r="AA7335" s="429"/>
      <c r="AB7335" s="185"/>
      <c r="AC7335" s="431"/>
    </row>
    <row r="7336" spans="24:29">
      <c r="X7336" s="429"/>
      <c r="Y7336" s="429"/>
      <c r="Z7336" s="429"/>
      <c r="AA7336" s="429"/>
      <c r="AB7336" s="185"/>
      <c r="AC7336" s="431"/>
    </row>
    <row r="7337" spans="24:29">
      <c r="X7337" s="429"/>
      <c r="Y7337" s="429"/>
      <c r="Z7337" s="429"/>
      <c r="AA7337" s="429"/>
      <c r="AB7337" s="185"/>
      <c r="AC7337" s="431"/>
    </row>
    <row r="7338" spans="24:29">
      <c r="X7338" s="429"/>
      <c r="Y7338" s="429"/>
      <c r="Z7338" s="429"/>
      <c r="AA7338" s="429"/>
      <c r="AB7338" s="185"/>
      <c r="AC7338" s="431"/>
    </row>
    <row r="7339" spans="24:29">
      <c r="X7339" s="429"/>
      <c r="Y7339" s="429"/>
      <c r="Z7339" s="429"/>
      <c r="AA7339" s="429"/>
      <c r="AB7339" s="185"/>
      <c r="AC7339" s="431"/>
    </row>
    <row r="7340" spans="24:29">
      <c r="X7340" s="429"/>
      <c r="Y7340" s="429"/>
      <c r="Z7340" s="429"/>
      <c r="AA7340" s="429"/>
      <c r="AB7340" s="185"/>
      <c r="AC7340" s="431"/>
    </row>
    <row r="7341" spans="24:29">
      <c r="X7341" s="429"/>
      <c r="Y7341" s="429"/>
      <c r="Z7341" s="429"/>
      <c r="AA7341" s="429"/>
      <c r="AB7341" s="185"/>
      <c r="AC7341" s="431"/>
    </row>
    <row r="7342" spans="24:29">
      <c r="X7342" s="429"/>
      <c r="Y7342" s="429"/>
      <c r="Z7342" s="429"/>
      <c r="AA7342" s="429"/>
      <c r="AB7342" s="185"/>
      <c r="AC7342" s="431"/>
    </row>
    <row r="7343" spans="24:29">
      <c r="X7343" s="429"/>
      <c r="Y7343" s="429"/>
      <c r="Z7343" s="429"/>
      <c r="AA7343" s="429"/>
      <c r="AB7343" s="185"/>
      <c r="AC7343" s="431"/>
    </row>
    <row r="7344" spans="24:29">
      <c r="X7344" s="429"/>
      <c r="Y7344" s="429"/>
      <c r="Z7344" s="429"/>
      <c r="AA7344" s="429"/>
      <c r="AB7344" s="185"/>
      <c r="AC7344" s="431"/>
    </row>
    <row r="7345" spans="24:29">
      <c r="X7345" s="429"/>
      <c r="Y7345" s="429"/>
      <c r="Z7345" s="429"/>
      <c r="AA7345" s="429"/>
      <c r="AB7345" s="185"/>
      <c r="AC7345" s="431"/>
    </row>
    <row r="7346" spans="24:29">
      <c r="X7346" s="429"/>
      <c r="Y7346" s="429"/>
      <c r="Z7346" s="429"/>
      <c r="AA7346" s="429"/>
      <c r="AB7346" s="185"/>
      <c r="AC7346" s="431"/>
    </row>
    <row r="7347" spans="24:29">
      <c r="X7347" s="429"/>
      <c r="Y7347" s="429"/>
      <c r="Z7347" s="429"/>
      <c r="AA7347" s="429"/>
      <c r="AB7347" s="185"/>
      <c r="AC7347" s="431"/>
    </row>
    <row r="7348" spans="24:29">
      <c r="X7348" s="429"/>
      <c r="Y7348" s="429"/>
      <c r="Z7348" s="429"/>
      <c r="AA7348" s="429"/>
      <c r="AB7348" s="185"/>
      <c r="AC7348" s="431"/>
    </row>
    <row r="7349" spans="24:29">
      <c r="X7349" s="429"/>
      <c r="Y7349" s="429"/>
      <c r="Z7349" s="429"/>
      <c r="AA7349" s="429"/>
      <c r="AB7349" s="185"/>
      <c r="AC7349" s="431"/>
    </row>
    <row r="7350" spans="24:29">
      <c r="X7350" s="429"/>
      <c r="Y7350" s="429"/>
      <c r="Z7350" s="429"/>
      <c r="AA7350" s="429"/>
      <c r="AB7350" s="185"/>
      <c r="AC7350" s="431"/>
    </row>
    <row r="7351" spans="24:29">
      <c r="X7351" s="429"/>
      <c r="Y7351" s="429"/>
      <c r="Z7351" s="429"/>
      <c r="AA7351" s="429"/>
      <c r="AB7351" s="185"/>
      <c r="AC7351" s="431"/>
    </row>
    <row r="7352" spans="24:29">
      <c r="X7352" s="429"/>
      <c r="Y7352" s="429"/>
      <c r="Z7352" s="429"/>
      <c r="AA7352" s="429"/>
      <c r="AB7352" s="185"/>
      <c r="AC7352" s="431"/>
    </row>
    <row r="7353" spans="24:29">
      <c r="X7353" s="429"/>
      <c r="Y7353" s="429"/>
      <c r="Z7353" s="429"/>
      <c r="AA7353" s="429"/>
      <c r="AB7353" s="185"/>
      <c r="AC7353" s="431"/>
    </row>
    <row r="7354" spans="24:29">
      <c r="X7354" s="429"/>
      <c r="Y7354" s="429"/>
      <c r="Z7354" s="429"/>
      <c r="AA7354" s="429"/>
      <c r="AB7354" s="185"/>
      <c r="AC7354" s="431"/>
    </row>
    <row r="7355" spans="24:29">
      <c r="X7355" s="429"/>
      <c r="Y7355" s="429"/>
      <c r="Z7355" s="429"/>
      <c r="AA7355" s="429"/>
      <c r="AB7355" s="185"/>
      <c r="AC7355" s="431"/>
    </row>
    <row r="7356" spans="24:29">
      <c r="X7356" s="429"/>
      <c r="Y7356" s="429"/>
      <c r="Z7356" s="429"/>
      <c r="AA7356" s="429"/>
      <c r="AB7356" s="185"/>
      <c r="AC7356" s="431"/>
    </row>
    <row r="7357" spans="24:29">
      <c r="X7357" s="429"/>
      <c r="Y7357" s="429"/>
      <c r="Z7357" s="429"/>
      <c r="AA7357" s="429"/>
      <c r="AB7357" s="185"/>
      <c r="AC7357" s="431"/>
    </row>
    <row r="7358" spans="24:29">
      <c r="X7358" s="429"/>
      <c r="Y7358" s="429"/>
      <c r="Z7358" s="429"/>
      <c r="AA7358" s="429"/>
      <c r="AB7358" s="185"/>
      <c r="AC7358" s="431"/>
    </row>
    <row r="7359" spans="24:29">
      <c r="X7359" s="429"/>
      <c r="Y7359" s="429"/>
      <c r="Z7359" s="429"/>
      <c r="AA7359" s="429"/>
      <c r="AB7359" s="185"/>
      <c r="AC7359" s="431"/>
    </row>
    <row r="7360" spans="24:29">
      <c r="X7360" s="429"/>
      <c r="Y7360" s="429"/>
      <c r="Z7360" s="429"/>
      <c r="AA7360" s="429"/>
      <c r="AB7360" s="185"/>
      <c r="AC7360" s="431"/>
    </row>
    <row r="7361" spans="24:29">
      <c r="X7361" s="429"/>
      <c r="Y7361" s="429"/>
      <c r="Z7361" s="429"/>
      <c r="AA7361" s="429"/>
      <c r="AB7361" s="185"/>
      <c r="AC7361" s="431"/>
    </row>
    <row r="7362" spans="24:29">
      <c r="X7362" s="429"/>
      <c r="Y7362" s="429"/>
      <c r="Z7362" s="429"/>
      <c r="AA7362" s="429"/>
      <c r="AB7362" s="185"/>
      <c r="AC7362" s="431"/>
    </row>
    <row r="7363" spans="24:29">
      <c r="X7363" s="429"/>
      <c r="Y7363" s="429"/>
      <c r="Z7363" s="429"/>
      <c r="AA7363" s="429"/>
      <c r="AB7363" s="185"/>
      <c r="AC7363" s="431"/>
    </row>
    <row r="7364" spans="24:29">
      <c r="X7364" s="429"/>
      <c r="Y7364" s="429"/>
      <c r="Z7364" s="429"/>
      <c r="AA7364" s="429"/>
      <c r="AB7364" s="185"/>
      <c r="AC7364" s="431"/>
    </row>
    <row r="7365" spans="24:29">
      <c r="X7365" s="429"/>
      <c r="Y7365" s="429"/>
      <c r="Z7365" s="429"/>
      <c r="AA7365" s="429"/>
      <c r="AB7365" s="185"/>
      <c r="AC7365" s="431"/>
    </row>
    <row r="7366" spans="24:29">
      <c r="X7366" s="429"/>
      <c r="Y7366" s="429"/>
      <c r="Z7366" s="429"/>
      <c r="AA7366" s="429"/>
      <c r="AB7366" s="185"/>
      <c r="AC7366" s="431"/>
    </row>
    <row r="7367" spans="24:29">
      <c r="X7367" s="429"/>
      <c r="Y7367" s="429"/>
      <c r="Z7367" s="429"/>
      <c r="AA7367" s="429"/>
      <c r="AB7367" s="185"/>
      <c r="AC7367" s="431"/>
    </row>
    <row r="7368" spans="24:29">
      <c r="X7368" s="429"/>
      <c r="Y7368" s="429"/>
      <c r="Z7368" s="429"/>
      <c r="AA7368" s="429"/>
      <c r="AB7368" s="185"/>
      <c r="AC7368" s="431"/>
    </row>
    <row r="7369" spans="24:29">
      <c r="X7369" s="429"/>
      <c r="Y7369" s="429"/>
      <c r="Z7369" s="429"/>
      <c r="AA7369" s="429"/>
      <c r="AB7369" s="185"/>
      <c r="AC7369" s="431"/>
    </row>
    <row r="7370" spans="24:29">
      <c r="X7370" s="429"/>
      <c r="Y7370" s="429"/>
      <c r="Z7370" s="429"/>
      <c r="AA7370" s="429"/>
      <c r="AB7370" s="185"/>
      <c r="AC7370" s="431"/>
    </row>
    <row r="7371" spans="24:29">
      <c r="X7371" s="429"/>
      <c r="Y7371" s="429"/>
      <c r="Z7371" s="429"/>
      <c r="AA7371" s="429"/>
      <c r="AB7371" s="185"/>
      <c r="AC7371" s="431"/>
    </row>
    <row r="7372" spans="24:29">
      <c r="X7372" s="429"/>
      <c r="Y7372" s="429"/>
      <c r="Z7372" s="429"/>
      <c r="AA7372" s="429"/>
      <c r="AB7372" s="185"/>
      <c r="AC7372" s="431"/>
    </row>
    <row r="7373" spans="24:29">
      <c r="X7373" s="429"/>
      <c r="Y7373" s="429"/>
      <c r="Z7373" s="429"/>
      <c r="AA7373" s="429"/>
      <c r="AB7373" s="185"/>
      <c r="AC7373" s="431"/>
    </row>
    <row r="7374" spans="24:29">
      <c r="X7374" s="429"/>
      <c r="Y7374" s="429"/>
      <c r="Z7374" s="429"/>
      <c r="AA7374" s="429"/>
      <c r="AB7374" s="185"/>
      <c r="AC7374" s="431"/>
    </row>
    <row r="7375" spans="24:29">
      <c r="X7375" s="429"/>
      <c r="Y7375" s="429"/>
      <c r="Z7375" s="429"/>
      <c r="AA7375" s="429"/>
      <c r="AB7375" s="185"/>
      <c r="AC7375" s="431"/>
    </row>
    <row r="7376" spans="24:29">
      <c r="X7376" s="429"/>
      <c r="Y7376" s="429"/>
      <c r="Z7376" s="429"/>
      <c r="AA7376" s="429"/>
      <c r="AB7376" s="185"/>
      <c r="AC7376" s="431"/>
    </row>
    <row r="7377" spans="24:29">
      <c r="X7377" s="429"/>
      <c r="Y7377" s="429"/>
      <c r="Z7377" s="429"/>
      <c r="AA7377" s="429"/>
      <c r="AB7377" s="185"/>
      <c r="AC7377" s="431"/>
    </row>
    <row r="7378" spans="24:29">
      <c r="X7378" s="429"/>
      <c r="Y7378" s="429"/>
      <c r="Z7378" s="429"/>
      <c r="AA7378" s="429"/>
      <c r="AB7378" s="185"/>
      <c r="AC7378" s="431"/>
    </row>
    <row r="7379" spans="24:29">
      <c r="X7379" s="429"/>
      <c r="Y7379" s="429"/>
      <c r="Z7379" s="429"/>
      <c r="AA7379" s="429"/>
      <c r="AB7379" s="185"/>
      <c r="AC7379" s="431"/>
    </row>
    <row r="7380" spans="24:29">
      <c r="X7380" s="429"/>
      <c r="Y7380" s="429"/>
      <c r="Z7380" s="429"/>
      <c r="AA7380" s="429"/>
      <c r="AB7380" s="185"/>
      <c r="AC7380" s="431"/>
    </row>
    <row r="7381" spans="24:29">
      <c r="X7381" s="429"/>
      <c r="Y7381" s="429"/>
      <c r="Z7381" s="429"/>
      <c r="AA7381" s="429"/>
      <c r="AB7381" s="185"/>
      <c r="AC7381" s="431"/>
    </row>
    <row r="7382" spans="24:29">
      <c r="X7382" s="429"/>
      <c r="Y7382" s="429"/>
      <c r="Z7382" s="429"/>
      <c r="AA7382" s="429"/>
      <c r="AB7382" s="185"/>
      <c r="AC7382" s="431"/>
    </row>
    <row r="7383" spans="24:29">
      <c r="X7383" s="429"/>
      <c r="Y7383" s="429"/>
      <c r="Z7383" s="429"/>
      <c r="AA7383" s="429"/>
      <c r="AB7383" s="185"/>
      <c r="AC7383" s="431"/>
    </row>
    <row r="7384" spans="24:29">
      <c r="X7384" s="429"/>
      <c r="Y7384" s="429"/>
      <c r="Z7384" s="429"/>
      <c r="AA7384" s="429"/>
      <c r="AB7384" s="185"/>
      <c r="AC7384" s="431"/>
    </row>
    <row r="7385" spans="24:29">
      <c r="X7385" s="429"/>
      <c r="Y7385" s="429"/>
      <c r="Z7385" s="429"/>
      <c r="AA7385" s="429"/>
      <c r="AB7385" s="185"/>
      <c r="AC7385" s="431"/>
    </row>
    <row r="7386" spans="24:29">
      <c r="X7386" s="429"/>
      <c r="Y7386" s="429"/>
      <c r="Z7386" s="429"/>
      <c r="AA7386" s="429"/>
      <c r="AB7386" s="185"/>
      <c r="AC7386" s="431"/>
    </row>
    <row r="7387" spans="24:29">
      <c r="X7387" s="429"/>
      <c r="Y7387" s="429"/>
      <c r="Z7387" s="429"/>
      <c r="AA7387" s="429"/>
      <c r="AB7387" s="185"/>
      <c r="AC7387" s="431"/>
    </row>
    <row r="7388" spans="24:29">
      <c r="X7388" s="429"/>
      <c r="Y7388" s="429"/>
      <c r="Z7388" s="429"/>
      <c r="AA7388" s="429"/>
      <c r="AB7388" s="185"/>
      <c r="AC7388" s="431"/>
    </row>
    <row r="7389" spans="24:29">
      <c r="X7389" s="429"/>
      <c r="Y7389" s="429"/>
      <c r="Z7389" s="429"/>
      <c r="AA7389" s="429"/>
      <c r="AB7389" s="185"/>
      <c r="AC7389" s="431"/>
    </row>
    <row r="7390" spans="24:29">
      <c r="X7390" s="429"/>
      <c r="Y7390" s="429"/>
      <c r="Z7390" s="429"/>
      <c r="AA7390" s="429"/>
      <c r="AB7390" s="185"/>
      <c r="AC7390" s="431"/>
    </row>
    <row r="7391" spans="24:29">
      <c r="X7391" s="429"/>
      <c r="Y7391" s="429"/>
      <c r="Z7391" s="429"/>
      <c r="AA7391" s="429"/>
      <c r="AB7391" s="185"/>
      <c r="AC7391" s="431"/>
    </row>
    <row r="7392" spans="24:29">
      <c r="X7392" s="429"/>
      <c r="Y7392" s="429"/>
      <c r="Z7392" s="429"/>
      <c r="AA7392" s="429"/>
      <c r="AB7392" s="185"/>
      <c r="AC7392" s="431"/>
    </row>
    <row r="7393" spans="24:29">
      <c r="X7393" s="429"/>
      <c r="Y7393" s="429"/>
      <c r="Z7393" s="429"/>
      <c r="AA7393" s="429"/>
      <c r="AB7393" s="185"/>
      <c r="AC7393" s="431"/>
    </row>
    <row r="7394" spans="24:29">
      <c r="X7394" s="429"/>
      <c r="Y7394" s="429"/>
      <c r="Z7394" s="429"/>
      <c r="AA7394" s="429"/>
      <c r="AB7394" s="185"/>
      <c r="AC7394" s="431"/>
    </row>
    <row r="7395" spans="24:29">
      <c r="X7395" s="429"/>
      <c r="Y7395" s="429"/>
      <c r="Z7395" s="429"/>
      <c r="AA7395" s="429"/>
      <c r="AB7395" s="185"/>
      <c r="AC7395" s="431"/>
    </row>
    <row r="7396" spans="24:29">
      <c r="X7396" s="429"/>
      <c r="Y7396" s="429"/>
      <c r="Z7396" s="429"/>
      <c r="AA7396" s="429"/>
      <c r="AB7396" s="185"/>
      <c r="AC7396" s="431"/>
    </row>
    <row r="7397" spans="24:29">
      <c r="X7397" s="429"/>
      <c r="Y7397" s="429"/>
      <c r="Z7397" s="429"/>
      <c r="AA7397" s="429"/>
      <c r="AB7397" s="185"/>
      <c r="AC7397" s="431"/>
    </row>
    <row r="7398" spans="24:29">
      <c r="X7398" s="429"/>
      <c r="Y7398" s="429"/>
      <c r="Z7398" s="429"/>
      <c r="AA7398" s="429"/>
      <c r="AB7398" s="185"/>
      <c r="AC7398" s="431"/>
    </row>
    <row r="7399" spans="24:29">
      <c r="X7399" s="429"/>
      <c r="Y7399" s="429"/>
      <c r="Z7399" s="429"/>
      <c r="AA7399" s="429"/>
      <c r="AB7399" s="185"/>
      <c r="AC7399" s="431"/>
    </row>
    <row r="7400" spans="24:29">
      <c r="X7400" s="429"/>
      <c r="Y7400" s="429"/>
      <c r="Z7400" s="429"/>
      <c r="AA7400" s="429"/>
      <c r="AB7400" s="185"/>
      <c r="AC7400" s="431"/>
    </row>
    <row r="7401" spans="24:29">
      <c r="X7401" s="429"/>
      <c r="Y7401" s="429"/>
      <c r="Z7401" s="429"/>
      <c r="AA7401" s="429"/>
      <c r="AB7401" s="185"/>
      <c r="AC7401" s="431"/>
    </row>
    <row r="7402" spans="24:29">
      <c r="X7402" s="429"/>
      <c r="Y7402" s="429"/>
      <c r="Z7402" s="429"/>
      <c r="AA7402" s="429"/>
      <c r="AB7402" s="185"/>
      <c r="AC7402" s="431"/>
    </row>
    <row r="7403" spans="24:29">
      <c r="X7403" s="429"/>
      <c r="Y7403" s="429"/>
      <c r="Z7403" s="429"/>
      <c r="AA7403" s="429"/>
      <c r="AB7403" s="185"/>
      <c r="AC7403" s="431"/>
    </row>
    <row r="7404" spans="24:29">
      <c r="X7404" s="429"/>
      <c r="Y7404" s="429"/>
      <c r="Z7404" s="429"/>
      <c r="AA7404" s="429"/>
      <c r="AB7404" s="185"/>
      <c r="AC7404" s="431"/>
    </row>
    <row r="7405" spans="24:29">
      <c r="X7405" s="429"/>
      <c r="Y7405" s="429"/>
      <c r="Z7405" s="429"/>
      <c r="AA7405" s="429"/>
      <c r="AB7405" s="185"/>
      <c r="AC7405" s="431"/>
    </row>
    <row r="7406" spans="24:29">
      <c r="X7406" s="429"/>
      <c r="Y7406" s="429"/>
      <c r="Z7406" s="429"/>
      <c r="AA7406" s="429"/>
      <c r="AB7406" s="185"/>
      <c r="AC7406" s="431"/>
    </row>
    <row r="7407" spans="24:29">
      <c r="X7407" s="429"/>
      <c r="Y7407" s="429"/>
      <c r="Z7407" s="429"/>
      <c r="AA7407" s="429"/>
      <c r="AB7407" s="185"/>
      <c r="AC7407" s="431"/>
    </row>
    <row r="7408" spans="24:29">
      <c r="X7408" s="429"/>
      <c r="Y7408" s="429"/>
      <c r="Z7408" s="429"/>
      <c r="AA7408" s="429"/>
      <c r="AB7408" s="185"/>
      <c r="AC7408" s="431"/>
    </row>
    <row r="7409" spans="24:29">
      <c r="X7409" s="429"/>
      <c r="Y7409" s="429"/>
      <c r="Z7409" s="429"/>
      <c r="AA7409" s="429"/>
      <c r="AB7409" s="185"/>
      <c r="AC7409" s="431"/>
    </row>
    <row r="7410" spans="24:29">
      <c r="X7410" s="429"/>
      <c r="Y7410" s="429"/>
      <c r="Z7410" s="429"/>
      <c r="AA7410" s="429"/>
      <c r="AB7410" s="185"/>
      <c r="AC7410" s="431"/>
    </row>
    <row r="7411" spans="24:29">
      <c r="X7411" s="429"/>
      <c r="Y7411" s="429"/>
      <c r="Z7411" s="429"/>
      <c r="AA7411" s="429"/>
      <c r="AB7411" s="185"/>
      <c r="AC7411" s="431"/>
    </row>
    <row r="7412" spans="24:29">
      <c r="X7412" s="429"/>
      <c r="Y7412" s="429"/>
      <c r="Z7412" s="429"/>
      <c r="AA7412" s="429"/>
      <c r="AB7412" s="185"/>
      <c r="AC7412" s="431"/>
    </row>
    <row r="7413" spans="24:29">
      <c r="X7413" s="429"/>
      <c r="Y7413" s="429"/>
      <c r="Z7413" s="429"/>
      <c r="AA7413" s="429"/>
      <c r="AB7413" s="185"/>
      <c r="AC7413" s="431"/>
    </row>
    <row r="7414" spans="24:29">
      <c r="X7414" s="429"/>
      <c r="Y7414" s="429"/>
      <c r="Z7414" s="429"/>
      <c r="AA7414" s="429"/>
      <c r="AB7414" s="185"/>
      <c r="AC7414" s="431"/>
    </row>
    <row r="7415" spans="24:29">
      <c r="X7415" s="429"/>
      <c r="Y7415" s="429"/>
      <c r="Z7415" s="429"/>
      <c r="AA7415" s="429"/>
      <c r="AB7415" s="185"/>
      <c r="AC7415" s="431"/>
    </row>
    <row r="7416" spans="24:29">
      <c r="X7416" s="429"/>
      <c r="Y7416" s="429"/>
      <c r="Z7416" s="429"/>
      <c r="AA7416" s="429"/>
      <c r="AB7416" s="185"/>
      <c r="AC7416" s="431"/>
    </row>
    <row r="7417" spans="24:29">
      <c r="X7417" s="429"/>
      <c r="Y7417" s="429"/>
      <c r="Z7417" s="429"/>
      <c r="AA7417" s="429"/>
      <c r="AB7417" s="185"/>
      <c r="AC7417" s="431"/>
    </row>
    <row r="7418" spans="24:29">
      <c r="X7418" s="429"/>
      <c r="Y7418" s="429"/>
      <c r="Z7418" s="429"/>
      <c r="AA7418" s="429"/>
      <c r="AB7418" s="185"/>
      <c r="AC7418" s="431"/>
    </row>
    <row r="7419" spans="24:29">
      <c r="X7419" s="429"/>
      <c r="Y7419" s="429"/>
      <c r="Z7419" s="429"/>
      <c r="AA7419" s="429"/>
      <c r="AB7419" s="185"/>
      <c r="AC7419" s="431"/>
    </row>
    <row r="7420" spans="24:29">
      <c r="X7420" s="429"/>
      <c r="Y7420" s="429"/>
      <c r="Z7420" s="429"/>
      <c r="AA7420" s="429"/>
      <c r="AB7420" s="185"/>
      <c r="AC7420" s="431"/>
    </row>
    <row r="7421" spans="24:29">
      <c r="X7421" s="429"/>
      <c r="Y7421" s="429"/>
      <c r="Z7421" s="429"/>
      <c r="AA7421" s="429"/>
      <c r="AB7421" s="185"/>
      <c r="AC7421" s="431"/>
    </row>
    <row r="7422" spans="24:29">
      <c r="X7422" s="429"/>
      <c r="Y7422" s="429"/>
      <c r="Z7422" s="429"/>
      <c r="AA7422" s="429"/>
      <c r="AB7422" s="185"/>
      <c r="AC7422" s="431"/>
    </row>
    <row r="7423" spans="24:29">
      <c r="X7423" s="429"/>
      <c r="Y7423" s="429"/>
      <c r="Z7423" s="429"/>
      <c r="AA7423" s="429"/>
      <c r="AB7423" s="185"/>
      <c r="AC7423" s="431"/>
    </row>
    <row r="7424" spans="24:29">
      <c r="X7424" s="429"/>
      <c r="Y7424" s="429"/>
      <c r="Z7424" s="429"/>
      <c r="AA7424" s="429"/>
      <c r="AB7424" s="185"/>
      <c r="AC7424" s="431"/>
    </row>
    <row r="7425" spans="24:29">
      <c r="X7425" s="429"/>
      <c r="Y7425" s="429"/>
      <c r="Z7425" s="429"/>
      <c r="AA7425" s="429"/>
      <c r="AB7425" s="185"/>
      <c r="AC7425" s="431"/>
    </row>
    <row r="7426" spans="24:29">
      <c r="X7426" s="429"/>
      <c r="Y7426" s="429"/>
      <c r="Z7426" s="429"/>
      <c r="AA7426" s="429"/>
      <c r="AB7426" s="185"/>
      <c r="AC7426" s="431"/>
    </row>
    <row r="7427" spans="24:29">
      <c r="X7427" s="429"/>
      <c r="Y7427" s="429"/>
      <c r="Z7427" s="429"/>
      <c r="AA7427" s="429"/>
      <c r="AB7427" s="185"/>
      <c r="AC7427" s="431"/>
    </row>
    <row r="7428" spans="24:29">
      <c r="X7428" s="429"/>
      <c r="Y7428" s="429"/>
      <c r="Z7428" s="429"/>
      <c r="AA7428" s="429"/>
      <c r="AB7428" s="185"/>
      <c r="AC7428" s="431"/>
    </row>
    <row r="7429" spans="24:29">
      <c r="X7429" s="429"/>
      <c r="Y7429" s="429"/>
      <c r="Z7429" s="429"/>
      <c r="AA7429" s="429"/>
      <c r="AB7429" s="185"/>
      <c r="AC7429" s="431"/>
    </row>
    <row r="7430" spans="24:29">
      <c r="X7430" s="429"/>
      <c r="Y7430" s="429"/>
      <c r="Z7430" s="429"/>
      <c r="AA7430" s="429"/>
      <c r="AB7430" s="185"/>
      <c r="AC7430" s="431"/>
    </row>
    <row r="7431" spans="24:29">
      <c r="X7431" s="429"/>
      <c r="Y7431" s="429"/>
      <c r="Z7431" s="429"/>
      <c r="AA7431" s="429"/>
      <c r="AB7431" s="185"/>
      <c r="AC7431" s="431"/>
    </row>
    <row r="7432" spans="24:29">
      <c r="X7432" s="429"/>
      <c r="Y7432" s="429"/>
      <c r="Z7432" s="429"/>
      <c r="AA7432" s="429"/>
      <c r="AB7432" s="185"/>
      <c r="AC7432" s="431"/>
    </row>
    <row r="7433" spans="24:29">
      <c r="X7433" s="429"/>
      <c r="Y7433" s="429"/>
      <c r="Z7433" s="429"/>
      <c r="AA7433" s="429"/>
      <c r="AB7433" s="185"/>
      <c r="AC7433" s="431"/>
    </row>
    <row r="7434" spans="24:29">
      <c r="X7434" s="429"/>
      <c r="Y7434" s="429"/>
      <c r="Z7434" s="429"/>
      <c r="AA7434" s="429"/>
      <c r="AB7434" s="185"/>
      <c r="AC7434" s="431"/>
    </row>
    <row r="7435" spans="24:29">
      <c r="X7435" s="429"/>
      <c r="Y7435" s="429"/>
      <c r="Z7435" s="429"/>
      <c r="AA7435" s="429"/>
      <c r="AB7435" s="185"/>
      <c r="AC7435" s="431"/>
    </row>
    <row r="7436" spans="24:29">
      <c r="X7436" s="429"/>
      <c r="Y7436" s="429"/>
      <c r="Z7436" s="429"/>
      <c r="AA7436" s="429"/>
      <c r="AB7436" s="185"/>
      <c r="AC7436" s="431"/>
    </row>
    <row r="7437" spans="24:29">
      <c r="X7437" s="429"/>
      <c r="Y7437" s="429"/>
      <c r="Z7437" s="429"/>
      <c r="AA7437" s="429"/>
      <c r="AB7437" s="185"/>
      <c r="AC7437" s="431"/>
    </row>
    <row r="7438" spans="24:29">
      <c r="X7438" s="429"/>
      <c r="Y7438" s="429"/>
      <c r="Z7438" s="429"/>
      <c r="AA7438" s="429"/>
      <c r="AB7438" s="185"/>
      <c r="AC7438" s="431"/>
    </row>
    <row r="7439" spans="24:29">
      <c r="X7439" s="429"/>
      <c r="Y7439" s="429"/>
      <c r="Z7439" s="429"/>
      <c r="AA7439" s="429"/>
      <c r="AB7439" s="185"/>
      <c r="AC7439" s="431"/>
    </row>
    <row r="7440" spans="24:29">
      <c r="X7440" s="429"/>
      <c r="Y7440" s="429"/>
      <c r="Z7440" s="429"/>
      <c r="AA7440" s="429"/>
      <c r="AB7440" s="185"/>
      <c r="AC7440" s="431"/>
    </row>
    <row r="7441" spans="24:29">
      <c r="X7441" s="429"/>
      <c r="Y7441" s="429"/>
      <c r="Z7441" s="429"/>
      <c r="AA7441" s="429"/>
      <c r="AB7441" s="185"/>
      <c r="AC7441" s="431"/>
    </row>
    <row r="7442" spans="24:29">
      <c r="X7442" s="429"/>
      <c r="Y7442" s="429"/>
      <c r="Z7442" s="429"/>
      <c r="AA7442" s="429"/>
      <c r="AB7442" s="185"/>
      <c r="AC7442" s="431"/>
    </row>
    <row r="7443" spans="24:29">
      <c r="X7443" s="429"/>
      <c r="Y7443" s="429"/>
      <c r="Z7443" s="429"/>
      <c r="AA7443" s="429"/>
      <c r="AB7443" s="185"/>
      <c r="AC7443" s="431"/>
    </row>
    <row r="7444" spans="24:29">
      <c r="X7444" s="429"/>
      <c r="Y7444" s="429"/>
      <c r="Z7444" s="429"/>
      <c r="AA7444" s="429"/>
      <c r="AB7444" s="185"/>
      <c r="AC7444" s="431"/>
    </row>
    <row r="7445" spans="24:29">
      <c r="X7445" s="429"/>
      <c r="Y7445" s="429"/>
      <c r="Z7445" s="429"/>
      <c r="AA7445" s="429"/>
      <c r="AB7445" s="185"/>
      <c r="AC7445" s="431"/>
    </row>
    <row r="7446" spans="24:29">
      <c r="X7446" s="429"/>
      <c r="Y7446" s="429"/>
      <c r="Z7446" s="429"/>
      <c r="AA7446" s="429"/>
      <c r="AB7446" s="185"/>
      <c r="AC7446" s="431"/>
    </row>
    <row r="7447" spans="24:29">
      <c r="X7447" s="429"/>
      <c r="Y7447" s="429"/>
      <c r="Z7447" s="429"/>
      <c r="AA7447" s="429"/>
      <c r="AB7447" s="185"/>
      <c r="AC7447" s="431"/>
    </row>
    <row r="7448" spans="24:29">
      <c r="X7448" s="429"/>
      <c r="Y7448" s="429"/>
      <c r="Z7448" s="429"/>
      <c r="AA7448" s="429"/>
      <c r="AB7448" s="185"/>
      <c r="AC7448" s="431"/>
    </row>
    <row r="7449" spans="24:29">
      <c r="X7449" s="429"/>
      <c r="Y7449" s="429"/>
      <c r="Z7449" s="429"/>
      <c r="AA7449" s="429"/>
      <c r="AB7449" s="185"/>
      <c r="AC7449" s="431"/>
    </row>
    <row r="7450" spans="24:29">
      <c r="X7450" s="429"/>
      <c r="Y7450" s="429"/>
      <c r="Z7450" s="429"/>
      <c r="AA7450" s="429"/>
      <c r="AB7450" s="185"/>
      <c r="AC7450" s="431"/>
    </row>
    <row r="7451" spans="24:29">
      <c r="X7451" s="429"/>
      <c r="Y7451" s="429"/>
      <c r="Z7451" s="429"/>
      <c r="AA7451" s="429"/>
      <c r="AB7451" s="185"/>
      <c r="AC7451" s="431"/>
    </row>
    <row r="7452" spans="24:29">
      <c r="X7452" s="429"/>
      <c r="Y7452" s="429"/>
      <c r="Z7452" s="429"/>
      <c r="AA7452" s="429"/>
      <c r="AB7452" s="185"/>
      <c r="AC7452" s="431"/>
    </row>
    <row r="7453" spans="24:29">
      <c r="X7453" s="429"/>
      <c r="Y7453" s="429"/>
      <c r="Z7453" s="429"/>
      <c r="AA7453" s="429"/>
      <c r="AB7453" s="185"/>
      <c r="AC7453" s="431"/>
    </row>
    <row r="7454" spans="24:29">
      <c r="X7454" s="429"/>
      <c r="Y7454" s="429"/>
      <c r="Z7454" s="429"/>
      <c r="AA7454" s="429"/>
      <c r="AB7454" s="185"/>
      <c r="AC7454" s="431"/>
    </row>
    <row r="7455" spans="24:29">
      <c r="X7455" s="429"/>
      <c r="Y7455" s="429"/>
      <c r="Z7455" s="429"/>
      <c r="AA7455" s="429"/>
      <c r="AB7455" s="185"/>
      <c r="AC7455" s="431"/>
    </row>
    <row r="7456" spans="24:29">
      <c r="X7456" s="429"/>
      <c r="Y7456" s="429"/>
      <c r="Z7456" s="429"/>
      <c r="AA7456" s="429"/>
      <c r="AB7456" s="185"/>
      <c r="AC7456" s="431"/>
    </row>
    <row r="7457" spans="24:29">
      <c r="X7457" s="429"/>
      <c r="Y7457" s="429"/>
      <c r="Z7457" s="429"/>
      <c r="AA7457" s="429"/>
      <c r="AB7457" s="185"/>
      <c r="AC7457" s="431"/>
    </row>
    <row r="7458" spans="24:29">
      <c r="X7458" s="429"/>
      <c r="Y7458" s="429"/>
      <c r="Z7458" s="429"/>
      <c r="AA7458" s="429"/>
      <c r="AB7458" s="185"/>
      <c r="AC7458" s="431"/>
    </row>
    <row r="7459" spans="24:29">
      <c r="X7459" s="429"/>
      <c r="Y7459" s="429"/>
      <c r="Z7459" s="429"/>
      <c r="AA7459" s="429"/>
      <c r="AB7459" s="185"/>
      <c r="AC7459" s="431"/>
    </row>
    <row r="7460" spans="24:29">
      <c r="X7460" s="429"/>
      <c r="Y7460" s="429"/>
      <c r="Z7460" s="429"/>
      <c r="AA7460" s="429"/>
      <c r="AB7460" s="185"/>
      <c r="AC7460" s="431"/>
    </row>
    <row r="7461" spans="24:29">
      <c r="X7461" s="429"/>
      <c r="Y7461" s="429"/>
      <c r="Z7461" s="429"/>
      <c r="AA7461" s="429"/>
      <c r="AB7461" s="185"/>
      <c r="AC7461" s="431"/>
    </row>
    <row r="7462" spans="24:29">
      <c r="X7462" s="429"/>
      <c r="Y7462" s="429"/>
      <c r="Z7462" s="429"/>
      <c r="AA7462" s="429"/>
      <c r="AB7462" s="185"/>
      <c r="AC7462" s="431"/>
    </row>
    <row r="7463" spans="24:29">
      <c r="X7463" s="429"/>
      <c r="Y7463" s="429"/>
      <c r="Z7463" s="429"/>
      <c r="AA7463" s="429"/>
      <c r="AB7463" s="185"/>
      <c r="AC7463" s="431"/>
    </row>
    <row r="7464" spans="24:29">
      <c r="X7464" s="429"/>
      <c r="Y7464" s="429"/>
      <c r="Z7464" s="429"/>
      <c r="AA7464" s="429"/>
      <c r="AB7464" s="185"/>
      <c r="AC7464" s="431"/>
    </row>
    <row r="7465" spans="24:29">
      <c r="X7465" s="429"/>
      <c r="Y7465" s="429"/>
      <c r="Z7465" s="429"/>
      <c r="AA7465" s="429"/>
      <c r="AB7465" s="185"/>
      <c r="AC7465" s="431"/>
    </row>
    <row r="7466" spans="24:29">
      <c r="X7466" s="429"/>
      <c r="Y7466" s="429"/>
      <c r="Z7466" s="429"/>
      <c r="AA7466" s="429"/>
      <c r="AB7466" s="185"/>
      <c r="AC7466" s="431"/>
    </row>
    <row r="7467" spans="24:29">
      <c r="X7467" s="429"/>
      <c r="Y7467" s="429"/>
      <c r="Z7467" s="429"/>
      <c r="AA7467" s="429"/>
      <c r="AB7467" s="185"/>
      <c r="AC7467" s="431"/>
    </row>
    <row r="7468" spans="24:29">
      <c r="X7468" s="429"/>
      <c r="Y7468" s="429"/>
      <c r="Z7468" s="429"/>
      <c r="AA7468" s="429"/>
      <c r="AB7468" s="185"/>
      <c r="AC7468" s="431"/>
    </row>
    <row r="7469" spans="24:29">
      <c r="X7469" s="429"/>
      <c r="Y7469" s="429"/>
      <c r="Z7469" s="429"/>
      <c r="AA7469" s="429"/>
      <c r="AB7469" s="185"/>
      <c r="AC7469" s="431"/>
    </row>
    <row r="7470" spans="24:29">
      <c r="X7470" s="429"/>
      <c r="Y7470" s="429"/>
      <c r="Z7470" s="429"/>
      <c r="AA7470" s="429"/>
      <c r="AB7470" s="185"/>
      <c r="AC7470" s="431"/>
    </row>
    <row r="7471" spans="24:29">
      <c r="X7471" s="429"/>
      <c r="Y7471" s="429"/>
      <c r="Z7471" s="429"/>
      <c r="AA7471" s="429"/>
      <c r="AB7471" s="185"/>
      <c r="AC7471" s="431"/>
    </row>
    <row r="7472" spans="24:29">
      <c r="X7472" s="429"/>
      <c r="Y7472" s="429"/>
      <c r="Z7472" s="429"/>
      <c r="AA7472" s="429"/>
      <c r="AB7472" s="185"/>
      <c r="AC7472" s="431"/>
    </row>
    <row r="7473" spans="24:29">
      <c r="X7473" s="429"/>
      <c r="Y7473" s="429"/>
      <c r="Z7473" s="429"/>
      <c r="AA7473" s="429"/>
      <c r="AB7473" s="185"/>
      <c r="AC7473" s="431"/>
    </row>
    <row r="7474" spans="24:29">
      <c r="X7474" s="429"/>
      <c r="Y7474" s="429"/>
      <c r="Z7474" s="429"/>
      <c r="AA7474" s="429"/>
      <c r="AB7474" s="185"/>
      <c r="AC7474" s="431"/>
    </row>
    <row r="7475" spans="24:29">
      <c r="X7475" s="429"/>
      <c r="Y7475" s="429"/>
      <c r="Z7475" s="429"/>
      <c r="AA7475" s="429"/>
      <c r="AB7475" s="185"/>
      <c r="AC7475" s="431"/>
    </row>
    <row r="7476" spans="24:29">
      <c r="X7476" s="429"/>
      <c r="Y7476" s="429"/>
      <c r="Z7476" s="429"/>
      <c r="AA7476" s="429"/>
      <c r="AB7476" s="185"/>
      <c r="AC7476" s="431"/>
    </row>
    <row r="7477" spans="24:29">
      <c r="X7477" s="429"/>
      <c r="Y7477" s="429"/>
      <c r="Z7477" s="429"/>
      <c r="AA7477" s="429"/>
      <c r="AB7477" s="185"/>
      <c r="AC7477" s="431"/>
    </row>
    <row r="7478" spans="24:29">
      <c r="X7478" s="429"/>
      <c r="Y7478" s="429"/>
      <c r="Z7478" s="429"/>
      <c r="AA7478" s="429"/>
      <c r="AB7478" s="185"/>
      <c r="AC7478" s="431"/>
    </row>
    <row r="7479" spans="24:29">
      <c r="X7479" s="429"/>
      <c r="Y7479" s="429"/>
      <c r="Z7479" s="429"/>
      <c r="AA7479" s="429"/>
      <c r="AB7479" s="185"/>
      <c r="AC7479" s="431"/>
    </row>
    <row r="7480" spans="24:29">
      <c r="X7480" s="429"/>
      <c r="Y7480" s="429"/>
      <c r="Z7480" s="429"/>
      <c r="AA7480" s="429"/>
      <c r="AB7480" s="185"/>
      <c r="AC7480" s="431"/>
    </row>
    <row r="7481" spans="24:29">
      <c r="X7481" s="429"/>
      <c r="Y7481" s="429"/>
      <c r="Z7481" s="429"/>
      <c r="AA7481" s="429"/>
      <c r="AB7481" s="185"/>
      <c r="AC7481" s="431"/>
    </row>
    <row r="7482" spans="24:29">
      <c r="X7482" s="429"/>
      <c r="Y7482" s="429"/>
      <c r="Z7482" s="429"/>
      <c r="AA7482" s="429"/>
      <c r="AB7482" s="185"/>
      <c r="AC7482" s="431"/>
    </row>
    <row r="7483" spans="24:29">
      <c r="X7483" s="429"/>
      <c r="Y7483" s="429"/>
      <c r="Z7483" s="429"/>
      <c r="AA7483" s="429"/>
      <c r="AB7483" s="185"/>
      <c r="AC7483" s="431"/>
    </row>
    <row r="7484" spans="24:29">
      <c r="X7484" s="429"/>
      <c r="Y7484" s="429"/>
      <c r="Z7484" s="429"/>
      <c r="AA7484" s="429"/>
      <c r="AB7484" s="185"/>
      <c r="AC7484" s="431"/>
    </row>
    <row r="7485" spans="24:29">
      <c r="X7485" s="429"/>
      <c r="Y7485" s="429"/>
      <c r="Z7485" s="429"/>
      <c r="AA7485" s="429"/>
      <c r="AB7485" s="185"/>
      <c r="AC7485" s="431"/>
    </row>
    <row r="7486" spans="24:29">
      <c r="X7486" s="429"/>
      <c r="Y7486" s="429"/>
      <c r="Z7486" s="429"/>
      <c r="AA7486" s="429"/>
      <c r="AB7486" s="185"/>
      <c r="AC7486" s="431"/>
    </row>
    <row r="7487" spans="24:29">
      <c r="X7487" s="429"/>
      <c r="Y7487" s="429"/>
      <c r="Z7487" s="429"/>
      <c r="AA7487" s="429"/>
      <c r="AB7487" s="185"/>
      <c r="AC7487" s="431"/>
    </row>
    <row r="7488" spans="24:29">
      <c r="X7488" s="429"/>
      <c r="Y7488" s="429"/>
      <c r="Z7488" s="429"/>
      <c r="AA7488" s="429"/>
      <c r="AB7488" s="185"/>
      <c r="AC7488" s="431"/>
    </row>
    <row r="7489" spans="24:29">
      <c r="X7489" s="429"/>
      <c r="Y7489" s="429"/>
      <c r="Z7489" s="429"/>
      <c r="AA7489" s="429"/>
      <c r="AB7489" s="185"/>
      <c r="AC7489" s="431"/>
    </row>
    <row r="7490" spans="24:29">
      <c r="X7490" s="429"/>
      <c r="Y7490" s="429"/>
      <c r="Z7490" s="429"/>
      <c r="AA7490" s="429"/>
      <c r="AB7490" s="185"/>
      <c r="AC7490" s="431"/>
    </row>
    <row r="7491" spans="24:29">
      <c r="X7491" s="429"/>
      <c r="Y7491" s="429"/>
      <c r="Z7491" s="429"/>
      <c r="AA7491" s="429"/>
      <c r="AB7491" s="185"/>
      <c r="AC7491" s="431"/>
    </row>
    <row r="7492" spans="24:29">
      <c r="X7492" s="429"/>
      <c r="Y7492" s="429"/>
      <c r="Z7492" s="429"/>
      <c r="AA7492" s="429"/>
      <c r="AB7492" s="185"/>
      <c r="AC7492" s="431"/>
    </row>
    <row r="7493" spans="24:29">
      <c r="X7493" s="429"/>
      <c r="Y7493" s="429"/>
      <c r="Z7493" s="429"/>
      <c r="AA7493" s="429"/>
      <c r="AB7493" s="185"/>
      <c r="AC7493" s="431"/>
    </row>
    <row r="7494" spans="24:29">
      <c r="X7494" s="429"/>
      <c r="Y7494" s="429"/>
      <c r="Z7494" s="429"/>
      <c r="AA7494" s="429"/>
      <c r="AB7494" s="185"/>
      <c r="AC7494" s="431"/>
    </row>
    <row r="7495" spans="24:29">
      <c r="X7495" s="429"/>
      <c r="Y7495" s="429"/>
      <c r="Z7495" s="429"/>
      <c r="AA7495" s="429"/>
      <c r="AB7495" s="185"/>
      <c r="AC7495" s="431"/>
    </row>
    <row r="7496" spans="24:29">
      <c r="X7496" s="429"/>
      <c r="Y7496" s="429"/>
      <c r="Z7496" s="429"/>
      <c r="AA7496" s="429"/>
      <c r="AB7496" s="185"/>
      <c r="AC7496" s="431"/>
    </row>
    <row r="7497" spans="24:29">
      <c r="X7497" s="429"/>
      <c r="Y7497" s="429"/>
      <c r="Z7497" s="429"/>
      <c r="AA7497" s="429"/>
      <c r="AB7497" s="185"/>
      <c r="AC7497" s="431"/>
    </row>
    <row r="7498" spans="24:29">
      <c r="X7498" s="429"/>
      <c r="Y7498" s="429"/>
      <c r="Z7498" s="429"/>
      <c r="AA7498" s="429"/>
      <c r="AB7498" s="185"/>
      <c r="AC7498" s="431"/>
    </row>
    <row r="7499" spans="24:29">
      <c r="X7499" s="429"/>
      <c r="Y7499" s="429"/>
      <c r="Z7499" s="429"/>
      <c r="AA7499" s="429"/>
      <c r="AB7499" s="185"/>
      <c r="AC7499" s="431"/>
    </row>
    <row r="7500" spans="24:29">
      <c r="X7500" s="429"/>
      <c r="Y7500" s="429"/>
      <c r="Z7500" s="429"/>
      <c r="AA7500" s="429"/>
      <c r="AB7500" s="185"/>
      <c r="AC7500" s="431"/>
    </row>
    <row r="7501" spans="24:29">
      <c r="X7501" s="429"/>
      <c r="Y7501" s="429"/>
      <c r="Z7501" s="429"/>
      <c r="AA7501" s="429"/>
      <c r="AB7501" s="185"/>
      <c r="AC7501" s="431"/>
    </row>
    <row r="7502" spans="24:29">
      <c r="X7502" s="429"/>
      <c r="Y7502" s="429"/>
      <c r="Z7502" s="429"/>
      <c r="AA7502" s="429"/>
      <c r="AB7502" s="185"/>
      <c r="AC7502" s="431"/>
    </row>
    <row r="7503" spans="24:29">
      <c r="X7503" s="429"/>
      <c r="Y7503" s="429"/>
      <c r="Z7503" s="429"/>
      <c r="AA7503" s="429"/>
      <c r="AB7503" s="185"/>
      <c r="AC7503" s="431"/>
    </row>
    <row r="7504" spans="24:29">
      <c r="X7504" s="429"/>
      <c r="Y7504" s="429"/>
      <c r="Z7504" s="429"/>
      <c r="AA7504" s="429"/>
      <c r="AB7504" s="185"/>
      <c r="AC7504" s="431"/>
    </row>
    <row r="7505" spans="24:29">
      <c r="X7505" s="429"/>
      <c r="Y7505" s="429"/>
      <c r="Z7505" s="429"/>
      <c r="AA7505" s="429"/>
      <c r="AB7505" s="185"/>
      <c r="AC7505" s="431"/>
    </row>
    <row r="7506" spans="24:29">
      <c r="X7506" s="429"/>
      <c r="Y7506" s="429"/>
      <c r="Z7506" s="429"/>
      <c r="AA7506" s="429"/>
      <c r="AB7506" s="185"/>
      <c r="AC7506" s="431"/>
    </row>
    <row r="7507" spans="24:29">
      <c r="X7507" s="429"/>
      <c r="Y7507" s="429"/>
      <c r="Z7507" s="429"/>
      <c r="AA7507" s="429"/>
      <c r="AB7507" s="185"/>
      <c r="AC7507" s="431"/>
    </row>
    <row r="7508" spans="24:29">
      <c r="X7508" s="429"/>
      <c r="Y7508" s="429"/>
      <c r="Z7508" s="429"/>
      <c r="AA7508" s="429"/>
      <c r="AB7508" s="185"/>
      <c r="AC7508" s="431"/>
    </row>
    <row r="7509" spans="24:29">
      <c r="X7509" s="429"/>
      <c r="Y7509" s="429"/>
      <c r="Z7509" s="429"/>
      <c r="AA7509" s="429"/>
      <c r="AB7509" s="185"/>
      <c r="AC7509" s="431"/>
    </row>
    <row r="7510" spans="24:29">
      <c r="X7510" s="429"/>
      <c r="Y7510" s="429"/>
      <c r="Z7510" s="429"/>
      <c r="AA7510" s="429"/>
      <c r="AB7510" s="185"/>
      <c r="AC7510" s="431"/>
    </row>
    <row r="7511" spans="24:29">
      <c r="X7511" s="429"/>
      <c r="Y7511" s="429"/>
      <c r="Z7511" s="429"/>
      <c r="AA7511" s="429"/>
      <c r="AB7511" s="185"/>
      <c r="AC7511" s="431"/>
    </row>
    <row r="7512" spans="24:29">
      <c r="X7512" s="429"/>
      <c r="Y7512" s="429"/>
      <c r="Z7512" s="429"/>
      <c r="AA7512" s="429"/>
      <c r="AB7512" s="185"/>
      <c r="AC7512" s="431"/>
    </row>
    <row r="7513" spans="24:29">
      <c r="X7513" s="429"/>
      <c r="Y7513" s="429"/>
      <c r="Z7513" s="429"/>
      <c r="AA7513" s="429"/>
      <c r="AB7513" s="185"/>
      <c r="AC7513" s="431"/>
    </row>
    <row r="7514" spans="24:29">
      <c r="X7514" s="429"/>
      <c r="Y7514" s="429"/>
      <c r="Z7514" s="429"/>
      <c r="AA7514" s="429"/>
      <c r="AB7514" s="185"/>
      <c r="AC7514" s="431"/>
    </row>
    <row r="7515" spans="24:29">
      <c r="X7515" s="429"/>
      <c r="Y7515" s="429"/>
      <c r="Z7515" s="429"/>
      <c r="AA7515" s="429"/>
      <c r="AB7515" s="185"/>
      <c r="AC7515" s="431"/>
    </row>
    <row r="7516" spans="24:29">
      <c r="X7516" s="429"/>
      <c r="Y7516" s="429"/>
      <c r="Z7516" s="429"/>
      <c r="AA7516" s="429"/>
      <c r="AB7516" s="185"/>
      <c r="AC7516" s="431"/>
    </row>
    <row r="7517" spans="24:29">
      <c r="X7517" s="429"/>
      <c r="Y7517" s="429"/>
      <c r="Z7517" s="429"/>
      <c r="AA7517" s="429"/>
      <c r="AB7517" s="185"/>
      <c r="AC7517" s="431"/>
    </row>
    <row r="7518" spans="24:29">
      <c r="X7518" s="429"/>
      <c r="Y7518" s="429"/>
      <c r="Z7518" s="429"/>
      <c r="AA7518" s="429"/>
      <c r="AB7518" s="185"/>
      <c r="AC7518" s="431"/>
    </row>
    <row r="7519" spans="24:29">
      <c r="X7519" s="429"/>
      <c r="Y7519" s="429"/>
      <c r="Z7519" s="429"/>
      <c r="AA7519" s="429"/>
      <c r="AB7519" s="185"/>
      <c r="AC7519" s="431"/>
    </row>
    <row r="7520" spans="24:29">
      <c r="X7520" s="429"/>
      <c r="Y7520" s="429"/>
      <c r="Z7520" s="429"/>
      <c r="AA7520" s="429"/>
      <c r="AB7520" s="185"/>
      <c r="AC7520" s="431"/>
    </row>
    <row r="7521" spans="24:29">
      <c r="X7521" s="429"/>
      <c r="Y7521" s="429"/>
      <c r="Z7521" s="429"/>
      <c r="AA7521" s="429"/>
      <c r="AB7521" s="185"/>
      <c r="AC7521" s="431"/>
    </row>
    <row r="7522" spans="24:29">
      <c r="X7522" s="429"/>
      <c r="Y7522" s="429"/>
      <c r="Z7522" s="429"/>
      <c r="AA7522" s="429"/>
      <c r="AB7522" s="185"/>
      <c r="AC7522" s="431"/>
    </row>
    <row r="7523" spans="24:29">
      <c r="X7523" s="429"/>
      <c r="Y7523" s="429"/>
      <c r="Z7523" s="429"/>
      <c r="AA7523" s="429"/>
      <c r="AB7523" s="185"/>
      <c r="AC7523" s="431"/>
    </row>
    <row r="7524" spans="24:29">
      <c r="X7524" s="429"/>
      <c r="Y7524" s="429"/>
      <c r="Z7524" s="429"/>
      <c r="AA7524" s="429"/>
      <c r="AB7524" s="185"/>
      <c r="AC7524" s="431"/>
    </row>
    <row r="7525" spans="24:29">
      <c r="X7525" s="429"/>
      <c r="Y7525" s="429"/>
      <c r="Z7525" s="429"/>
      <c r="AA7525" s="429"/>
      <c r="AB7525" s="185"/>
      <c r="AC7525" s="431"/>
    </row>
    <row r="7526" spans="24:29">
      <c r="X7526" s="429"/>
      <c r="Y7526" s="429"/>
      <c r="Z7526" s="429"/>
      <c r="AA7526" s="429"/>
      <c r="AB7526" s="185"/>
      <c r="AC7526" s="431"/>
    </row>
    <row r="7527" spans="24:29">
      <c r="X7527" s="429"/>
      <c r="Y7527" s="429"/>
      <c r="Z7527" s="429"/>
      <c r="AA7527" s="429"/>
      <c r="AB7527" s="185"/>
      <c r="AC7527" s="431"/>
    </row>
    <row r="7528" spans="24:29">
      <c r="X7528" s="429"/>
      <c r="Y7528" s="429"/>
      <c r="Z7528" s="429"/>
      <c r="AA7528" s="429"/>
      <c r="AB7528" s="185"/>
      <c r="AC7528" s="431"/>
    </row>
    <row r="7529" spans="24:29">
      <c r="X7529" s="429"/>
      <c r="Y7529" s="429"/>
      <c r="Z7529" s="429"/>
      <c r="AA7529" s="429"/>
      <c r="AB7529" s="185"/>
      <c r="AC7529" s="431"/>
    </row>
    <row r="7530" spans="24:29">
      <c r="X7530" s="429"/>
      <c r="Y7530" s="429"/>
      <c r="Z7530" s="429"/>
      <c r="AA7530" s="429"/>
      <c r="AB7530" s="185"/>
      <c r="AC7530" s="431"/>
    </row>
    <row r="7531" spans="24:29">
      <c r="X7531" s="429"/>
      <c r="Y7531" s="429"/>
      <c r="Z7531" s="429"/>
      <c r="AA7531" s="429"/>
      <c r="AB7531" s="185"/>
      <c r="AC7531" s="431"/>
    </row>
    <row r="7532" spans="24:29">
      <c r="X7532" s="429"/>
      <c r="Y7532" s="429"/>
      <c r="Z7532" s="429"/>
      <c r="AA7532" s="429"/>
      <c r="AB7532" s="185"/>
      <c r="AC7532" s="431"/>
    </row>
    <row r="7533" spans="24:29">
      <c r="X7533" s="429"/>
      <c r="Y7533" s="429"/>
      <c r="Z7533" s="429"/>
      <c r="AA7533" s="429"/>
      <c r="AB7533" s="185"/>
      <c r="AC7533" s="431"/>
    </row>
    <row r="7534" spans="24:29">
      <c r="X7534" s="429"/>
      <c r="Y7534" s="429"/>
      <c r="Z7534" s="429"/>
      <c r="AA7534" s="429"/>
      <c r="AB7534" s="185"/>
      <c r="AC7534" s="431"/>
    </row>
    <row r="7535" spans="24:29">
      <c r="X7535" s="429"/>
      <c r="Y7535" s="429"/>
      <c r="Z7535" s="429"/>
      <c r="AA7535" s="429"/>
      <c r="AB7535" s="185"/>
      <c r="AC7535" s="431"/>
    </row>
    <row r="7536" spans="24:29">
      <c r="X7536" s="429"/>
      <c r="Y7536" s="429"/>
      <c r="Z7536" s="429"/>
      <c r="AA7536" s="429"/>
      <c r="AB7536" s="185"/>
      <c r="AC7536" s="431"/>
    </row>
    <row r="7537" spans="24:29">
      <c r="X7537" s="429"/>
      <c r="Y7537" s="429"/>
      <c r="Z7537" s="429"/>
      <c r="AA7537" s="429"/>
      <c r="AB7537" s="185"/>
      <c r="AC7537" s="431"/>
    </row>
    <row r="7538" spans="24:29">
      <c r="X7538" s="429"/>
      <c r="Y7538" s="429"/>
      <c r="Z7538" s="429"/>
      <c r="AA7538" s="429"/>
      <c r="AB7538" s="185"/>
      <c r="AC7538" s="431"/>
    </row>
    <row r="7539" spans="24:29">
      <c r="X7539" s="429"/>
      <c r="Y7539" s="429"/>
      <c r="Z7539" s="429"/>
      <c r="AA7539" s="429"/>
      <c r="AB7539" s="185"/>
      <c r="AC7539" s="431"/>
    </row>
    <row r="7540" spans="24:29">
      <c r="X7540" s="429"/>
      <c r="Y7540" s="429"/>
      <c r="Z7540" s="429"/>
      <c r="AA7540" s="429"/>
      <c r="AB7540" s="185"/>
      <c r="AC7540" s="431"/>
    </row>
    <row r="7541" spans="24:29">
      <c r="X7541" s="429"/>
      <c r="Y7541" s="429"/>
      <c r="Z7541" s="429"/>
      <c r="AA7541" s="429"/>
      <c r="AB7541" s="185"/>
      <c r="AC7541" s="431"/>
    </row>
    <row r="7542" spans="24:29">
      <c r="X7542" s="429"/>
      <c r="Y7542" s="429"/>
      <c r="Z7542" s="429"/>
      <c r="AA7542" s="429"/>
      <c r="AB7542" s="185"/>
      <c r="AC7542" s="431"/>
    </row>
    <row r="7543" spans="24:29">
      <c r="X7543" s="429"/>
      <c r="Y7543" s="429"/>
      <c r="Z7543" s="429"/>
      <c r="AA7543" s="429"/>
      <c r="AB7543" s="185"/>
      <c r="AC7543" s="431"/>
    </row>
    <row r="7544" spans="24:29">
      <c r="X7544" s="429"/>
      <c r="Y7544" s="429"/>
      <c r="Z7544" s="429"/>
      <c r="AA7544" s="429"/>
      <c r="AB7544" s="185"/>
      <c r="AC7544" s="431"/>
    </row>
    <row r="7545" spans="24:29">
      <c r="X7545" s="429"/>
      <c r="Y7545" s="429"/>
      <c r="Z7545" s="429"/>
      <c r="AA7545" s="429"/>
      <c r="AB7545" s="185"/>
      <c r="AC7545" s="431"/>
    </row>
    <row r="7546" spans="24:29">
      <c r="X7546" s="429"/>
      <c r="Y7546" s="429"/>
      <c r="Z7546" s="429"/>
      <c r="AA7546" s="429"/>
      <c r="AB7546" s="185"/>
      <c r="AC7546" s="431"/>
    </row>
    <row r="7547" spans="24:29">
      <c r="X7547" s="429"/>
      <c r="Y7547" s="429"/>
      <c r="Z7547" s="429"/>
      <c r="AA7547" s="429"/>
      <c r="AB7547" s="185"/>
      <c r="AC7547" s="431"/>
    </row>
    <row r="7548" spans="24:29">
      <c r="X7548" s="429"/>
      <c r="Y7548" s="429"/>
      <c r="Z7548" s="429"/>
      <c r="AA7548" s="429"/>
      <c r="AB7548" s="185"/>
      <c r="AC7548" s="431"/>
    </row>
    <row r="7549" spans="24:29">
      <c r="X7549" s="429"/>
      <c r="Y7549" s="429"/>
      <c r="Z7549" s="429"/>
      <c r="AA7549" s="429"/>
      <c r="AB7549" s="185"/>
      <c r="AC7549" s="431"/>
    </row>
    <row r="7550" spans="24:29">
      <c r="X7550" s="429"/>
      <c r="Y7550" s="429"/>
      <c r="Z7550" s="429"/>
      <c r="AA7550" s="429"/>
      <c r="AB7550" s="185"/>
      <c r="AC7550" s="431"/>
    </row>
    <row r="7551" spans="24:29">
      <c r="X7551" s="429"/>
      <c r="Y7551" s="429"/>
      <c r="Z7551" s="429"/>
      <c r="AA7551" s="429"/>
      <c r="AB7551" s="185"/>
      <c r="AC7551" s="431"/>
    </row>
    <row r="7552" spans="24:29">
      <c r="X7552" s="429"/>
      <c r="Y7552" s="429"/>
      <c r="Z7552" s="429"/>
      <c r="AA7552" s="429"/>
      <c r="AB7552" s="185"/>
      <c r="AC7552" s="431"/>
    </row>
    <row r="7553" spans="24:29">
      <c r="X7553" s="429"/>
      <c r="Y7553" s="429"/>
      <c r="Z7553" s="429"/>
      <c r="AA7553" s="429"/>
      <c r="AB7553" s="185"/>
      <c r="AC7553" s="431"/>
    </row>
    <row r="7554" spans="24:29">
      <c r="X7554" s="429"/>
      <c r="Y7554" s="429"/>
      <c r="Z7554" s="429"/>
      <c r="AA7554" s="429"/>
      <c r="AB7554" s="185"/>
      <c r="AC7554" s="431"/>
    </row>
    <row r="7555" spans="24:29">
      <c r="X7555" s="429"/>
      <c r="Y7555" s="429"/>
      <c r="Z7555" s="429"/>
      <c r="AA7555" s="429"/>
      <c r="AB7555" s="185"/>
      <c r="AC7555" s="431"/>
    </row>
    <row r="7556" spans="24:29">
      <c r="X7556" s="429"/>
      <c r="Y7556" s="429"/>
      <c r="Z7556" s="429"/>
      <c r="AA7556" s="429"/>
      <c r="AB7556" s="185"/>
      <c r="AC7556" s="431"/>
    </row>
    <row r="7557" spans="24:29">
      <c r="X7557" s="429"/>
      <c r="Y7557" s="429"/>
      <c r="Z7557" s="429"/>
      <c r="AA7557" s="429"/>
      <c r="AB7557" s="185"/>
      <c r="AC7557" s="431"/>
    </row>
    <row r="7558" spans="24:29">
      <c r="X7558" s="429"/>
      <c r="Y7558" s="429"/>
      <c r="Z7558" s="429"/>
      <c r="AA7558" s="429"/>
      <c r="AB7558" s="185"/>
      <c r="AC7558" s="431"/>
    </row>
    <row r="7559" spans="24:29">
      <c r="X7559" s="429"/>
      <c r="Y7559" s="429"/>
      <c r="Z7559" s="429"/>
      <c r="AA7559" s="429"/>
      <c r="AB7559" s="185"/>
      <c r="AC7559" s="431"/>
    </row>
    <row r="7560" spans="24:29">
      <c r="X7560" s="429"/>
      <c r="Y7560" s="429"/>
      <c r="Z7560" s="429"/>
      <c r="AA7560" s="429"/>
      <c r="AB7560" s="185"/>
      <c r="AC7560" s="431"/>
    </row>
    <row r="7561" spans="24:29">
      <c r="X7561" s="429"/>
      <c r="Y7561" s="429"/>
      <c r="Z7561" s="429"/>
      <c r="AA7561" s="429"/>
      <c r="AB7561" s="185"/>
      <c r="AC7561" s="431"/>
    </row>
    <row r="7562" spans="24:29">
      <c r="X7562" s="429"/>
      <c r="Y7562" s="429"/>
      <c r="Z7562" s="429"/>
      <c r="AA7562" s="429"/>
      <c r="AB7562" s="185"/>
      <c r="AC7562" s="431"/>
    </row>
    <row r="7563" spans="24:29">
      <c r="X7563" s="429"/>
      <c r="Y7563" s="429"/>
      <c r="Z7563" s="429"/>
      <c r="AA7563" s="429"/>
      <c r="AB7563" s="185"/>
      <c r="AC7563" s="431"/>
    </row>
    <row r="7564" spans="24:29">
      <c r="X7564" s="429"/>
      <c r="Y7564" s="429"/>
      <c r="Z7564" s="429"/>
      <c r="AA7564" s="429"/>
      <c r="AB7564" s="185"/>
      <c r="AC7564" s="431"/>
    </row>
    <row r="7565" spans="24:29">
      <c r="X7565" s="429"/>
      <c r="Y7565" s="429"/>
      <c r="Z7565" s="429"/>
      <c r="AA7565" s="429"/>
      <c r="AB7565" s="185"/>
      <c r="AC7565" s="431"/>
    </row>
    <row r="7566" spans="24:29">
      <c r="X7566" s="429"/>
      <c r="Y7566" s="429"/>
      <c r="Z7566" s="429"/>
      <c r="AA7566" s="429"/>
      <c r="AB7566" s="185"/>
      <c r="AC7566" s="431"/>
    </row>
    <row r="7567" spans="24:29">
      <c r="X7567" s="429"/>
      <c r="Y7567" s="429"/>
      <c r="Z7567" s="429"/>
      <c r="AA7567" s="429"/>
      <c r="AB7567" s="185"/>
      <c r="AC7567" s="431"/>
    </row>
    <row r="7568" spans="24:29">
      <c r="X7568" s="429"/>
      <c r="Y7568" s="429"/>
      <c r="Z7568" s="429"/>
      <c r="AA7568" s="429"/>
      <c r="AB7568" s="185"/>
      <c r="AC7568" s="431"/>
    </row>
    <row r="7569" spans="24:29">
      <c r="X7569" s="429"/>
      <c r="Y7569" s="429"/>
      <c r="Z7569" s="429"/>
      <c r="AA7569" s="429"/>
      <c r="AB7569" s="185"/>
      <c r="AC7569" s="431"/>
    </row>
    <row r="7570" spans="24:29">
      <c r="X7570" s="429"/>
      <c r="Y7570" s="429"/>
      <c r="Z7570" s="429"/>
      <c r="AA7570" s="429"/>
      <c r="AB7570" s="185"/>
      <c r="AC7570" s="431"/>
    </row>
    <row r="7571" spans="24:29">
      <c r="X7571" s="429"/>
      <c r="Y7571" s="429"/>
      <c r="Z7571" s="429"/>
      <c r="AA7571" s="429"/>
      <c r="AB7571" s="185"/>
      <c r="AC7571" s="431"/>
    </row>
    <row r="7572" spans="24:29">
      <c r="X7572" s="429"/>
      <c r="Y7572" s="429"/>
      <c r="Z7572" s="429"/>
      <c r="AA7572" s="429"/>
      <c r="AB7572" s="185"/>
      <c r="AC7572" s="431"/>
    </row>
    <row r="7573" spans="24:29">
      <c r="X7573" s="429"/>
      <c r="Y7573" s="429"/>
      <c r="Z7573" s="429"/>
      <c r="AA7573" s="429"/>
      <c r="AB7573" s="185"/>
      <c r="AC7573" s="431"/>
    </row>
    <row r="7574" spans="24:29">
      <c r="X7574" s="429"/>
      <c r="Y7574" s="429"/>
      <c r="Z7574" s="429"/>
      <c r="AA7574" s="429"/>
      <c r="AB7574" s="185"/>
      <c r="AC7574" s="431"/>
    </row>
    <row r="7575" spans="24:29">
      <c r="X7575" s="429"/>
      <c r="Y7575" s="429"/>
      <c r="Z7575" s="429"/>
      <c r="AA7575" s="429"/>
      <c r="AB7575" s="185"/>
      <c r="AC7575" s="431"/>
    </row>
    <row r="7576" spans="24:29">
      <c r="X7576" s="429"/>
      <c r="Y7576" s="429"/>
      <c r="Z7576" s="429"/>
      <c r="AA7576" s="429"/>
      <c r="AB7576" s="185"/>
      <c r="AC7576" s="431"/>
    </row>
    <row r="7577" spans="24:29">
      <c r="X7577" s="429"/>
      <c r="Y7577" s="429"/>
      <c r="Z7577" s="429"/>
      <c r="AA7577" s="429"/>
      <c r="AB7577" s="185"/>
      <c r="AC7577" s="431"/>
    </row>
    <row r="7578" spans="24:29">
      <c r="X7578" s="429"/>
      <c r="Y7578" s="429"/>
      <c r="Z7578" s="429"/>
      <c r="AA7578" s="429"/>
      <c r="AB7578" s="185"/>
      <c r="AC7578" s="431"/>
    </row>
    <row r="7579" spans="24:29">
      <c r="X7579" s="429"/>
      <c r="Y7579" s="429"/>
      <c r="Z7579" s="429"/>
      <c r="AA7579" s="429"/>
      <c r="AB7579" s="185"/>
      <c r="AC7579" s="431"/>
    </row>
    <row r="7580" spans="24:29">
      <c r="X7580" s="429"/>
      <c r="Y7580" s="429"/>
      <c r="Z7580" s="429"/>
      <c r="AA7580" s="429"/>
      <c r="AB7580" s="185"/>
      <c r="AC7580" s="431"/>
    </row>
    <row r="7581" spans="24:29">
      <c r="X7581" s="429"/>
      <c r="Y7581" s="429"/>
      <c r="Z7581" s="429"/>
      <c r="AA7581" s="429"/>
      <c r="AB7581" s="185"/>
      <c r="AC7581" s="431"/>
    </row>
    <row r="7582" spans="24:29">
      <c r="X7582" s="429"/>
      <c r="Y7582" s="429"/>
      <c r="Z7582" s="429"/>
      <c r="AA7582" s="429"/>
      <c r="AB7582" s="185"/>
      <c r="AC7582" s="431"/>
    </row>
    <row r="7583" spans="24:29">
      <c r="X7583" s="429"/>
      <c r="Y7583" s="429"/>
      <c r="Z7583" s="429"/>
      <c r="AA7583" s="429"/>
      <c r="AB7583" s="185"/>
      <c r="AC7583" s="431"/>
    </row>
    <row r="7584" spans="24:29">
      <c r="X7584" s="429"/>
      <c r="Y7584" s="429"/>
      <c r="Z7584" s="429"/>
      <c r="AA7584" s="429"/>
      <c r="AB7584" s="185"/>
      <c r="AC7584" s="431"/>
    </row>
    <row r="7585" spans="24:29">
      <c r="X7585" s="429"/>
      <c r="Y7585" s="429"/>
      <c r="Z7585" s="429"/>
      <c r="AA7585" s="429"/>
      <c r="AB7585" s="185"/>
      <c r="AC7585" s="431"/>
    </row>
    <row r="7586" spans="24:29">
      <c r="X7586" s="429"/>
      <c r="Y7586" s="429"/>
      <c r="Z7586" s="429"/>
      <c r="AA7586" s="429"/>
      <c r="AB7586" s="185"/>
      <c r="AC7586" s="431"/>
    </row>
    <row r="7587" spans="24:29">
      <c r="X7587" s="429"/>
      <c r="Y7587" s="429"/>
      <c r="Z7587" s="429"/>
      <c r="AA7587" s="429"/>
      <c r="AB7587" s="185"/>
      <c r="AC7587" s="431"/>
    </row>
    <row r="7588" spans="24:29">
      <c r="X7588" s="429"/>
      <c r="Y7588" s="429"/>
      <c r="Z7588" s="429"/>
      <c r="AA7588" s="429"/>
      <c r="AB7588" s="185"/>
      <c r="AC7588" s="431"/>
    </row>
    <row r="7589" spans="24:29">
      <c r="X7589" s="429"/>
      <c r="Y7589" s="429"/>
      <c r="Z7589" s="429"/>
      <c r="AA7589" s="429"/>
      <c r="AB7589" s="185"/>
      <c r="AC7589" s="431"/>
    </row>
    <row r="7590" spans="24:29">
      <c r="X7590" s="429"/>
      <c r="Y7590" s="429"/>
      <c r="Z7590" s="429"/>
      <c r="AA7590" s="429"/>
      <c r="AB7590" s="185"/>
      <c r="AC7590" s="431"/>
    </row>
    <row r="7591" spans="24:29">
      <c r="X7591" s="429"/>
      <c r="Y7591" s="429"/>
      <c r="Z7591" s="429"/>
      <c r="AA7591" s="429"/>
      <c r="AB7591" s="185"/>
      <c r="AC7591" s="431"/>
    </row>
    <row r="7592" spans="24:29">
      <c r="X7592" s="429"/>
      <c r="Y7592" s="429"/>
      <c r="Z7592" s="429"/>
      <c r="AA7592" s="429"/>
      <c r="AB7592" s="185"/>
      <c r="AC7592" s="431"/>
    </row>
    <row r="7593" spans="24:29">
      <c r="X7593" s="429"/>
      <c r="Y7593" s="429"/>
      <c r="Z7593" s="429"/>
      <c r="AA7593" s="429"/>
      <c r="AB7593" s="185"/>
      <c r="AC7593" s="431"/>
    </row>
    <row r="7594" spans="24:29">
      <c r="X7594" s="429"/>
      <c r="Y7594" s="429"/>
      <c r="Z7594" s="429"/>
      <c r="AA7594" s="429"/>
      <c r="AB7594" s="185"/>
      <c r="AC7594" s="431"/>
    </row>
    <row r="7595" spans="24:29">
      <c r="X7595" s="429"/>
      <c r="Y7595" s="429"/>
      <c r="Z7595" s="429"/>
      <c r="AA7595" s="429"/>
      <c r="AB7595" s="185"/>
      <c r="AC7595" s="431"/>
    </row>
    <row r="7596" spans="24:29">
      <c r="X7596" s="429"/>
      <c r="Y7596" s="429"/>
      <c r="Z7596" s="429"/>
      <c r="AA7596" s="429"/>
      <c r="AB7596" s="185"/>
      <c r="AC7596" s="431"/>
    </row>
    <row r="7597" spans="24:29">
      <c r="X7597" s="429"/>
      <c r="Y7597" s="429"/>
      <c r="Z7597" s="429"/>
      <c r="AA7597" s="429"/>
      <c r="AB7597" s="185"/>
      <c r="AC7597" s="431"/>
    </row>
    <row r="7598" spans="24:29">
      <c r="X7598" s="429"/>
      <c r="Y7598" s="429"/>
      <c r="Z7598" s="429"/>
      <c r="AA7598" s="429"/>
      <c r="AB7598" s="185"/>
      <c r="AC7598" s="431"/>
    </row>
    <row r="7599" spans="24:29">
      <c r="X7599" s="429"/>
      <c r="Y7599" s="429"/>
      <c r="Z7599" s="429"/>
      <c r="AA7599" s="429"/>
      <c r="AB7599" s="185"/>
      <c r="AC7599" s="431"/>
    </row>
    <row r="7600" spans="24:29">
      <c r="X7600" s="429"/>
      <c r="Y7600" s="429"/>
      <c r="Z7600" s="429"/>
      <c r="AA7600" s="429"/>
      <c r="AB7600" s="185"/>
      <c r="AC7600" s="431"/>
    </row>
    <row r="7601" spans="24:29">
      <c r="X7601" s="429"/>
      <c r="Y7601" s="429"/>
      <c r="Z7601" s="429"/>
      <c r="AA7601" s="429"/>
      <c r="AB7601" s="185"/>
      <c r="AC7601" s="431"/>
    </row>
    <row r="7602" spans="24:29">
      <c r="X7602" s="429"/>
      <c r="Y7602" s="429"/>
      <c r="Z7602" s="429"/>
      <c r="AA7602" s="429"/>
      <c r="AB7602" s="185"/>
      <c r="AC7602" s="431"/>
    </row>
    <row r="7603" spans="24:29">
      <c r="X7603" s="429"/>
      <c r="Y7603" s="429"/>
      <c r="Z7603" s="429"/>
      <c r="AA7603" s="429"/>
      <c r="AB7603" s="185"/>
      <c r="AC7603" s="431"/>
    </row>
    <row r="7604" spans="24:29">
      <c r="X7604" s="429"/>
      <c r="Y7604" s="429"/>
      <c r="Z7604" s="429"/>
      <c r="AA7604" s="429"/>
      <c r="AB7604" s="185"/>
      <c r="AC7604" s="431"/>
    </row>
    <row r="7605" spans="24:29">
      <c r="X7605" s="429"/>
      <c r="Y7605" s="429"/>
      <c r="Z7605" s="429"/>
      <c r="AA7605" s="429"/>
      <c r="AB7605" s="185"/>
      <c r="AC7605" s="431"/>
    </row>
    <row r="7606" spans="24:29">
      <c r="X7606" s="429"/>
      <c r="Y7606" s="429"/>
      <c r="Z7606" s="429"/>
      <c r="AA7606" s="429"/>
      <c r="AB7606" s="185"/>
      <c r="AC7606" s="431"/>
    </row>
    <row r="7607" spans="24:29">
      <c r="X7607" s="429"/>
      <c r="Y7607" s="429"/>
      <c r="Z7607" s="429"/>
      <c r="AA7607" s="429"/>
      <c r="AB7607" s="185"/>
      <c r="AC7607" s="431"/>
    </row>
    <row r="7608" spans="24:29">
      <c r="X7608" s="429"/>
      <c r="Y7608" s="429"/>
      <c r="Z7608" s="429"/>
      <c r="AA7608" s="429"/>
      <c r="AB7608" s="185"/>
      <c r="AC7608" s="431"/>
    </row>
    <row r="7609" spans="24:29">
      <c r="X7609" s="429"/>
      <c r="Y7609" s="429"/>
      <c r="Z7609" s="429"/>
      <c r="AA7609" s="429"/>
      <c r="AB7609" s="185"/>
      <c r="AC7609" s="431"/>
    </row>
    <row r="7610" spans="24:29">
      <c r="X7610" s="429"/>
      <c r="Y7610" s="429"/>
      <c r="Z7610" s="429"/>
      <c r="AA7610" s="429"/>
      <c r="AB7610" s="185"/>
      <c r="AC7610" s="431"/>
    </row>
    <row r="7611" spans="24:29">
      <c r="X7611" s="429"/>
      <c r="Y7611" s="429"/>
      <c r="Z7611" s="429"/>
      <c r="AA7611" s="429"/>
      <c r="AB7611" s="185"/>
      <c r="AC7611" s="431"/>
    </row>
    <row r="7612" spans="24:29">
      <c r="X7612" s="429"/>
      <c r="Y7612" s="429"/>
      <c r="Z7612" s="429"/>
      <c r="AA7612" s="429"/>
      <c r="AB7612" s="185"/>
      <c r="AC7612" s="431"/>
    </row>
    <row r="7613" spans="24:29">
      <c r="X7613" s="429"/>
      <c r="Y7613" s="429"/>
      <c r="Z7613" s="429"/>
      <c r="AA7613" s="429"/>
      <c r="AB7613" s="185"/>
      <c r="AC7613" s="431"/>
    </row>
    <row r="7614" spans="24:29">
      <c r="X7614" s="429"/>
      <c r="Y7614" s="429"/>
      <c r="Z7614" s="429"/>
      <c r="AA7614" s="429"/>
      <c r="AB7614" s="185"/>
      <c r="AC7614" s="431"/>
    </row>
    <row r="7615" spans="24:29">
      <c r="X7615" s="429"/>
      <c r="Y7615" s="429"/>
      <c r="Z7615" s="429"/>
      <c r="AA7615" s="429"/>
      <c r="AB7615" s="185"/>
      <c r="AC7615" s="431"/>
    </row>
    <row r="7616" spans="24:29">
      <c r="X7616" s="429"/>
      <c r="Y7616" s="429"/>
      <c r="Z7616" s="429"/>
      <c r="AA7616" s="429"/>
      <c r="AB7616" s="185"/>
      <c r="AC7616" s="431"/>
    </row>
    <row r="7617" spans="24:29">
      <c r="X7617" s="429"/>
      <c r="Y7617" s="429"/>
      <c r="Z7617" s="429"/>
      <c r="AA7617" s="429"/>
      <c r="AB7617" s="185"/>
      <c r="AC7617" s="431"/>
    </row>
    <row r="7618" spans="24:29">
      <c r="X7618" s="429"/>
      <c r="Y7618" s="429"/>
      <c r="Z7618" s="429"/>
      <c r="AA7618" s="429"/>
      <c r="AB7618" s="185"/>
      <c r="AC7618" s="431"/>
    </row>
    <row r="7619" spans="24:29">
      <c r="X7619" s="429"/>
      <c r="Y7619" s="429"/>
      <c r="Z7619" s="429"/>
      <c r="AA7619" s="429"/>
      <c r="AB7619" s="185"/>
      <c r="AC7619" s="431"/>
    </row>
    <row r="7620" spans="24:29">
      <c r="X7620" s="429"/>
      <c r="Y7620" s="429"/>
      <c r="Z7620" s="429"/>
      <c r="AA7620" s="429"/>
      <c r="AB7620" s="185"/>
      <c r="AC7620" s="431"/>
    </row>
    <row r="7621" spans="24:29">
      <c r="X7621" s="429"/>
      <c r="Y7621" s="429"/>
      <c r="Z7621" s="429"/>
      <c r="AA7621" s="429"/>
      <c r="AB7621" s="185"/>
      <c r="AC7621" s="431"/>
    </row>
    <row r="7622" spans="24:29">
      <c r="X7622" s="429"/>
      <c r="Y7622" s="429"/>
      <c r="Z7622" s="429"/>
      <c r="AA7622" s="429"/>
      <c r="AB7622" s="185"/>
      <c r="AC7622" s="431"/>
    </row>
    <row r="7623" spans="24:29">
      <c r="X7623" s="429"/>
      <c r="Y7623" s="429"/>
      <c r="Z7623" s="429"/>
      <c r="AA7623" s="429"/>
      <c r="AB7623" s="185"/>
      <c r="AC7623" s="431"/>
    </row>
    <row r="7624" spans="24:29">
      <c r="X7624" s="429"/>
      <c r="Y7624" s="429"/>
      <c r="Z7624" s="429"/>
      <c r="AA7624" s="429"/>
      <c r="AB7624" s="185"/>
      <c r="AC7624" s="431"/>
    </row>
    <row r="7625" spans="24:29">
      <c r="X7625" s="429"/>
      <c r="Y7625" s="429"/>
      <c r="Z7625" s="429"/>
      <c r="AA7625" s="429"/>
      <c r="AB7625" s="185"/>
      <c r="AC7625" s="431"/>
    </row>
    <row r="7626" spans="24:29">
      <c r="X7626" s="429"/>
      <c r="Y7626" s="429"/>
      <c r="Z7626" s="429"/>
      <c r="AA7626" s="429"/>
      <c r="AB7626" s="185"/>
      <c r="AC7626" s="431"/>
    </row>
    <row r="7627" spans="24:29">
      <c r="X7627" s="429"/>
      <c r="Y7627" s="429"/>
      <c r="Z7627" s="429"/>
      <c r="AA7627" s="429"/>
      <c r="AB7627" s="185"/>
      <c r="AC7627" s="431"/>
    </row>
    <row r="7628" spans="24:29">
      <c r="X7628" s="429"/>
      <c r="Y7628" s="429"/>
      <c r="Z7628" s="429"/>
      <c r="AA7628" s="429"/>
      <c r="AB7628" s="185"/>
      <c r="AC7628" s="431"/>
    </row>
    <row r="7629" spans="24:29">
      <c r="X7629" s="429"/>
      <c r="Y7629" s="429"/>
      <c r="Z7629" s="429"/>
      <c r="AA7629" s="429"/>
      <c r="AB7629" s="185"/>
      <c r="AC7629" s="431"/>
    </row>
    <row r="7630" spans="24:29">
      <c r="X7630" s="429"/>
      <c r="Y7630" s="429"/>
      <c r="Z7630" s="429"/>
      <c r="AA7630" s="429"/>
      <c r="AB7630" s="185"/>
      <c r="AC7630" s="431"/>
    </row>
    <row r="7631" spans="24:29">
      <c r="X7631" s="429"/>
      <c r="Y7631" s="429"/>
      <c r="Z7631" s="429"/>
      <c r="AA7631" s="429"/>
      <c r="AB7631" s="185"/>
      <c r="AC7631" s="431"/>
    </row>
    <row r="7632" spans="24:29">
      <c r="X7632" s="429"/>
      <c r="Y7632" s="429"/>
      <c r="Z7632" s="429"/>
      <c r="AA7632" s="429"/>
      <c r="AB7632" s="185"/>
      <c r="AC7632" s="431"/>
    </row>
    <row r="7633" spans="24:29">
      <c r="X7633" s="429"/>
      <c r="Y7633" s="429"/>
      <c r="Z7633" s="429"/>
      <c r="AA7633" s="429"/>
      <c r="AB7633" s="185"/>
      <c r="AC7633" s="431"/>
    </row>
    <row r="7634" spans="24:29">
      <c r="X7634" s="429"/>
      <c r="Y7634" s="429"/>
      <c r="Z7634" s="429"/>
      <c r="AA7634" s="429"/>
      <c r="AB7634" s="185"/>
      <c r="AC7634" s="431"/>
    </row>
    <row r="7635" spans="24:29">
      <c r="X7635" s="429"/>
      <c r="Y7635" s="429"/>
      <c r="Z7635" s="429"/>
      <c r="AA7635" s="429"/>
      <c r="AB7635" s="185"/>
      <c r="AC7635" s="431"/>
    </row>
    <row r="7636" spans="24:29">
      <c r="X7636" s="429"/>
      <c r="Y7636" s="429"/>
      <c r="Z7636" s="429"/>
      <c r="AA7636" s="429"/>
      <c r="AB7636" s="185"/>
      <c r="AC7636" s="431"/>
    </row>
    <row r="7637" spans="24:29">
      <c r="X7637" s="429"/>
      <c r="Y7637" s="429"/>
      <c r="Z7637" s="429"/>
      <c r="AA7637" s="429"/>
      <c r="AB7637" s="185"/>
      <c r="AC7637" s="431"/>
    </row>
    <row r="7638" spans="24:29">
      <c r="X7638" s="429"/>
      <c r="Y7638" s="429"/>
      <c r="Z7638" s="429"/>
      <c r="AA7638" s="429"/>
      <c r="AB7638" s="185"/>
      <c r="AC7638" s="431"/>
    </row>
    <row r="7639" spans="24:29">
      <c r="X7639" s="429"/>
      <c r="Y7639" s="429"/>
      <c r="Z7639" s="429"/>
      <c r="AA7639" s="429"/>
      <c r="AB7639" s="185"/>
      <c r="AC7639" s="431"/>
    </row>
    <row r="7640" spans="24:29">
      <c r="X7640" s="429"/>
      <c r="Y7640" s="429"/>
      <c r="Z7640" s="429"/>
      <c r="AA7640" s="429"/>
      <c r="AB7640" s="185"/>
      <c r="AC7640" s="431"/>
    </row>
    <row r="7641" spans="24:29">
      <c r="X7641" s="429"/>
      <c r="Y7641" s="429"/>
      <c r="Z7641" s="429"/>
      <c r="AA7641" s="429"/>
      <c r="AB7641" s="185"/>
      <c r="AC7641" s="431"/>
    </row>
    <row r="7642" spans="24:29">
      <c r="X7642" s="429"/>
      <c r="Y7642" s="429"/>
      <c r="Z7642" s="429"/>
      <c r="AA7642" s="429"/>
      <c r="AB7642" s="185"/>
      <c r="AC7642" s="431"/>
    </row>
    <row r="7643" spans="24:29">
      <c r="X7643" s="429"/>
      <c r="Y7643" s="429"/>
      <c r="Z7643" s="429"/>
      <c r="AA7643" s="429"/>
      <c r="AB7643" s="185"/>
      <c r="AC7643" s="431"/>
    </row>
    <row r="7644" spans="24:29">
      <c r="X7644" s="429"/>
      <c r="Y7644" s="429"/>
      <c r="Z7644" s="429"/>
      <c r="AA7644" s="429"/>
      <c r="AB7644" s="185"/>
      <c r="AC7644" s="431"/>
    </row>
    <row r="7645" spans="24:29">
      <c r="X7645" s="429"/>
      <c r="Y7645" s="429"/>
      <c r="Z7645" s="429"/>
      <c r="AA7645" s="429"/>
      <c r="AB7645" s="185"/>
      <c r="AC7645" s="431"/>
    </row>
    <row r="7646" spans="24:29">
      <c r="X7646" s="429"/>
      <c r="Y7646" s="429"/>
      <c r="Z7646" s="429"/>
      <c r="AA7646" s="429"/>
      <c r="AB7646" s="185"/>
      <c r="AC7646" s="431"/>
    </row>
    <row r="7647" spans="24:29">
      <c r="X7647" s="429"/>
      <c r="Y7647" s="429"/>
      <c r="Z7647" s="429"/>
      <c r="AA7647" s="429"/>
      <c r="AB7647" s="185"/>
      <c r="AC7647" s="431"/>
    </row>
    <row r="7648" spans="24:29">
      <c r="X7648" s="429"/>
      <c r="Y7648" s="429"/>
      <c r="Z7648" s="429"/>
      <c r="AA7648" s="429"/>
      <c r="AB7648" s="185"/>
      <c r="AC7648" s="431"/>
    </row>
    <row r="7649" spans="24:29">
      <c r="X7649" s="429"/>
      <c r="Y7649" s="429"/>
      <c r="Z7649" s="429"/>
      <c r="AA7649" s="429"/>
      <c r="AB7649" s="185"/>
      <c r="AC7649" s="431"/>
    </row>
    <row r="7650" spans="24:29">
      <c r="X7650" s="429"/>
      <c r="Y7650" s="429"/>
      <c r="Z7650" s="429"/>
      <c r="AA7650" s="429"/>
      <c r="AB7650" s="185"/>
      <c r="AC7650" s="431"/>
    </row>
    <row r="7651" spans="24:29">
      <c r="X7651" s="429"/>
      <c r="Y7651" s="429"/>
      <c r="Z7651" s="429"/>
      <c r="AA7651" s="429"/>
      <c r="AB7651" s="185"/>
      <c r="AC7651" s="431"/>
    </row>
    <row r="7652" spans="24:29">
      <c r="X7652" s="429"/>
      <c r="Y7652" s="429"/>
      <c r="Z7652" s="429"/>
      <c r="AA7652" s="429"/>
      <c r="AB7652" s="185"/>
      <c r="AC7652" s="431"/>
    </row>
    <row r="7653" spans="24:29">
      <c r="X7653" s="429"/>
      <c r="Y7653" s="429"/>
      <c r="Z7653" s="429"/>
      <c r="AA7653" s="429"/>
      <c r="AB7653" s="185"/>
      <c r="AC7653" s="431"/>
    </row>
    <row r="7654" spans="24:29">
      <c r="X7654" s="429"/>
      <c r="Y7654" s="429"/>
      <c r="Z7654" s="429"/>
      <c r="AA7654" s="429"/>
      <c r="AB7654" s="185"/>
      <c r="AC7654" s="431"/>
    </row>
    <row r="7655" spans="24:29">
      <c r="X7655" s="429"/>
      <c r="Y7655" s="429"/>
      <c r="Z7655" s="429"/>
      <c r="AA7655" s="429"/>
      <c r="AB7655" s="185"/>
      <c r="AC7655" s="431"/>
    </row>
    <row r="7656" spans="24:29">
      <c r="X7656" s="429"/>
      <c r="Y7656" s="429"/>
      <c r="Z7656" s="429"/>
      <c r="AA7656" s="429"/>
      <c r="AB7656" s="185"/>
      <c r="AC7656" s="431"/>
    </row>
    <row r="7657" spans="24:29">
      <c r="X7657" s="429"/>
      <c r="Y7657" s="429"/>
      <c r="Z7657" s="429"/>
      <c r="AA7657" s="429"/>
      <c r="AB7657" s="185"/>
      <c r="AC7657" s="431"/>
    </row>
    <row r="7658" spans="24:29">
      <c r="X7658" s="429"/>
      <c r="Y7658" s="429"/>
      <c r="Z7658" s="429"/>
      <c r="AA7658" s="429"/>
      <c r="AB7658" s="185"/>
      <c r="AC7658" s="431"/>
    </row>
    <row r="7659" spans="24:29">
      <c r="X7659" s="429"/>
      <c r="Y7659" s="429"/>
      <c r="Z7659" s="429"/>
      <c r="AA7659" s="429"/>
      <c r="AB7659" s="185"/>
      <c r="AC7659" s="431"/>
    </row>
    <row r="7660" spans="24:29">
      <c r="X7660" s="429"/>
      <c r="Y7660" s="429"/>
      <c r="Z7660" s="429"/>
      <c r="AA7660" s="429"/>
      <c r="AB7660" s="185"/>
      <c r="AC7660" s="431"/>
    </row>
    <row r="7661" spans="24:29">
      <c r="X7661" s="429"/>
      <c r="Y7661" s="429"/>
      <c r="Z7661" s="429"/>
      <c r="AA7661" s="429"/>
      <c r="AB7661" s="185"/>
      <c r="AC7661" s="431"/>
    </row>
    <row r="7662" spans="24:29">
      <c r="X7662" s="429"/>
      <c r="Y7662" s="429"/>
      <c r="Z7662" s="429"/>
      <c r="AA7662" s="429"/>
      <c r="AB7662" s="185"/>
      <c r="AC7662" s="431"/>
    </row>
    <row r="7663" spans="24:29">
      <c r="X7663" s="429"/>
      <c r="Y7663" s="429"/>
      <c r="Z7663" s="429"/>
      <c r="AA7663" s="429"/>
      <c r="AB7663" s="185"/>
      <c r="AC7663" s="431"/>
    </row>
    <row r="7664" spans="24:29">
      <c r="X7664" s="429"/>
      <c r="Y7664" s="429"/>
      <c r="Z7664" s="429"/>
      <c r="AA7664" s="429"/>
      <c r="AB7664" s="185"/>
      <c r="AC7664" s="431"/>
    </row>
    <row r="7665" spans="24:29">
      <c r="X7665" s="429"/>
      <c r="Y7665" s="429"/>
      <c r="Z7665" s="429"/>
      <c r="AA7665" s="429"/>
      <c r="AB7665" s="185"/>
      <c r="AC7665" s="431"/>
    </row>
    <row r="7666" spans="24:29">
      <c r="X7666" s="429"/>
      <c r="Y7666" s="429"/>
      <c r="Z7666" s="429"/>
      <c r="AA7666" s="429"/>
      <c r="AB7666" s="185"/>
      <c r="AC7666" s="431"/>
    </row>
    <row r="7667" spans="24:29">
      <c r="X7667" s="429"/>
      <c r="Y7667" s="429"/>
      <c r="Z7667" s="429"/>
      <c r="AA7667" s="429"/>
      <c r="AB7667" s="185"/>
      <c r="AC7667" s="431"/>
    </row>
    <row r="7668" spans="24:29">
      <c r="X7668" s="429"/>
      <c r="Y7668" s="429"/>
      <c r="Z7668" s="429"/>
      <c r="AA7668" s="429"/>
      <c r="AB7668" s="185"/>
      <c r="AC7668" s="431"/>
    </row>
    <row r="7669" spans="24:29">
      <c r="X7669" s="429"/>
      <c r="Y7669" s="429"/>
      <c r="Z7669" s="429"/>
      <c r="AA7669" s="429"/>
      <c r="AB7669" s="185"/>
      <c r="AC7669" s="431"/>
    </row>
    <row r="7670" spans="24:29">
      <c r="X7670" s="429"/>
      <c r="Y7670" s="429"/>
      <c r="Z7670" s="429"/>
      <c r="AA7670" s="429"/>
      <c r="AB7670" s="185"/>
      <c r="AC7670" s="431"/>
    </row>
    <row r="7671" spans="24:29">
      <c r="X7671" s="429"/>
      <c r="Y7671" s="429"/>
      <c r="Z7671" s="429"/>
      <c r="AA7671" s="429"/>
      <c r="AB7671" s="185"/>
      <c r="AC7671" s="431"/>
    </row>
    <row r="7672" spans="24:29">
      <c r="X7672" s="429"/>
      <c r="Y7672" s="429"/>
      <c r="Z7672" s="429"/>
      <c r="AA7672" s="429"/>
      <c r="AB7672" s="185"/>
      <c r="AC7672" s="431"/>
    </row>
    <row r="7673" spans="24:29">
      <c r="X7673" s="429"/>
      <c r="Y7673" s="429"/>
      <c r="Z7673" s="429"/>
      <c r="AA7673" s="429"/>
      <c r="AB7673" s="185"/>
      <c r="AC7673" s="431"/>
    </row>
    <row r="7674" spans="24:29">
      <c r="X7674" s="429"/>
      <c r="Y7674" s="429"/>
      <c r="Z7674" s="429"/>
      <c r="AA7674" s="429"/>
      <c r="AB7674" s="185"/>
      <c r="AC7674" s="431"/>
    </row>
    <row r="7675" spans="24:29">
      <c r="X7675" s="429"/>
      <c r="Y7675" s="429"/>
      <c r="Z7675" s="429"/>
      <c r="AA7675" s="429"/>
      <c r="AB7675" s="185"/>
      <c r="AC7675" s="431"/>
    </row>
    <row r="7676" spans="24:29">
      <c r="X7676" s="429"/>
      <c r="Y7676" s="429"/>
      <c r="Z7676" s="429"/>
      <c r="AA7676" s="429"/>
      <c r="AB7676" s="185"/>
      <c r="AC7676" s="431"/>
    </row>
    <row r="7677" spans="24:29">
      <c r="X7677" s="429"/>
      <c r="Y7677" s="429"/>
      <c r="Z7677" s="429"/>
      <c r="AA7677" s="429"/>
      <c r="AB7677" s="185"/>
      <c r="AC7677" s="431"/>
    </row>
    <row r="7678" spans="24:29">
      <c r="X7678" s="429"/>
      <c r="Y7678" s="429"/>
      <c r="Z7678" s="429"/>
      <c r="AA7678" s="429"/>
      <c r="AB7678" s="185"/>
      <c r="AC7678" s="431"/>
    </row>
    <row r="7679" spans="24:29">
      <c r="X7679" s="429"/>
      <c r="Y7679" s="429"/>
      <c r="Z7679" s="429"/>
      <c r="AA7679" s="429"/>
      <c r="AB7679" s="185"/>
      <c r="AC7679" s="431"/>
    </row>
    <row r="7680" spans="24:29">
      <c r="X7680" s="429"/>
      <c r="Y7680" s="429"/>
      <c r="Z7680" s="429"/>
      <c r="AA7680" s="429"/>
      <c r="AB7680" s="185"/>
      <c r="AC7680" s="431"/>
    </row>
    <row r="7681" spans="24:29">
      <c r="X7681" s="429"/>
      <c r="Y7681" s="429"/>
      <c r="Z7681" s="429"/>
      <c r="AA7681" s="429"/>
      <c r="AB7681" s="185"/>
      <c r="AC7681" s="431"/>
    </row>
    <row r="7682" spans="24:29">
      <c r="X7682" s="429"/>
      <c r="Y7682" s="429"/>
      <c r="Z7682" s="429"/>
      <c r="AA7682" s="429"/>
      <c r="AB7682" s="185"/>
      <c r="AC7682" s="431"/>
    </row>
    <row r="7683" spans="24:29">
      <c r="X7683" s="429"/>
      <c r="Y7683" s="429"/>
      <c r="Z7683" s="429"/>
      <c r="AA7683" s="429"/>
      <c r="AB7683" s="185"/>
      <c r="AC7683" s="431"/>
    </row>
    <row r="7684" spans="24:29">
      <c r="X7684" s="429"/>
      <c r="Y7684" s="429"/>
      <c r="Z7684" s="429"/>
      <c r="AA7684" s="429"/>
      <c r="AB7684" s="185"/>
      <c r="AC7684" s="431"/>
    </row>
    <row r="7685" spans="24:29">
      <c r="X7685" s="429"/>
      <c r="Y7685" s="429"/>
      <c r="Z7685" s="429"/>
      <c r="AA7685" s="429"/>
      <c r="AB7685" s="185"/>
      <c r="AC7685" s="431"/>
    </row>
    <row r="7686" spans="24:29">
      <c r="X7686" s="429"/>
      <c r="Y7686" s="429"/>
      <c r="Z7686" s="429"/>
      <c r="AA7686" s="429"/>
      <c r="AB7686" s="185"/>
      <c r="AC7686" s="431"/>
    </row>
    <row r="7687" spans="24:29">
      <c r="X7687" s="429"/>
      <c r="Y7687" s="429"/>
      <c r="Z7687" s="429"/>
      <c r="AA7687" s="429"/>
      <c r="AB7687" s="185"/>
      <c r="AC7687" s="431"/>
    </row>
    <row r="7688" spans="24:29">
      <c r="X7688" s="429"/>
      <c r="Y7688" s="429"/>
      <c r="Z7688" s="429"/>
      <c r="AA7688" s="429"/>
      <c r="AB7688" s="185"/>
      <c r="AC7688" s="431"/>
    </row>
    <row r="7689" spans="24:29">
      <c r="X7689" s="429"/>
      <c r="Y7689" s="429"/>
      <c r="Z7689" s="429"/>
      <c r="AA7689" s="429"/>
      <c r="AB7689" s="185"/>
      <c r="AC7689" s="431"/>
    </row>
    <row r="7690" spans="24:29">
      <c r="X7690" s="429"/>
      <c r="Y7690" s="429"/>
      <c r="Z7690" s="429"/>
      <c r="AA7690" s="429"/>
      <c r="AB7690" s="185"/>
      <c r="AC7690" s="431"/>
    </row>
    <row r="7691" spans="24:29">
      <c r="X7691" s="429"/>
      <c r="Y7691" s="429"/>
      <c r="Z7691" s="429"/>
      <c r="AA7691" s="429"/>
      <c r="AB7691" s="185"/>
      <c r="AC7691" s="431"/>
    </row>
    <row r="7692" spans="24:29">
      <c r="X7692" s="429"/>
      <c r="Y7692" s="429"/>
      <c r="Z7692" s="429"/>
      <c r="AA7692" s="429"/>
      <c r="AB7692" s="185"/>
      <c r="AC7692" s="431"/>
    </row>
    <row r="7693" spans="24:29">
      <c r="X7693" s="429"/>
      <c r="Y7693" s="429"/>
      <c r="Z7693" s="429"/>
      <c r="AA7693" s="429"/>
      <c r="AB7693" s="185"/>
      <c r="AC7693" s="431"/>
    </row>
    <row r="7694" spans="24:29">
      <c r="X7694" s="429"/>
      <c r="Y7694" s="429"/>
      <c r="Z7694" s="429"/>
      <c r="AA7694" s="429"/>
      <c r="AB7694" s="185"/>
      <c r="AC7694" s="431"/>
    </row>
    <row r="7695" spans="24:29">
      <c r="X7695" s="429"/>
      <c r="Y7695" s="429"/>
      <c r="Z7695" s="429"/>
      <c r="AA7695" s="429"/>
      <c r="AB7695" s="185"/>
      <c r="AC7695" s="431"/>
    </row>
    <row r="7696" spans="24:29">
      <c r="X7696" s="429"/>
      <c r="Y7696" s="429"/>
      <c r="Z7696" s="429"/>
      <c r="AA7696" s="429"/>
      <c r="AB7696" s="185"/>
      <c r="AC7696" s="431"/>
    </row>
    <row r="7697" spans="24:29">
      <c r="X7697" s="429"/>
      <c r="Y7697" s="429"/>
      <c r="Z7697" s="429"/>
      <c r="AA7697" s="429"/>
      <c r="AB7697" s="185"/>
      <c r="AC7697" s="431"/>
    </row>
    <row r="7698" spans="24:29">
      <c r="X7698" s="429"/>
      <c r="Y7698" s="429"/>
      <c r="Z7698" s="429"/>
      <c r="AA7698" s="429"/>
      <c r="AB7698" s="185"/>
      <c r="AC7698" s="431"/>
    </row>
    <row r="7699" spans="24:29">
      <c r="X7699" s="429"/>
      <c r="Y7699" s="429"/>
      <c r="Z7699" s="429"/>
      <c r="AA7699" s="429"/>
      <c r="AB7699" s="185"/>
      <c r="AC7699" s="431"/>
    </row>
    <row r="7700" spans="24:29">
      <c r="X7700" s="429"/>
      <c r="Y7700" s="429"/>
      <c r="Z7700" s="429"/>
      <c r="AA7700" s="429"/>
      <c r="AB7700" s="185"/>
      <c r="AC7700" s="431"/>
    </row>
    <row r="7701" spans="24:29">
      <c r="X7701" s="429"/>
      <c r="Y7701" s="429"/>
      <c r="Z7701" s="429"/>
      <c r="AA7701" s="429"/>
      <c r="AB7701" s="185"/>
      <c r="AC7701" s="431"/>
    </row>
    <row r="7702" spans="24:29">
      <c r="X7702" s="429"/>
      <c r="Y7702" s="429"/>
      <c r="Z7702" s="429"/>
      <c r="AA7702" s="429"/>
      <c r="AB7702" s="185"/>
      <c r="AC7702" s="431"/>
    </row>
    <row r="7703" spans="24:29">
      <c r="X7703" s="429"/>
      <c r="Y7703" s="429"/>
      <c r="Z7703" s="429"/>
      <c r="AA7703" s="429"/>
      <c r="AB7703" s="185"/>
      <c r="AC7703" s="431"/>
    </row>
    <row r="7704" spans="24:29">
      <c r="X7704" s="429"/>
      <c r="Y7704" s="429"/>
      <c r="Z7704" s="429"/>
      <c r="AA7704" s="429"/>
      <c r="AB7704" s="185"/>
      <c r="AC7704" s="431"/>
    </row>
    <row r="7705" spans="24:29">
      <c r="X7705" s="429"/>
      <c r="Y7705" s="429"/>
      <c r="Z7705" s="429"/>
      <c r="AA7705" s="429"/>
      <c r="AB7705" s="185"/>
      <c r="AC7705" s="431"/>
    </row>
    <row r="7706" spans="24:29">
      <c r="X7706" s="429"/>
      <c r="Y7706" s="429"/>
      <c r="Z7706" s="429"/>
      <c r="AA7706" s="429"/>
      <c r="AB7706" s="185"/>
      <c r="AC7706" s="431"/>
    </row>
    <row r="7707" spans="24:29">
      <c r="X7707" s="429"/>
      <c r="Y7707" s="429"/>
      <c r="Z7707" s="429"/>
      <c r="AA7707" s="429"/>
      <c r="AB7707" s="185"/>
      <c r="AC7707" s="431"/>
    </row>
    <row r="7708" spans="24:29">
      <c r="X7708" s="429"/>
      <c r="Y7708" s="429"/>
      <c r="Z7708" s="429"/>
      <c r="AA7708" s="429"/>
      <c r="AB7708" s="185"/>
      <c r="AC7708" s="431"/>
    </row>
    <row r="7709" spans="24:29">
      <c r="X7709" s="429"/>
      <c r="Y7709" s="429"/>
      <c r="Z7709" s="429"/>
      <c r="AA7709" s="429"/>
      <c r="AB7709" s="185"/>
      <c r="AC7709" s="431"/>
    </row>
    <row r="7710" spans="24:29">
      <c r="X7710" s="429"/>
      <c r="Y7710" s="429"/>
      <c r="Z7710" s="429"/>
      <c r="AA7710" s="429"/>
      <c r="AB7710" s="185"/>
      <c r="AC7710" s="431"/>
    </row>
    <row r="7711" spans="24:29">
      <c r="X7711" s="429"/>
      <c r="Y7711" s="429"/>
      <c r="Z7711" s="429"/>
      <c r="AA7711" s="429"/>
      <c r="AB7711" s="185"/>
      <c r="AC7711" s="431"/>
    </row>
    <row r="7712" spans="24:29">
      <c r="X7712" s="429"/>
      <c r="Y7712" s="429"/>
      <c r="Z7712" s="429"/>
      <c r="AA7712" s="429"/>
      <c r="AB7712" s="185"/>
      <c r="AC7712" s="431"/>
    </row>
    <row r="7713" spans="24:29">
      <c r="X7713" s="429"/>
      <c r="Y7713" s="429"/>
      <c r="Z7713" s="429"/>
      <c r="AA7713" s="429"/>
      <c r="AB7713" s="185"/>
      <c r="AC7713" s="431"/>
    </row>
    <row r="7714" spans="24:29">
      <c r="X7714" s="429"/>
      <c r="Y7714" s="429"/>
      <c r="Z7714" s="429"/>
      <c r="AA7714" s="429"/>
      <c r="AB7714" s="185"/>
      <c r="AC7714" s="431"/>
    </row>
    <row r="7715" spans="24:29">
      <c r="X7715" s="429"/>
      <c r="Y7715" s="429"/>
      <c r="Z7715" s="429"/>
      <c r="AA7715" s="429"/>
      <c r="AB7715" s="185"/>
      <c r="AC7715" s="431"/>
    </row>
    <row r="7716" spans="24:29">
      <c r="X7716" s="429"/>
      <c r="Y7716" s="429"/>
      <c r="Z7716" s="429"/>
      <c r="AA7716" s="429"/>
      <c r="AB7716" s="185"/>
      <c r="AC7716" s="431"/>
    </row>
    <row r="7717" spans="24:29">
      <c r="X7717" s="429"/>
      <c r="Y7717" s="429"/>
      <c r="Z7717" s="429"/>
      <c r="AA7717" s="429"/>
      <c r="AB7717" s="185"/>
      <c r="AC7717" s="431"/>
    </row>
    <row r="7718" spans="24:29">
      <c r="X7718" s="429"/>
      <c r="Y7718" s="429"/>
      <c r="Z7718" s="429"/>
      <c r="AA7718" s="429"/>
      <c r="AB7718" s="185"/>
      <c r="AC7718" s="431"/>
    </row>
    <row r="7719" spans="24:29">
      <c r="X7719" s="429"/>
      <c r="Y7719" s="429"/>
      <c r="Z7719" s="429"/>
      <c r="AA7719" s="429"/>
      <c r="AB7719" s="185"/>
      <c r="AC7719" s="431"/>
    </row>
    <row r="7720" spans="24:29">
      <c r="X7720" s="429"/>
      <c r="Y7720" s="429"/>
      <c r="Z7720" s="429"/>
      <c r="AA7720" s="429"/>
      <c r="AB7720" s="185"/>
      <c r="AC7720" s="431"/>
    </row>
    <row r="7721" spans="24:29">
      <c r="X7721" s="429"/>
      <c r="Y7721" s="429"/>
      <c r="Z7721" s="429"/>
      <c r="AA7721" s="429"/>
      <c r="AB7721" s="185"/>
      <c r="AC7721" s="431"/>
    </row>
    <row r="7722" spans="24:29">
      <c r="X7722" s="429"/>
      <c r="Y7722" s="429"/>
      <c r="Z7722" s="429"/>
      <c r="AA7722" s="429"/>
      <c r="AB7722" s="185"/>
      <c r="AC7722" s="431"/>
    </row>
    <row r="7723" spans="24:29">
      <c r="X7723" s="429"/>
      <c r="Y7723" s="429"/>
      <c r="Z7723" s="429"/>
      <c r="AA7723" s="429"/>
      <c r="AB7723" s="185"/>
      <c r="AC7723" s="431"/>
    </row>
    <row r="7724" spans="24:29">
      <c r="X7724" s="429"/>
      <c r="Y7724" s="429"/>
      <c r="Z7724" s="429"/>
      <c r="AA7724" s="429"/>
      <c r="AB7724" s="185"/>
      <c r="AC7724" s="431"/>
    </row>
    <row r="7725" spans="24:29">
      <c r="X7725" s="429"/>
      <c r="Y7725" s="429"/>
      <c r="Z7725" s="429"/>
      <c r="AA7725" s="429"/>
      <c r="AB7725" s="185"/>
      <c r="AC7725" s="431"/>
    </row>
    <row r="7726" spans="24:29">
      <c r="X7726" s="429"/>
      <c r="Y7726" s="429"/>
      <c r="Z7726" s="429"/>
      <c r="AA7726" s="429"/>
      <c r="AB7726" s="185"/>
      <c r="AC7726" s="431"/>
    </row>
    <row r="7727" spans="24:29">
      <c r="X7727" s="429"/>
      <c r="Y7727" s="429"/>
      <c r="Z7727" s="429"/>
      <c r="AA7727" s="429"/>
      <c r="AB7727" s="185"/>
      <c r="AC7727" s="431"/>
    </row>
    <row r="7728" spans="24:29">
      <c r="X7728" s="429"/>
      <c r="Y7728" s="429"/>
      <c r="Z7728" s="429"/>
      <c r="AA7728" s="429"/>
      <c r="AB7728" s="185"/>
      <c r="AC7728" s="431"/>
    </row>
    <row r="7729" spans="24:29">
      <c r="X7729" s="429"/>
      <c r="Y7729" s="429"/>
      <c r="Z7729" s="429"/>
      <c r="AA7729" s="429"/>
      <c r="AB7729" s="185"/>
      <c r="AC7729" s="431"/>
    </row>
    <row r="7730" spans="24:29">
      <c r="X7730" s="429"/>
      <c r="Y7730" s="429"/>
      <c r="Z7730" s="429"/>
      <c r="AA7730" s="429"/>
      <c r="AB7730" s="185"/>
      <c r="AC7730" s="431"/>
    </row>
    <row r="7731" spans="24:29">
      <c r="X7731" s="429"/>
      <c r="Y7731" s="429"/>
      <c r="Z7731" s="429"/>
      <c r="AA7731" s="429"/>
      <c r="AB7731" s="185"/>
      <c r="AC7731" s="431"/>
    </row>
    <row r="7732" spans="24:29">
      <c r="X7732" s="429"/>
      <c r="Y7732" s="429"/>
      <c r="Z7732" s="429"/>
      <c r="AA7732" s="429"/>
      <c r="AB7732" s="185"/>
      <c r="AC7732" s="431"/>
    </row>
    <row r="7733" spans="24:29">
      <c r="X7733" s="429"/>
      <c r="Y7733" s="429"/>
      <c r="Z7733" s="429"/>
      <c r="AA7733" s="429"/>
      <c r="AB7733" s="185"/>
      <c r="AC7733" s="431"/>
    </row>
    <row r="7734" spans="24:29">
      <c r="X7734" s="429"/>
      <c r="Y7734" s="429"/>
      <c r="Z7734" s="429"/>
      <c r="AA7734" s="429"/>
      <c r="AB7734" s="185"/>
      <c r="AC7734" s="431"/>
    </row>
    <row r="7735" spans="24:29">
      <c r="X7735" s="429"/>
      <c r="Y7735" s="429"/>
      <c r="Z7735" s="429"/>
      <c r="AA7735" s="429"/>
      <c r="AB7735" s="185"/>
      <c r="AC7735" s="431"/>
    </row>
    <row r="7736" spans="24:29">
      <c r="X7736" s="429"/>
      <c r="Y7736" s="429"/>
      <c r="Z7736" s="429"/>
      <c r="AA7736" s="429"/>
      <c r="AB7736" s="185"/>
      <c r="AC7736" s="431"/>
    </row>
    <row r="7737" spans="24:29">
      <c r="X7737" s="429"/>
      <c r="Y7737" s="429"/>
      <c r="Z7737" s="429"/>
      <c r="AA7737" s="429"/>
      <c r="AB7737" s="185"/>
      <c r="AC7737" s="431"/>
    </row>
    <row r="7738" spans="24:29">
      <c r="X7738" s="429"/>
      <c r="Y7738" s="429"/>
      <c r="Z7738" s="429"/>
      <c r="AA7738" s="429"/>
      <c r="AB7738" s="185"/>
      <c r="AC7738" s="431"/>
    </row>
    <row r="7739" spans="24:29">
      <c r="X7739" s="429"/>
      <c r="Y7739" s="429"/>
      <c r="Z7739" s="429"/>
      <c r="AA7739" s="429"/>
      <c r="AB7739" s="185"/>
      <c r="AC7739" s="431"/>
    </row>
    <row r="7740" spans="24:29">
      <c r="X7740" s="429"/>
      <c r="Y7740" s="429"/>
      <c r="Z7740" s="429"/>
      <c r="AA7740" s="429"/>
      <c r="AB7740" s="185"/>
      <c r="AC7740" s="431"/>
    </row>
    <row r="7741" spans="24:29">
      <c r="X7741" s="429"/>
      <c r="Y7741" s="429"/>
      <c r="Z7741" s="429"/>
      <c r="AA7741" s="429"/>
      <c r="AB7741" s="185"/>
      <c r="AC7741" s="431"/>
    </row>
    <row r="7742" spans="24:29">
      <c r="X7742" s="429"/>
      <c r="Y7742" s="429"/>
      <c r="Z7742" s="429"/>
      <c r="AA7742" s="429"/>
      <c r="AB7742" s="185"/>
      <c r="AC7742" s="431"/>
    </row>
    <row r="7743" spans="24:29">
      <c r="X7743" s="429"/>
      <c r="Y7743" s="429"/>
      <c r="Z7743" s="429"/>
      <c r="AA7743" s="429"/>
      <c r="AB7743" s="185"/>
      <c r="AC7743" s="431"/>
    </row>
    <row r="7744" spans="24:29">
      <c r="X7744" s="429"/>
      <c r="Y7744" s="429"/>
      <c r="Z7744" s="429"/>
      <c r="AA7744" s="429"/>
      <c r="AB7744" s="185"/>
      <c r="AC7744" s="431"/>
    </row>
    <row r="7745" spans="24:29">
      <c r="X7745" s="429"/>
      <c r="Y7745" s="429"/>
      <c r="Z7745" s="429"/>
      <c r="AA7745" s="429"/>
      <c r="AB7745" s="185"/>
      <c r="AC7745" s="431"/>
    </row>
    <row r="7746" spans="24:29">
      <c r="X7746" s="429"/>
      <c r="Y7746" s="429"/>
      <c r="Z7746" s="429"/>
      <c r="AA7746" s="429"/>
      <c r="AB7746" s="185"/>
      <c r="AC7746" s="431"/>
    </row>
    <row r="7747" spans="24:29">
      <c r="X7747" s="429"/>
      <c r="Y7747" s="429"/>
      <c r="Z7747" s="429"/>
      <c r="AA7747" s="429"/>
      <c r="AB7747" s="185"/>
      <c r="AC7747" s="431"/>
    </row>
    <row r="7748" spans="24:29">
      <c r="X7748" s="429"/>
      <c r="Y7748" s="429"/>
      <c r="Z7748" s="429"/>
      <c r="AA7748" s="429"/>
      <c r="AB7748" s="185"/>
      <c r="AC7748" s="431"/>
    </row>
    <row r="7749" spans="24:29">
      <c r="X7749" s="429"/>
      <c r="Y7749" s="429"/>
      <c r="Z7749" s="429"/>
      <c r="AA7749" s="429"/>
      <c r="AB7749" s="185"/>
      <c r="AC7749" s="431"/>
    </row>
    <row r="7750" spans="24:29">
      <c r="X7750" s="429"/>
      <c r="Y7750" s="429"/>
      <c r="Z7750" s="429"/>
      <c r="AA7750" s="429"/>
      <c r="AB7750" s="185"/>
      <c r="AC7750" s="431"/>
    </row>
    <row r="7751" spans="24:29">
      <c r="X7751" s="429"/>
      <c r="Y7751" s="429"/>
      <c r="Z7751" s="429"/>
      <c r="AA7751" s="429"/>
      <c r="AB7751" s="185"/>
      <c r="AC7751" s="431"/>
    </row>
    <row r="7752" spans="24:29">
      <c r="X7752" s="429"/>
      <c r="Y7752" s="429"/>
      <c r="Z7752" s="429"/>
      <c r="AA7752" s="429"/>
      <c r="AB7752" s="185"/>
      <c r="AC7752" s="431"/>
    </row>
    <row r="7753" spans="24:29">
      <c r="X7753" s="429"/>
      <c r="Y7753" s="429"/>
      <c r="Z7753" s="429"/>
      <c r="AA7753" s="429"/>
      <c r="AB7753" s="185"/>
      <c r="AC7753" s="431"/>
    </row>
    <row r="7754" spans="24:29">
      <c r="X7754" s="429"/>
      <c r="Y7754" s="429"/>
      <c r="Z7754" s="429"/>
      <c r="AA7754" s="429"/>
      <c r="AB7754" s="185"/>
      <c r="AC7754" s="431"/>
    </row>
    <row r="7755" spans="24:29">
      <c r="X7755" s="429"/>
      <c r="Y7755" s="429"/>
      <c r="Z7755" s="429"/>
      <c r="AA7755" s="429"/>
      <c r="AB7755" s="185"/>
      <c r="AC7755" s="431"/>
    </row>
    <row r="7756" spans="24:29">
      <c r="X7756" s="429"/>
      <c r="Y7756" s="429"/>
      <c r="Z7756" s="429"/>
      <c r="AA7756" s="429"/>
      <c r="AB7756" s="185"/>
      <c r="AC7756" s="431"/>
    </row>
    <row r="7757" spans="24:29">
      <c r="X7757" s="429"/>
      <c r="Y7757" s="429"/>
      <c r="Z7757" s="429"/>
      <c r="AA7757" s="429"/>
      <c r="AB7757" s="185"/>
      <c r="AC7757" s="431"/>
    </row>
    <row r="7758" spans="24:29">
      <c r="X7758" s="429"/>
      <c r="Y7758" s="429"/>
      <c r="Z7758" s="429"/>
      <c r="AA7758" s="429"/>
      <c r="AB7758" s="185"/>
      <c r="AC7758" s="431"/>
    </row>
    <row r="7759" spans="24:29">
      <c r="X7759" s="429"/>
      <c r="Y7759" s="429"/>
      <c r="Z7759" s="429"/>
      <c r="AA7759" s="429"/>
      <c r="AB7759" s="185"/>
      <c r="AC7759" s="431"/>
    </row>
    <row r="7760" spans="24:29">
      <c r="X7760" s="429"/>
      <c r="Y7760" s="429"/>
      <c r="Z7760" s="429"/>
      <c r="AA7760" s="429"/>
      <c r="AB7760" s="185"/>
      <c r="AC7760" s="431"/>
    </row>
    <row r="7761" spans="24:29">
      <c r="X7761" s="429"/>
      <c r="Y7761" s="429"/>
      <c r="Z7761" s="429"/>
      <c r="AA7761" s="429"/>
      <c r="AB7761" s="185"/>
      <c r="AC7761" s="431"/>
    </row>
    <row r="7762" spans="24:29">
      <c r="X7762" s="429"/>
      <c r="Y7762" s="429"/>
      <c r="Z7762" s="429"/>
      <c r="AA7762" s="429"/>
      <c r="AB7762" s="185"/>
      <c r="AC7762" s="431"/>
    </row>
    <row r="7763" spans="24:29">
      <c r="X7763" s="429"/>
      <c r="Y7763" s="429"/>
      <c r="Z7763" s="429"/>
      <c r="AA7763" s="429"/>
      <c r="AB7763" s="185"/>
      <c r="AC7763" s="431"/>
    </row>
    <row r="7764" spans="24:29">
      <c r="X7764" s="429"/>
      <c r="Y7764" s="429"/>
      <c r="Z7764" s="429"/>
      <c r="AA7764" s="429"/>
      <c r="AB7764" s="185"/>
      <c r="AC7764" s="431"/>
    </row>
    <row r="7765" spans="24:29">
      <c r="X7765" s="429"/>
      <c r="Y7765" s="429"/>
      <c r="Z7765" s="429"/>
      <c r="AA7765" s="429"/>
      <c r="AB7765" s="185"/>
      <c r="AC7765" s="431"/>
    </row>
    <row r="7766" spans="24:29">
      <c r="X7766" s="429"/>
      <c r="Y7766" s="429"/>
      <c r="Z7766" s="429"/>
      <c r="AA7766" s="429"/>
      <c r="AB7766" s="185"/>
      <c r="AC7766" s="431"/>
    </row>
    <row r="7767" spans="24:29">
      <c r="X7767" s="429"/>
      <c r="Y7767" s="429"/>
      <c r="Z7767" s="429"/>
      <c r="AA7767" s="429"/>
      <c r="AB7767" s="185"/>
      <c r="AC7767" s="431"/>
    </row>
    <row r="7768" spans="24:29">
      <c r="X7768" s="429"/>
      <c r="Y7768" s="429"/>
      <c r="Z7768" s="429"/>
      <c r="AA7768" s="429"/>
      <c r="AB7768" s="185"/>
      <c r="AC7768" s="431"/>
    </row>
    <row r="7769" spans="24:29">
      <c r="X7769" s="429"/>
      <c r="Y7769" s="429"/>
      <c r="Z7769" s="429"/>
      <c r="AA7769" s="429"/>
      <c r="AB7769" s="185"/>
      <c r="AC7769" s="431"/>
    </row>
    <row r="7770" spans="24:29">
      <c r="X7770" s="429"/>
      <c r="Y7770" s="429"/>
      <c r="Z7770" s="429"/>
      <c r="AA7770" s="429"/>
      <c r="AB7770" s="185"/>
      <c r="AC7770" s="431"/>
    </row>
    <row r="7771" spans="24:29">
      <c r="X7771" s="429"/>
      <c r="Y7771" s="429"/>
      <c r="Z7771" s="429"/>
      <c r="AA7771" s="429"/>
      <c r="AB7771" s="185"/>
      <c r="AC7771" s="431"/>
    </row>
    <row r="7772" spans="24:29">
      <c r="X7772" s="429"/>
      <c r="Y7772" s="429"/>
      <c r="Z7772" s="429"/>
      <c r="AA7772" s="429"/>
      <c r="AB7772" s="185"/>
      <c r="AC7772" s="431"/>
    </row>
    <row r="7773" spans="24:29">
      <c r="X7773" s="429"/>
      <c r="Y7773" s="429"/>
      <c r="Z7773" s="429"/>
      <c r="AA7773" s="429"/>
      <c r="AB7773" s="185"/>
      <c r="AC7773" s="431"/>
    </row>
    <row r="7774" spans="24:29">
      <c r="X7774" s="429"/>
      <c r="Y7774" s="429"/>
      <c r="Z7774" s="429"/>
      <c r="AA7774" s="429"/>
      <c r="AB7774" s="185"/>
      <c r="AC7774" s="431"/>
    </row>
    <row r="7775" spans="24:29">
      <c r="X7775" s="429"/>
      <c r="Y7775" s="429"/>
      <c r="Z7775" s="429"/>
      <c r="AA7775" s="429"/>
      <c r="AB7775" s="185"/>
      <c r="AC7775" s="431"/>
    </row>
    <row r="7776" spans="24:29">
      <c r="X7776" s="429"/>
      <c r="Y7776" s="429"/>
      <c r="Z7776" s="429"/>
      <c r="AA7776" s="429"/>
      <c r="AB7776" s="185"/>
      <c r="AC7776" s="431"/>
    </row>
    <row r="7777" spans="24:29">
      <c r="X7777" s="429"/>
      <c r="Y7777" s="429"/>
      <c r="Z7777" s="429"/>
      <c r="AA7777" s="429"/>
      <c r="AB7777" s="185"/>
      <c r="AC7777" s="431"/>
    </row>
    <row r="7778" spans="24:29">
      <c r="X7778" s="429"/>
      <c r="Y7778" s="429"/>
      <c r="Z7778" s="429"/>
      <c r="AA7778" s="429"/>
      <c r="AB7778" s="185"/>
      <c r="AC7778" s="431"/>
    </row>
    <row r="7779" spans="24:29">
      <c r="X7779" s="429"/>
      <c r="Y7779" s="429"/>
      <c r="Z7779" s="429"/>
      <c r="AA7779" s="429"/>
      <c r="AB7779" s="185"/>
      <c r="AC7779" s="431"/>
    </row>
    <row r="7780" spans="24:29">
      <c r="X7780" s="429"/>
      <c r="Y7780" s="429"/>
      <c r="Z7780" s="429"/>
      <c r="AA7780" s="429"/>
      <c r="AB7780" s="185"/>
      <c r="AC7780" s="431"/>
    </row>
    <row r="7781" spans="24:29">
      <c r="X7781" s="429"/>
      <c r="Y7781" s="429"/>
      <c r="Z7781" s="429"/>
      <c r="AA7781" s="429"/>
      <c r="AB7781" s="185"/>
      <c r="AC7781" s="431"/>
    </row>
    <row r="7782" spans="24:29">
      <c r="X7782" s="429"/>
      <c r="Y7782" s="429"/>
      <c r="Z7782" s="429"/>
      <c r="AA7782" s="429"/>
      <c r="AB7782" s="185"/>
      <c r="AC7782" s="431"/>
    </row>
    <row r="7783" spans="24:29">
      <c r="X7783" s="429"/>
      <c r="Y7783" s="429"/>
      <c r="Z7783" s="429"/>
      <c r="AA7783" s="429"/>
      <c r="AB7783" s="185"/>
      <c r="AC7783" s="431"/>
    </row>
    <row r="7784" spans="24:29">
      <c r="X7784" s="429"/>
      <c r="Y7784" s="429"/>
      <c r="Z7784" s="429"/>
      <c r="AA7784" s="429"/>
      <c r="AB7784" s="185"/>
      <c r="AC7784" s="431"/>
    </row>
    <row r="7785" spans="24:29">
      <c r="X7785" s="429"/>
      <c r="Y7785" s="429"/>
      <c r="Z7785" s="429"/>
      <c r="AA7785" s="429"/>
      <c r="AB7785" s="185"/>
      <c r="AC7785" s="431"/>
    </row>
    <row r="7786" spans="24:29">
      <c r="X7786" s="429"/>
      <c r="Y7786" s="429"/>
      <c r="Z7786" s="429"/>
      <c r="AA7786" s="429"/>
      <c r="AB7786" s="185"/>
      <c r="AC7786" s="431"/>
    </row>
    <row r="7787" spans="24:29">
      <c r="X7787" s="429"/>
      <c r="Y7787" s="429"/>
      <c r="Z7787" s="429"/>
      <c r="AA7787" s="429"/>
      <c r="AB7787" s="185"/>
      <c r="AC7787" s="431"/>
    </row>
    <row r="7788" spans="24:29">
      <c r="X7788" s="429"/>
      <c r="Y7788" s="429"/>
      <c r="Z7788" s="429"/>
      <c r="AA7788" s="429"/>
      <c r="AB7788" s="185"/>
      <c r="AC7788" s="431"/>
    </row>
    <row r="7789" spans="24:29">
      <c r="X7789" s="429"/>
      <c r="Y7789" s="429"/>
      <c r="Z7789" s="429"/>
      <c r="AA7789" s="429"/>
      <c r="AB7789" s="185"/>
      <c r="AC7789" s="431"/>
    </row>
    <row r="7790" spans="24:29">
      <c r="X7790" s="429"/>
      <c r="Y7790" s="429"/>
      <c r="Z7790" s="429"/>
      <c r="AA7790" s="429"/>
      <c r="AB7790" s="185"/>
      <c r="AC7790" s="431"/>
    </row>
    <row r="7791" spans="24:29">
      <c r="X7791" s="429"/>
      <c r="Y7791" s="429"/>
      <c r="Z7791" s="429"/>
      <c r="AA7791" s="429"/>
      <c r="AB7791" s="185"/>
      <c r="AC7791" s="431"/>
    </row>
    <row r="7792" spans="24:29">
      <c r="X7792" s="429"/>
      <c r="Y7792" s="429"/>
      <c r="Z7792" s="429"/>
      <c r="AA7792" s="429"/>
      <c r="AB7792" s="185"/>
      <c r="AC7792" s="431"/>
    </row>
    <row r="7793" spans="24:29">
      <c r="X7793" s="429"/>
      <c r="Y7793" s="429"/>
      <c r="Z7793" s="429"/>
      <c r="AA7793" s="429"/>
      <c r="AB7793" s="185"/>
      <c r="AC7793" s="431"/>
    </row>
    <row r="7794" spans="24:29">
      <c r="X7794" s="429"/>
      <c r="Y7794" s="429"/>
      <c r="Z7794" s="429"/>
      <c r="AA7794" s="429"/>
      <c r="AB7794" s="185"/>
      <c r="AC7794" s="431"/>
    </row>
    <row r="7795" spans="24:29">
      <c r="X7795" s="429"/>
      <c r="Y7795" s="429"/>
      <c r="Z7795" s="429"/>
      <c r="AA7795" s="429"/>
      <c r="AB7795" s="185"/>
      <c r="AC7795" s="431"/>
    </row>
    <row r="7796" spans="24:29">
      <c r="X7796" s="429"/>
      <c r="Y7796" s="429"/>
      <c r="Z7796" s="429"/>
      <c r="AA7796" s="429"/>
      <c r="AB7796" s="185"/>
      <c r="AC7796" s="431"/>
    </row>
    <row r="7797" spans="24:29">
      <c r="X7797" s="429"/>
      <c r="Y7797" s="429"/>
      <c r="Z7797" s="429"/>
      <c r="AA7797" s="429"/>
      <c r="AB7797" s="185"/>
      <c r="AC7797" s="431"/>
    </row>
    <row r="7798" spans="24:29">
      <c r="X7798" s="429"/>
      <c r="Y7798" s="429"/>
      <c r="Z7798" s="429"/>
      <c r="AA7798" s="429"/>
      <c r="AB7798" s="185"/>
      <c r="AC7798" s="431"/>
    </row>
    <row r="7799" spans="24:29">
      <c r="X7799" s="429"/>
      <c r="Y7799" s="429"/>
      <c r="Z7799" s="429"/>
      <c r="AA7799" s="429"/>
      <c r="AB7799" s="185"/>
      <c r="AC7799" s="431"/>
    </row>
    <row r="7800" spans="24:29">
      <c r="X7800" s="429"/>
      <c r="Y7800" s="429"/>
      <c r="Z7800" s="429"/>
      <c r="AA7800" s="429"/>
      <c r="AB7800" s="185"/>
      <c r="AC7800" s="431"/>
    </row>
    <row r="7801" spans="24:29">
      <c r="X7801" s="429"/>
      <c r="Y7801" s="429"/>
      <c r="Z7801" s="429"/>
      <c r="AA7801" s="429"/>
      <c r="AB7801" s="185"/>
      <c r="AC7801" s="431"/>
    </row>
    <row r="7802" spans="24:29">
      <c r="X7802" s="429"/>
      <c r="Y7802" s="429"/>
      <c r="Z7802" s="429"/>
      <c r="AA7802" s="429"/>
      <c r="AB7802" s="185"/>
      <c r="AC7802" s="431"/>
    </row>
    <row r="7803" spans="24:29">
      <c r="X7803" s="429"/>
      <c r="Y7803" s="429"/>
      <c r="Z7803" s="429"/>
      <c r="AA7803" s="429"/>
      <c r="AB7803" s="185"/>
      <c r="AC7803" s="431"/>
    </row>
    <row r="7804" spans="24:29">
      <c r="X7804" s="429"/>
      <c r="Y7804" s="429"/>
      <c r="Z7804" s="429"/>
      <c r="AA7804" s="429"/>
      <c r="AB7804" s="185"/>
      <c r="AC7804" s="431"/>
    </row>
    <row r="7805" spans="24:29">
      <c r="X7805" s="429"/>
      <c r="Y7805" s="429"/>
      <c r="Z7805" s="429"/>
      <c r="AA7805" s="429"/>
      <c r="AB7805" s="185"/>
      <c r="AC7805" s="431"/>
    </row>
    <row r="7806" spans="24:29">
      <c r="X7806" s="429"/>
      <c r="Y7806" s="429"/>
      <c r="Z7806" s="429"/>
      <c r="AA7806" s="429"/>
      <c r="AB7806" s="185"/>
      <c r="AC7806" s="431"/>
    </row>
    <row r="7807" spans="24:29">
      <c r="X7807" s="429"/>
      <c r="Y7807" s="429"/>
      <c r="Z7807" s="429"/>
      <c r="AA7807" s="429"/>
      <c r="AB7807" s="185"/>
      <c r="AC7807" s="431"/>
    </row>
    <row r="7808" spans="24:29">
      <c r="X7808" s="429"/>
      <c r="Y7808" s="429"/>
      <c r="Z7808" s="429"/>
      <c r="AA7808" s="429"/>
      <c r="AB7808" s="185"/>
      <c r="AC7808" s="431"/>
    </row>
    <row r="7809" spans="24:29">
      <c r="X7809" s="429"/>
      <c r="Y7809" s="429"/>
      <c r="Z7809" s="429"/>
      <c r="AA7809" s="429"/>
      <c r="AB7809" s="185"/>
      <c r="AC7809" s="431"/>
    </row>
    <row r="7810" spans="24:29">
      <c r="X7810" s="429"/>
      <c r="Y7810" s="429"/>
      <c r="Z7810" s="429"/>
      <c r="AA7810" s="429"/>
      <c r="AB7810" s="185"/>
      <c r="AC7810" s="431"/>
    </row>
    <row r="7811" spans="24:29">
      <c r="X7811" s="429"/>
      <c r="Y7811" s="429"/>
      <c r="Z7811" s="429"/>
      <c r="AA7811" s="429"/>
      <c r="AB7811" s="185"/>
      <c r="AC7811" s="431"/>
    </row>
    <row r="7812" spans="24:29">
      <c r="X7812" s="429"/>
      <c r="Y7812" s="429"/>
      <c r="Z7812" s="429"/>
      <c r="AA7812" s="429"/>
      <c r="AB7812" s="185"/>
      <c r="AC7812" s="431"/>
    </row>
    <row r="7813" spans="24:29">
      <c r="X7813" s="429"/>
      <c r="Y7813" s="429"/>
      <c r="Z7813" s="429"/>
      <c r="AA7813" s="429"/>
      <c r="AB7813" s="185"/>
      <c r="AC7813" s="431"/>
    </row>
    <row r="7814" spans="24:29">
      <c r="X7814" s="429"/>
      <c r="Y7814" s="429"/>
      <c r="Z7814" s="429"/>
      <c r="AA7814" s="429"/>
      <c r="AB7814" s="185"/>
      <c r="AC7814" s="431"/>
    </row>
    <row r="7815" spans="24:29">
      <c r="X7815" s="429"/>
      <c r="Y7815" s="429"/>
      <c r="Z7815" s="429"/>
      <c r="AA7815" s="429"/>
      <c r="AB7815" s="185"/>
      <c r="AC7815" s="431"/>
    </row>
    <row r="7816" spans="24:29">
      <c r="X7816" s="429"/>
      <c r="Y7816" s="429"/>
      <c r="Z7816" s="429"/>
      <c r="AA7816" s="429"/>
      <c r="AB7816" s="185"/>
      <c r="AC7816" s="431"/>
    </row>
    <row r="7817" spans="24:29">
      <c r="X7817" s="429"/>
      <c r="Y7817" s="429"/>
      <c r="Z7817" s="429"/>
      <c r="AA7817" s="429"/>
      <c r="AB7817" s="185"/>
      <c r="AC7817" s="431"/>
    </row>
    <row r="7818" spans="24:29">
      <c r="X7818" s="429"/>
      <c r="Y7818" s="429"/>
      <c r="Z7818" s="429"/>
      <c r="AA7818" s="429"/>
      <c r="AB7818" s="185"/>
      <c r="AC7818" s="431"/>
    </row>
    <row r="7819" spans="24:29">
      <c r="X7819" s="429"/>
      <c r="Y7819" s="429"/>
      <c r="Z7819" s="429"/>
      <c r="AA7819" s="429"/>
      <c r="AB7819" s="185"/>
      <c r="AC7819" s="431"/>
    </row>
    <row r="7820" spans="24:29">
      <c r="X7820" s="429"/>
      <c r="Y7820" s="429"/>
      <c r="Z7820" s="429"/>
      <c r="AA7820" s="429"/>
      <c r="AB7820" s="185"/>
      <c r="AC7820" s="431"/>
    </row>
    <row r="7821" spans="24:29">
      <c r="X7821" s="429"/>
      <c r="Y7821" s="429"/>
      <c r="Z7821" s="429"/>
      <c r="AA7821" s="429"/>
      <c r="AB7821" s="185"/>
      <c r="AC7821" s="431"/>
    </row>
    <row r="7822" spans="24:29">
      <c r="X7822" s="429"/>
      <c r="Y7822" s="429"/>
      <c r="Z7822" s="429"/>
      <c r="AA7822" s="429"/>
      <c r="AB7822" s="185"/>
      <c r="AC7822" s="431"/>
    </row>
    <row r="7823" spans="24:29">
      <c r="X7823" s="429"/>
      <c r="Y7823" s="429"/>
      <c r="Z7823" s="429"/>
      <c r="AA7823" s="429"/>
      <c r="AB7823" s="185"/>
      <c r="AC7823" s="431"/>
    </row>
    <row r="7824" spans="24:29">
      <c r="X7824" s="429"/>
      <c r="Y7824" s="429"/>
      <c r="Z7824" s="429"/>
      <c r="AA7824" s="429"/>
      <c r="AB7824" s="185"/>
      <c r="AC7824" s="431"/>
    </row>
    <row r="7825" spans="24:29">
      <c r="X7825" s="429"/>
      <c r="Y7825" s="429"/>
      <c r="Z7825" s="429"/>
      <c r="AA7825" s="429"/>
      <c r="AB7825" s="185"/>
      <c r="AC7825" s="431"/>
    </row>
    <row r="7826" spans="24:29">
      <c r="X7826" s="429"/>
      <c r="Y7826" s="429"/>
      <c r="Z7826" s="429"/>
      <c r="AA7826" s="429"/>
      <c r="AB7826" s="185"/>
      <c r="AC7826" s="431"/>
    </row>
    <row r="7827" spans="24:29">
      <c r="X7827" s="429"/>
      <c r="Y7827" s="429"/>
      <c r="Z7827" s="429"/>
      <c r="AA7827" s="429"/>
      <c r="AB7827" s="185"/>
      <c r="AC7827" s="431"/>
    </row>
    <row r="7828" spans="24:29">
      <c r="X7828" s="429"/>
      <c r="Y7828" s="429"/>
      <c r="Z7828" s="429"/>
      <c r="AA7828" s="429"/>
      <c r="AB7828" s="185"/>
      <c r="AC7828" s="431"/>
    </row>
    <row r="7829" spans="24:29">
      <c r="X7829" s="429"/>
      <c r="Y7829" s="429"/>
      <c r="Z7829" s="429"/>
      <c r="AA7829" s="429"/>
      <c r="AB7829" s="185"/>
      <c r="AC7829" s="431"/>
    </row>
    <row r="7830" spans="24:29">
      <c r="X7830" s="429"/>
      <c r="Y7830" s="429"/>
      <c r="Z7830" s="429"/>
      <c r="AA7830" s="429"/>
      <c r="AB7830" s="185"/>
      <c r="AC7830" s="431"/>
    </row>
    <row r="7831" spans="24:29">
      <c r="X7831" s="429"/>
      <c r="Y7831" s="429"/>
      <c r="Z7831" s="429"/>
      <c r="AA7831" s="429"/>
      <c r="AB7831" s="185"/>
      <c r="AC7831" s="431"/>
    </row>
    <row r="7832" spans="24:29">
      <c r="X7832" s="429"/>
      <c r="Y7832" s="429"/>
      <c r="Z7832" s="429"/>
      <c r="AA7832" s="429"/>
      <c r="AB7832" s="185"/>
      <c r="AC7832" s="431"/>
    </row>
    <row r="7833" spans="24:29">
      <c r="X7833" s="429"/>
      <c r="Y7833" s="429"/>
      <c r="Z7833" s="429"/>
      <c r="AA7833" s="429"/>
      <c r="AB7833" s="185"/>
      <c r="AC7833" s="431"/>
    </row>
    <row r="7834" spans="24:29">
      <c r="X7834" s="429"/>
      <c r="Y7834" s="429"/>
      <c r="Z7834" s="429"/>
      <c r="AA7834" s="429"/>
      <c r="AB7834" s="185"/>
      <c r="AC7834" s="431"/>
    </row>
    <row r="7835" spans="24:29">
      <c r="X7835" s="429"/>
      <c r="Y7835" s="429"/>
      <c r="Z7835" s="429"/>
      <c r="AA7835" s="429"/>
      <c r="AB7835" s="185"/>
      <c r="AC7835" s="431"/>
    </row>
    <row r="7836" spans="24:29">
      <c r="X7836" s="429"/>
      <c r="Y7836" s="429"/>
      <c r="Z7836" s="429"/>
      <c r="AA7836" s="429"/>
      <c r="AB7836" s="185"/>
      <c r="AC7836" s="431"/>
    </row>
    <row r="7837" spans="24:29">
      <c r="X7837" s="429"/>
      <c r="Y7837" s="429"/>
      <c r="Z7837" s="429"/>
      <c r="AA7837" s="429"/>
      <c r="AB7837" s="185"/>
      <c r="AC7837" s="431"/>
    </row>
    <row r="7838" spans="24:29">
      <c r="X7838" s="429"/>
      <c r="Y7838" s="429"/>
      <c r="Z7838" s="429"/>
      <c r="AA7838" s="429"/>
      <c r="AB7838" s="185"/>
      <c r="AC7838" s="431"/>
    </row>
    <row r="7839" spans="24:29">
      <c r="X7839" s="429"/>
      <c r="Y7839" s="429"/>
      <c r="Z7839" s="429"/>
      <c r="AA7839" s="429"/>
      <c r="AB7839" s="185"/>
      <c r="AC7839" s="431"/>
    </row>
    <row r="7840" spans="24:29">
      <c r="X7840" s="429"/>
      <c r="Y7840" s="429"/>
      <c r="Z7840" s="429"/>
      <c r="AA7840" s="429"/>
      <c r="AB7840" s="185"/>
      <c r="AC7840" s="431"/>
    </row>
    <row r="7841" spans="24:29">
      <c r="X7841" s="429"/>
      <c r="Y7841" s="429"/>
      <c r="Z7841" s="429"/>
      <c r="AA7841" s="429"/>
      <c r="AB7841" s="185"/>
      <c r="AC7841" s="431"/>
    </row>
    <row r="7842" spans="24:29">
      <c r="X7842" s="429"/>
      <c r="Y7842" s="429"/>
      <c r="Z7842" s="429"/>
      <c r="AA7842" s="429"/>
      <c r="AB7842" s="185"/>
      <c r="AC7842" s="431"/>
    </row>
    <row r="7843" spans="24:29">
      <c r="X7843" s="429"/>
      <c r="Y7843" s="429"/>
      <c r="Z7843" s="429"/>
      <c r="AA7843" s="429"/>
      <c r="AB7843" s="185"/>
      <c r="AC7843" s="431"/>
    </row>
    <row r="7844" spans="24:29">
      <c r="X7844" s="429"/>
      <c r="Y7844" s="429"/>
      <c r="Z7844" s="429"/>
      <c r="AA7844" s="429"/>
      <c r="AB7844" s="185"/>
      <c r="AC7844" s="431"/>
    </row>
    <row r="7845" spans="24:29">
      <c r="X7845" s="429"/>
      <c r="Y7845" s="429"/>
      <c r="Z7845" s="429"/>
      <c r="AA7845" s="429"/>
      <c r="AB7845" s="185"/>
      <c r="AC7845" s="431"/>
    </row>
    <row r="7846" spans="24:29">
      <c r="X7846" s="429"/>
      <c r="Y7846" s="429"/>
      <c r="Z7846" s="429"/>
      <c r="AA7846" s="429"/>
      <c r="AB7846" s="185"/>
      <c r="AC7846" s="431"/>
    </row>
    <row r="7847" spans="24:29">
      <c r="X7847" s="429"/>
      <c r="Y7847" s="429"/>
      <c r="Z7847" s="429"/>
      <c r="AA7847" s="429"/>
      <c r="AB7847" s="185"/>
      <c r="AC7847" s="431"/>
    </row>
    <row r="7848" spans="24:29">
      <c r="X7848" s="429"/>
      <c r="Y7848" s="429"/>
      <c r="Z7848" s="429"/>
      <c r="AA7848" s="429"/>
      <c r="AB7848" s="185"/>
      <c r="AC7848" s="431"/>
    </row>
    <row r="7849" spans="24:29">
      <c r="X7849" s="429"/>
      <c r="Y7849" s="429"/>
      <c r="Z7849" s="429"/>
      <c r="AA7849" s="429"/>
      <c r="AB7849" s="185"/>
      <c r="AC7849" s="431"/>
    </row>
    <row r="7850" spans="24:29">
      <c r="X7850" s="429"/>
      <c r="Y7850" s="429"/>
      <c r="Z7850" s="429"/>
      <c r="AA7850" s="429"/>
      <c r="AB7850" s="185"/>
      <c r="AC7850" s="431"/>
    </row>
    <row r="7851" spans="24:29">
      <c r="X7851" s="429"/>
      <c r="Y7851" s="429"/>
      <c r="Z7851" s="429"/>
      <c r="AA7851" s="429"/>
      <c r="AB7851" s="185"/>
      <c r="AC7851" s="431"/>
    </row>
    <row r="7852" spans="24:29">
      <c r="X7852" s="429"/>
      <c r="Y7852" s="429"/>
      <c r="Z7852" s="429"/>
      <c r="AA7852" s="429"/>
      <c r="AB7852" s="185"/>
      <c r="AC7852" s="431"/>
    </row>
    <row r="7853" spans="24:29">
      <c r="X7853" s="429"/>
      <c r="Y7853" s="429"/>
      <c r="Z7853" s="429"/>
      <c r="AA7853" s="429"/>
      <c r="AB7853" s="185"/>
      <c r="AC7853" s="431"/>
    </row>
    <row r="7854" spans="24:29">
      <c r="X7854" s="429"/>
      <c r="Y7854" s="429"/>
      <c r="Z7854" s="429"/>
      <c r="AA7854" s="429"/>
      <c r="AB7854" s="185"/>
      <c r="AC7854" s="431"/>
    </row>
    <row r="7855" spans="24:29">
      <c r="X7855" s="429"/>
      <c r="Y7855" s="429"/>
      <c r="Z7855" s="429"/>
      <c r="AA7855" s="429"/>
      <c r="AB7855" s="185"/>
      <c r="AC7855" s="431"/>
    </row>
    <row r="7856" spans="24:29">
      <c r="X7856" s="429"/>
      <c r="Y7856" s="429"/>
      <c r="Z7856" s="429"/>
      <c r="AA7856" s="429"/>
      <c r="AB7856" s="185"/>
      <c r="AC7856" s="431"/>
    </row>
    <row r="7857" spans="24:29">
      <c r="X7857" s="429"/>
      <c r="Y7857" s="429"/>
      <c r="Z7857" s="429"/>
      <c r="AA7857" s="429"/>
      <c r="AB7857" s="185"/>
      <c r="AC7857" s="431"/>
    </row>
    <row r="7858" spans="24:29">
      <c r="X7858" s="429"/>
      <c r="Y7858" s="429"/>
      <c r="Z7858" s="429"/>
      <c r="AA7858" s="429"/>
      <c r="AB7858" s="185"/>
      <c r="AC7858" s="431"/>
    </row>
    <row r="7859" spans="24:29">
      <c r="X7859" s="429"/>
      <c r="Y7859" s="429"/>
      <c r="Z7859" s="429"/>
      <c r="AA7859" s="429"/>
      <c r="AB7859" s="185"/>
      <c r="AC7859" s="431"/>
    </row>
    <row r="7860" spans="24:29">
      <c r="X7860" s="429"/>
      <c r="Y7860" s="429"/>
      <c r="Z7860" s="429"/>
      <c r="AA7860" s="429"/>
      <c r="AB7860" s="185"/>
      <c r="AC7860" s="431"/>
    </row>
    <row r="7861" spans="24:29">
      <c r="X7861" s="429"/>
      <c r="Y7861" s="429"/>
      <c r="Z7861" s="429"/>
      <c r="AA7861" s="429"/>
      <c r="AB7861" s="185"/>
      <c r="AC7861" s="431"/>
    </row>
    <row r="7862" spans="24:29">
      <c r="X7862" s="429"/>
      <c r="Y7862" s="429"/>
      <c r="Z7862" s="429"/>
      <c r="AA7862" s="429"/>
      <c r="AB7862" s="185"/>
      <c r="AC7862" s="431"/>
    </row>
    <row r="7863" spans="24:29">
      <c r="X7863" s="429"/>
      <c r="Y7863" s="429"/>
      <c r="Z7863" s="429"/>
      <c r="AA7863" s="429"/>
      <c r="AB7863" s="185"/>
      <c r="AC7863" s="431"/>
    </row>
    <row r="7864" spans="24:29">
      <c r="X7864" s="429"/>
      <c r="Y7864" s="429"/>
      <c r="Z7864" s="429"/>
      <c r="AA7864" s="429"/>
      <c r="AB7864" s="185"/>
      <c r="AC7864" s="431"/>
    </row>
    <row r="7865" spans="24:29">
      <c r="X7865" s="429"/>
      <c r="Y7865" s="429"/>
      <c r="Z7865" s="429"/>
      <c r="AA7865" s="429"/>
      <c r="AB7865" s="185"/>
      <c r="AC7865" s="431"/>
    </row>
    <row r="7866" spans="24:29">
      <c r="X7866" s="429"/>
      <c r="Y7866" s="429"/>
      <c r="Z7866" s="429"/>
      <c r="AA7866" s="429"/>
      <c r="AB7866" s="185"/>
      <c r="AC7866" s="431"/>
    </row>
    <row r="7867" spans="24:29">
      <c r="X7867" s="429"/>
      <c r="Y7867" s="429"/>
      <c r="Z7867" s="429"/>
      <c r="AA7867" s="429"/>
      <c r="AB7867" s="185"/>
      <c r="AC7867" s="431"/>
    </row>
    <row r="7868" spans="24:29">
      <c r="X7868" s="429"/>
      <c r="Y7868" s="429"/>
      <c r="Z7868" s="429"/>
      <c r="AA7868" s="429"/>
      <c r="AB7868" s="185"/>
      <c r="AC7868" s="431"/>
    </row>
    <row r="7869" spans="24:29">
      <c r="X7869" s="429"/>
      <c r="Y7869" s="429"/>
      <c r="Z7869" s="429"/>
      <c r="AA7869" s="429"/>
      <c r="AB7869" s="185"/>
      <c r="AC7869" s="431"/>
    </row>
    <row r="7870" spans="24:29">
      <c r="X7870" s="429"/>
      <c r="Y7870" s="429"/>
      <c r="Z7870" s="429"/>
      <c r="AA7870" s="429"/>
      <c r="AB7870" s="185"/>
      <c r="AC7870" s="431"/>
    </row>
    <row r="7871" spans="24:29">
      <c r="X7871" s="429"/>
      <c r="Y7871" s="429"/>
      <c r="Z7871" s="429"/>
      <c r="AA7871" s="429"/>
      <c r="AB7871" s="185"/>
      <c r="AC7871" s="431"/>
    </row>
    <row r="7872" spans="24:29">
      <c r="X7872" s="429"/>
      <c r="Y7872" s="429"/>
      <c r="Z7872" s="429"/>
      <c r="AA7872" s="429"/>
      <c r="AB7872" s="185"/>
      <c r="AC7872" s="431"/>
    </row>
    <row r="7873" spans="24:29">
      <c r="X7873" s="429"/>
      <c r="Y7873" s="429"/>
      <c r="Z7873" s="429"/>
      <c r="AA7873" s="429"/>
      <c r="AB7873" s="185"/>
      <c r="AC7873" s="431"/>
    </row>
    <row r="7874" spans="24:29">
      <c r="X7874" s="429"/>
      <c r="Y7874" s="429"/>
      <c r="Z7874" s="429"/>
      <c r="AA7874" s="429"/>
      <c r="AB7874" s="185"/>
      <c r="AC7874" s="431"/>
    </row>
    <row r="7875" spans="24:29">
      <c r="X7875" s="429"/>
      <c r="Y7875" s="429"/>
      <c r="Z7875" s="429"/>
      <c r="AA7875" s="429"/>
      <c r="AB7875" s="185"/>
      <c r="AC7875" s="431"/>
    </row>
    <row r="7876" spans="24:29">
      <c r="X7876" s="429"/>
      <c r="Y7876" s="429"/>
      <c r="Z7876" s="429"/>
      <c r="AA7876" s="429"/>
      <c r="AB7876" s="185"/>
      <c r="AC7876" s="431"/>
    </row>
    <row r="7877" spans="24:29">
      <c r="X7877" s="429"/>
      <c r="Y7877" s="429"/>
      <c r="Z7877" s="429"/>
      <c r="AA7877" s="429"/>
      <c r="AB7877" s="185"/>
      <c r="AC7877" s="431"/>
    </row>
    <row r="7878" spans="24:29">
      <c r="X7878" s="429"/>
      <c r="Y7878" s="429"/>
      <c r="Z7878" s="429"/>
      <c r="AA7878" s="429"/>
      <c r="AB7878" s="185"/>
      <c r="AC7878" s="431"/>
    </row>
    <row r="7879" spans="24:29">
      <c r="X7879" s="429"/>
      <c r="Y7879" s="429"/>
      <c r="Z7879" s="429"/>
      <c r="AA7879" s="429"/>
      <c r="AB7879" s="185"/>
      <c r="AC7879" s="431"/>
    </row>
    <row r="7880" spans="24:29">
      <c r="X7880" s="429"/>
      <c r="Y7880" s="429"/>
      <c r="Z7880" s="429"/>
      <c r="AA7880" s="429"/>
      <c r="AB7880" s="185"/>
      <c r="AC7880" s="431"/>
    </row>
    <row r="7881" spans="24:29">
      <c r="X7881" s="429"/>
      <c r="Y7881" s="429"/>
      <c r="Z7881" s="429"/>
      <c r="AA7881" s="429"/>
      <c r="AB7881" s="185"/>
      <c r="AC7881" s="431"/>
    </row>
    <row r="7882" spans="24:29">
      <c r="X7882" s="429"/>
      <c r="Y7882" s="429"/>
      <c r="Z7882" s="429"/>
      <c r="AA7882" s="429"/>
      <c r="AB7882" s="185"/>
      <c r="AC7882" s="431"/>
    </row>
    <row r="7883" spans="24:29">
      <c r="X7883" s="429"/>
      <c r="Y7883" s="429"/>
      <c r="Z7883" s="429"/>
      <c r="AA7883" s="429"/>
      <c r="AB7883" s="185"/>
      <c r="AC7883" s="431"/>
    </row>
    <row r="7884" spans="24:29">
      <c r="X7884" s="429"/>
      <c r="Y7884" s="429"/>
      <c r="Z7884" s="429"/>
      <c r="AA7884" s="429"/>
      <c r="AB7884" s="185"/>
      <c r="AC7884" s="431"/>
    </row>
    <row r="7885" spans="24:29">
      <c r="X7885" s="429"/>
      <c r="Y7885" s="429"/>
      <c r="Z7885" s="429"/>
      <c r="AA7885" s="429"/>
      <c r="AB7885" s="185"/>
      <c r="AC7885" s="431"/>
    </row>
    <row r="7886" spans="24:29">
      <c r="X7886" s="429"/>
      <c r="Y7886" s="429"/>
      <c r="Z7886" s="429"/>
      <c r="AA7886" s="429"/>
      <c r="AB7886" s="185"/>
      <c r="AC7886" s="431"/>
    </row>
    <row r="7887" spans="24:29">
      <c r="X7887" s="429"/>
      <c r="Y7887" s="429"/>
      <c r="Z7887" s="429"/>
      <c r="AA7887" s="429"/>
      <c r="AB7887" s="185"/>
      <c r="AC7887" s="431"/>
    </row>
    <row r="7888" spans="24:29">
      <c r="X7888" s="429"/>
      <c r="Y7888" s="429"/>
      <c r="Z7888" s="429"/>
      <c r="AA7888" s="429"/>
      <c r="AB7888" s="185"/>
      <c r="AC7888" s="431"/>
    </row>
    <row r="7889" spans="24:29">
      <c r="X7889" s="429"/>
      <c r="Y7889" s="429"/>
      <c r="Z7889" s="429"/>
      <c r="AA7889" s="429"/>
      <c r="AB7889" s="185"/>
      <c r="AC7889" s="431"/>
    </row>
    <row r="7890" spans="24:29">
      <c r="X7890" s="429"/>
      <c r="Y7890" s="429"/>
      <c r="Z7890" s="429"/>
      <c r="AA7890" s="429"/>
      <c r="AB7890" s="185"/>
      <c r="AC7890" s="431"/>
    </row>
    <row r="7891" spans="24:29">
      <c r="X7891" s="429"/>
      <c r="Y7891" s="429"/>
      <c r="Z7891" s="429"/>
      <c r="AA7891" s="429"/>
      <c r="AB7891" s="185"/>
      <c r="AC7891" s="431"/>
    </row>
    <row r="7892" spans="24:29">
      <c r="X7892" s="429"/>
      <c r="Y7892" s="429"/>
      <c r="Z7892" s="429"/>
      <c r="AA7892" s="429"/>
      <c r="AB7892" s="185"/>
      <c r="AC7892" s="431"/>
    </row>
    <row r="7893" spans="24:29">
      <c r="X7893" s="429"/>
      <c r="Y7893" s="429"/>
      <c r="Z7893" s="429"/>
      <c r="AA7893" s="429"/>
      <c r="AB7893" s="185"/>
      <c r="AC7893" s="431"/>
    </row>
    <row r="7894" spans="24:29">
      <c r="X7894" s="429"/>
      <c r="Y7894" s="429"/>
      <c r="Z7894" s="429"/>
      <c r="AA7894" s="429"/>
      <c r="AB7894" s="185"/>
      <c r="AC7894" s="431"/>
    </row>
    <row r="7895" spans="24:29">
      <c r="X7895" s="429"/>
      <c r="Y7895" s="429"/>
      <c r="Z7895" s="429"/>
      <c r="AA7895" s="429"/>
      <c r="AB7895" s="185"/>
      <c r="AC7895" s="431"/>
    </row>
    <row r="7896" spans="24:29">
      <c r="X7896" s="429"/>
      <c r="Y7896" s="429"/>
      <c r="Z7896" s="429"/>
      <c r="AA7896" s="429"/>
      <c r="AB7896" s="185"/>
      <c r="AC7896" s="431"/>
    </row>
    <row r="7897" spans="24:29">
      <c r="X7897" s="429"/>
      <c r="Y7897" s="429"/>
      <c r="Z7897" s="429"/>
      <c r="AA7897" s="429"/>
      <c r="AB7897" s="185"/>
      <c r="AC7897" s="431"/>
    </row>
    <row r="7898" spans="24:29">
      <c r="X7898" s="429"/>
      <c r="Y7898" s="429"/>
      <c r="Z7898" s="429"/>
      <c r="AA7898" s="429"/>
      <c r="AB7898" s="185"/>
      <c r="AC7898" s="431"/>
    </row>
    <row r="7899" spans="24:29">
      <c r="X7899" s="429"/>
      <c r="Y7899" s="429"/>
      <c r="Z7899" s="429"/>
      <c r="AA7899" s="429"/>
      <c r="AB7899" s="185"/>
      <c r="AC7899" s="431"/>
    </row>
    <row r="7900" spans="24:29">
      <c r="X7900" s="429"/>
      <c r="Y7900" s="429"/>
      <c r="Z7900" s="429"/>
      <c r="AA7900" s="429"/>
      <c r="AB7900" s="185"/>
      <c r="AC7900" s="431"/>
    </row>
    <row r="7901" spans="24:29">
      <c r="X7901" s="429"/>
      <c r="Y7901" s="429"/>
      <c r="Z7901" s="429"/>
      <c r="AA7901" s="429"/>
      <c r="AB7901" s="185"/>
      <c r="AC7901" s="431"/>
    </row>
    <row r="7902" spans="24:29">
      <c r="X7902" s="429"/>
      <c r="Y7902" s="429"/>
      <c r="Z7902" s="429"/>
      <c r="AA7902" s="429"/>
      <c r="AB7902" s="185"/>
      <c r="AC7902" s="431"/>
    </row>
    <row r="7903" spans="24:29">
      <c r="X7903" s="429"/>
      <c r="Y7903" s="429"/>
      <c r="Z7903" s="429"/>
      <c r="AA7903" s="429"/>
      <c r="AB7903" s="185"/>
      <c r="AC7903" s="431"/>
    </row>
    <row r="7904" spans="24:29">
      <c r="X7904" s="429"/>
      <c r="Y7904" s="429"/>
      <c r="Z7904" s="429"/>
      <c r="AA7904" s="429"/>
      <c r="AB7904" s="185"/>
      <c r="AC7904" s="431"/>
    </row>
    <row r="7905" spans="24:29">
      <c r="X7905" s="429"/>
      <c r="Y7905" s="429"/>
      <c r="Z7905" s="429"/>
      <c r="AA7905" s="429"/>
      <c r="AB7905" s="185"/>
      <c r="AC7905" s="431"/>
    </row>
    <row r="7906" spans="24:29">
      <c r="X7906" s="429"/>
      <c r="Y7906" s="429"/>
      <c r="Z7906" s="429"/>
      <c r="AA7906" s="429"/>
      <c r="AB7906" s="185"/>
      <c r="AC7906" s="431"/>
    </row>
    <row r="7907" spans="24:29">
      <c r="X7907" s="429"/>
      <c r="Y7907" s="429"/>
      <c r="Z7907" s="429"/>
      <c r="AA7907" s="429"/>
      <c r="AB7907" s="185"/>
      <c r="AC7907" s="431"/>
    </row>
    <row r="7908" spans="24:29">
      <c r="X7908" s="429"/>
      <c r="Y7908" s="429"/>
      <c r="Z7908" s="429"/>
      <c r="AA7908" s="429"/>
      <c r="AB7908" s="185"/>
      <c r="AC7908" s="431"/>
    </row>
    <row r="7909" spans="24:29">
      <c r="X7909" s="429"/>
      <c r="Y7909" s="429"/>
      <c r="Z7909" s="429"/>
      <c r="AA7909" s="429"/>
      <c r="AB7909" s="185"/>
      <c r="AC7909" s="431"/>
    </row>
    <row r="7910" spans="24:29">
      <c r="X7910" s="429"/>
      <c r="Y7910" s="429"/>
      <c r="Z7910" s="429"/>
      <c r="AA7910" s="429"/>
      <c r="AB7910" s="185"/>
      <c r="AC7910" s="431"/>
    </row>
    <row r="7911" spans="24:29">
      <c r="X7911" s="429"/>
      <c r="Y7911" s="429"/>
      <c r="Z7911" s="429"/>
      <c r="AA7911" s="429"/>
      <c r="AB7911" s="185"/>
      <c r="AC7911" s="431"/>
    </row>
    <row r="7912" spans="24:29">
      <c r="X7912" s="429"/>
      <c r="Y7912" s="429"/>
      <c r="Z7912" s="429"/>
      <c r="AA7912" s="429"/>
      <c r="AB7912" s="185"/>
      <c r="AC7912" s="431"/>
    </row>
    <row r="7913" spans="24:29">
      <c r="X7913" s="429"/>
      <c r="Y7913" s="429"/>
      <c r="Z7913" s="429"/>
      <c r="AA7913" s="429"/>
      <c r="AB7913" s="185"/>
      <c r="AC7913" s="431"/>
    </row>
    <row r="7914" spans="24:29">
      <c r="X7914" s="429"/>
      <c r="Y7914" s="429"/>
      <c r="Z7914" s="429"/>
      <c r="AA7914" s="429"/>
      <c r="AB7914" s="185"/>
      <c r="AC7914" s="431"/>
    </row>
    <row r="7915" spans="24:29">
      <c r="X7915" s="429"/>
      <c r="Y7915" s="429"/>
      <c r="Z7915" s="429"/>
      <c r="AA7915" s="429"/>
      <c r="AB7915" s="185"/>
      <c r="AC7915" s="431"/>
    </row>
    <row r="7916" spans="24:29">
      <c r="X7916" s="429"/>
      <c r="Y7916" s="429"/>
      <c r="Z7916" s="429"/>
      <c r="AA7916" s="429"/>
      <c r="AB7916" s="185"/>
      <c r="AC7916" s="431"/>
    </row>
    <row r="7917" spans="24:29">
      <c r="X7917" s="429"/>
      <c r="Y7917" s="429"/>
      <c r="Z7917" s="429"/>
      <c r="AA7917" s="429"/>
      <c r="AB7917" s="185"/>
      <c r="AC7917" s="431"/>
    </row>
    <row r="7918" spans="24:29">
      <c r="X7918" s="429"/>
      <c r="Y7918" s="429"/>
      <c r="Z7918" s="429"/>
      <c r="AA7918" s="429"/>
      <c r="AB7918" s="185"/>
      <c r="AC7918" s="431"/>
    </row>
    <row r="7919" spans="24:29">
      <c r="X7919" s="429"/>
      <c r="Y7919" s="429"/>
      <c r="Z7919" s="429"/>
      <c r="AA7919" s="429"/>
      <c r="AB7919" s="185"/>
      <c r="AC7919" s="431"/>
    </row>
    <row r="7920" spans="24:29">
      <c r="X7920" s="429"/>
      <c r="Y7920" s="429"/>
      <c r="Z7920" s="429"/>
      <c r="AA7920" s="429"/>
      <c r="AB7920" s="185"/>
      <c r="AC7920" s="431"/>
    </row>
    <row r="7921" spans="24:29">
      <c r="X7921" s="429"/>
      <c r="Y7921" s="429"/>
      <c r="Z7921" s="429"/>
      <c r="AA7921" s="429"/>
      <c r="AB7921" s="185"/>
      <c r="AC7921" s="431"/>
    </row>
    <row r="7922" spans="24:29">
      <c r="X7922" s="429"/>
      <c r="Y7922" s="429"/>
      <c r="Z7922" s="429"/>
      <c r="AA7922" s="429"/>
      <c r="AB7922" s="185"/>
      <c r="AC7922" s="431"/>
    </row>
    <row r="7923" spans="24:29">
      <c r="X7923" s="429"/>
      <c r="Y7923" s="429"/>
      <c r="Z7923" s="429"/>
      <c r="AA7923" s="429"/>
      <c r="AB7923" s="185"/>
      <c r="AC7923" s="431"/>
    </row>
    <row r="7924" spans="24:29">
      <c r="X7924" s="429"/>
      <c r="Y7924" s="429"/>
      <c r="Z7924" s="429"/>
      <c r="AA7924" s="429"/>
      <c r="AB7924" s="185"/>
      <c r="AC7924" s="431"/>
    </row>
    <row r="7925" spans="24:29">
      <c r="X7925" s="429"/>
      <c r="Y7925" s="429"/>
      <c r="Z7925" s="429"/>
      <c r="AA7925" s="429"/>
      <c r="AB7925" s="185"/>
      <c r="AC7925" s="431"/>
    </row>
    <row r="7926" spans="24:29">
      <c r="X7926" s="429"/>
      <c r="Y7926" s="429"/>
      <c r="Z7926" s="429"/>
      <c r="AA7926" s="429"/>
      <c r="AB7926" s="185"/>
      <c r="AC7926" s="431"/>
    </row>
    <row r="7927" spans="24:29">
      <c r="X7927" s="429"/>
      <c r="Y7927" s="429"/>
      <c r="Z7927" s="429"/>
      <c r="AA7927" s="429"/>
      <c r="AB7927" s="185"/>
      <c r="AC7927" s="431"/>
    </row>
    <row r="7928" spans="24:29">
      <c r="X7928" s="429"/>
      <c r="Y7928" s="429"/>
      <c r="Z7928" s="429"/>
      <c r="AA7928" s="429"/>
      <c r="AB7928" s="185"/>
      <c r="AC7928" s="431"/>
    </row>
    <row r="7929" spans="24:29">
      <c r="X7929" s="429"/>
      <c r="Y7929" s="429"/>
      <c r="Z7929" s="429"/>
      <c r="AA7929" s="429"/>
      <c r="AB7929" s="185"/>
      <c r="AC7929" s="431"/>
    </row>
    <row r="7930" spans="24:29">
      <c r="X7930" s="429"/>
      <c r="Y7930" s="429"/>
      <c r="Z7930" s="429"/>
      <c r="AA7930" s="429"/>
      <c r="AB7930" s="185"/>
      <c r="AC7930" s="431"/>
    </row>
    <row r="7931" spans="24:29">
      <c r="X7931" s="429"/>
      <c r="Y7931" s="429"/>
      <c r="Z7931" s="429"/>
      <c r="AA7931" s="429"/>
      <c r="AB7931" s="185"/>
      <c r="AC7931" s="431"/>
    </row>
    <row r="7932" spans="24:29">
      <c r="X7932" s="429"/>
      <c r="Y7932" s="429"/>
      <c r="Z7932" s="429"/>
      <c r="AA7932" s="429"/>
      <c r="AB7932" s="185"/>
      <c r="AC7932" s="431"/>
    </row>
    <row r="7933" spans="24:29">
      <c r="X7933" s="429"/>
      <c r="Y7933" s="429"/>
      <c r="Z7933" s="429"/>
      <c r="AA7933" s="429"/>
      <c r="AB7933" s="185"/>
      <c r="AC7933" s="431"/>
    </row>
    <row r="7934" spans="24:29">
      <c r="X7934" s="429"/>
      <c r="Y7934" s="429"/>
      <c r="Z7934" s="429"/>
      <c r="AA7934" s="429"/>
      <c r="AB7934" s="185"/>
      <c r="AC7934" s="431"/>
    </row>
    <row r="7935" spans="24:29">
      <c r="X7935" s="429"/>
      <c r="Y7935" s="429"/>
      <c r="Z7935" s="429"/>
      <c r="AA7935" s="429"/>
      <c r="AB7935" s="185"/>
      <c r="AC7935" s="431"/>
    </row>
    <row r="7936" spans="24:29">
      <c r="X7936" s="429"/>
      <c r="Y7936" s="429"/>
      <c r="Z7936" s="429"/>
      <c r="AA7936" s="429"/>
      <c r="AB7936" s="185"/>
      <c r="AC7936" s="431"/>
    </row>
    <row r="7937" spans="24:29">
      <c r="X7937" s="429"/>
      <c r="Y7937" s="429"/>
      <c r="Z7937" s="429"/>
      <c r="AA7937" s="429"/>
      <c r="AB7937" s="185"/>
      <c r="AC7937" s="431"/>
    </row>
    <row r="7938" spans="24:29">
      <c r="X7938" s="429"/>
      <c r="Y7938" s="429"/>
      <c r="Z7938" s="429"/>
      <c r="AA7938" s="429"/>
      <c r="AB7938" s="185"/>
      <c r="AC7938" s="431"/>
    </row>
    <row r="7939" spans="24:29">
      <c r="X7939" s="429"/>
      <c r="Y7939" s="429"/>
      <c r="Z7939" s="429"/>
      <c r="AA7939" s="429"/>
      <c r="AB7939" s="185"/>
      <c r="AC7939" s="431"/>
    </row>
    <row r="7940" spans="24:29">
      <c r="X7940" s="429"/>
      <c r="Y7940" s="429"/>
      <c r="Z7940" s="429"/>
      <c r="AA7940" s="429"/>
      <c r="AB7940" s="185"/>
      <c r="AC7940" s="431"/>
    </row>
    <row r="7941" spans="24:29">
      <c r="X7941" s="429"/>
      <c r="Y7941" s="429"/>
      <c r="Z7941" s="429"/>
      <c r="AA7941" s="429"/>
      <c r="AB7941" s="185"/>
      <c r="AC7941" s="431"/>
    </row>
    <row r="7942" spans="24:29">
      <c r="X7942" s="429"/>
      <c r="Y7942" s="429"/>
      <c r="Z7942" s="429"/>
      <c r="AA7942" s="429"/>
      <c r="AB7942" s="185"/>
      <c r="AC7942" s="431"/>
    </row>
    <row r="7943" spans="24:29">
      <c r="X7943" s="429"/>
      <c r="Y7943" s="429"/>
      <c r="Z7943" s="429"/>
      <c r="AA7943" s="429"/>
      <c r="AB7943" s="185"/>
      <c r="AC7943" s="431"/>
    </row>
    <row r="7944" spans="24:29">
      <c r="X7944" s="429"/>
      <c r="Y7944" s="429"/>
      <c r="Z7944" s="429"/>
      <c r="AA7944" s="429"/>
      <c r="AB7944" s="185"/>
      <c r="AC7944" s="431"/>
    </row>
    <row r="7945" spans="24:29">
      <c r="X7945" s="429"/>
      <c r="Y7945" s="429"/>
      <c r="Z7945" s="429"/>
      <c r="AA7945" s="429"/>
      <c r="AB7945" s="185"/>
      <c r="AC7945" s="431"/>
    </row>
    <row r="7946" spans="24:29">
      <c r="X7946" s="429"/>
      <c r="Y7946" s="429"/>
      <c r="Z7946" s="429"/>
      <c r="AA7946" s="429"/>
      <c r="AB7946" s="185"/>
      <c r="AC7946" s="431"/>
    </row>
    <row r="7947" spans="24:29">
      <c r="X7947" s="429"/>
      <c r="Y7947" s="429"/>
      <c r="Z7947" s="429"/>
      <c r="AA7947" s="429"/>
      <c r="AB7947" s="185"/>
      <c r="AC7947" s="431"/>
    </row>
    <row r="7948" spans="24:29">
      <c r="X7948" s="429"/>
      <c r="Y7948" s="429"/>
      <c r="Z7948" s="429"/>
      <c r="AA7948" s="429"/>
      <c r="AB7948" s="185"/>
      <c r="AC7948" s="431"/>
    </row>
    <row r="7949" spans="24:29">
      <c r="X7949" s="429"/>
      <c r="Y7949" s="429"/>
      <c r="Z7949" s="429"/>
      <c r="AA7949" s="429"/>
      <c r="AB7949" s="185"/>
      <c r="AC7949" s="431"/>
    </row>
    <row r="7950" spans="24:29">
      <c r="X7950" s="429"/>
      <c r="Y7950" s="429"/>
      <c r="Z7950" s="429"/>
      <c r="AA7950" s="429"/>
      <c r="AB7950" s="185"/>
      <c r="AC7950" s="431"/>
    </row>
    <row r="7951" spans="24:29">
      <c r="X7951" s="429"/>
      <c r="Y7951" s="429"/>
      <c r="Z7951" s="429"/>
      <c r="AA7951" s="429"/>
      <c r="AB7951" s="185"/>
      <c r="AC7951" s="431"/>
    </row>
    <row r="7952" spans="24:29">
      <c r="X7952" s="429"/>
      <c r="Y7952" s="429"/>
      <c r="Z7952" s="429"/>
      <c r="AA7952" s="429"/>
      <c r="AB7952" s="185"/>
      <c r="AC7952" s="431"/>
    </row>
    <row r="7953" spans="24:29">
      <c r="X7953" s="429"/>
      <c r="Y7953" s="429"/>
      <c r="Z7953" s="429"/>
      <c r="AA7953" s="429"/>
      <c r="AB7953" s="185"/>
      <c r="AC7953" s="431"/>
    </row>
    <row r="7954" spans="24:29">
      <c r="X7954" s="429"/>
      <c r="Y7954" s="429"/>
      <c r="Z7954" s="429"/>
      <c r="AA7954" s="429"/>
      <c r="AB7954" s="185"/>
      <c r="AC7954" s="431"/>
    </row>
    <row r="7955" spans="24:29">
      <c r="X7955" s="429"/>
      <c r="Y7955" s="429"/>
      <c r="Z7955" s="429"/>
      <c r="AA7955" s="429"/>
      <c r="AB7955" s="185"/>
      <c r="AC7955" s="431"/>
    </row>
    <row r="7956" spans="24:29">
      <c r="X7956" s="429"/>
      <c r="Y7956" s="429"/>
      <c r="Z7956" s="429"/>
      <c r="AA7956" s="429"/>
      <c r="AB7956" s="185"/>
      <c r="AC7956" s="431"/>
    </row>
    <row r="7957" spans="24:29">
      <c r="X7957" s="429"/>
      <c r="Y7957" s="429"/>
      <c r="Z7957" s="429"/>
      <c r="AA7957" s="429"/>
      <c r="AB7957" s="185"/>
      <c r="AC7957" s="431"/>
    </row>
    <row r="7958" spans="24:29">
      <c r="X7958" s="429"/>
      <c r="Y7958" s="429"/>
      <c r="Z7958" s="429"/>
      <c r="AA7958" s="429"/>
      <c r="AB7958" s="185"/>
      <c r="AC7958" s="431"/>
    </row>
    <row r="7959" spans="24:29">
      <c r="X7959" s="429"/>
      <c r="Y7959" s="429"/>
      <c r="Z7959" s="429"/>
      <c r="AA7959" s="429"/>
      <c r="AB7959" s="185"/>
      <c r="AC7959" s="431"/>
    </row>
    <row r="7960" spans="24:29">
      <c r="X7960" s="429"/>
      <c r="Y7960" s="429"/>
      <c r="Z7960" s="429"/>
      <c r="AA7960" s="429"/>
      <c r="AB7960" s="185"/>
      <c r="AC7960" s="431"/>
    </row>
    <row r="7961" spans="24:29">
      <c r="X7961" s="429"/>
      <c r="Y7961" s="429"/>
      <c r="Z7961" s="429"/>
      <c r="AA7961" s="429"/>
      <c r="AB7961" s="185"/>
      <c r="AC7961" s="431"/>
    </row>
    <row r="7962" spans="24:29">
      <c r="X7962" s="429"/>
      <c r="Y7962" s="429"/>
      <c r="Z7962" s="429"/>
      <c r="AA7962" s="429"/>
      <c r="AB7962" s="185"/>
      <c r="AC7962" s="431"/>
    </row>
    <row r="7963" spans="24:29">
      <c r="X7963" s="429"/>
      <c r="Y7963" s="429"/>
      <c r="Z7963" s="429"/>
      <c r="AA7963" s="429"/>
      <c r="AB7963" s="185"/>
      <c r="AC7963" s="431"/>
    </row>
    <row r="7964" spans="24:29">
      <c r="X7964" s="429"/>
      <c r="Y7964" s="429"/>
      <c r="Z7964" s="429"/>
      <c r="AA7964" s="429"/>
      <c r="AB7964" s="185"/>
      <c r="AC7964" s="431"/>
    </row>
    <row r="7965" spans="24:29">
      <c r="X7965" s="429"/>
      <c r="Y7965" s="429"/>
      <c r="Z7965" s="429"/>
      <c r="AA7965" s="429"/>
      <c r="AB7965" s="185"/>
      <c r="AC7965" s="431"/>
    </row>
    <row r="7966" spans="24:29">
      <c r="X7966" s="429"/>
      <c r="Y7966" s="429"/>
      <c r="Z7966" s="429"/>
      <c r="AA7966" s="429"/>
      <c r="AB7966" s="185"/>
      <c r="AC7966" s="431"/>
    </row>
    <row r="7967" spans="24:29">
      <c r="X7967" s="429"/>
      <c r="Y7967" s="429"/>
      <c r="Z7967" s="429"/>
      <c r="AA7967" s="429"/>
      <c r="AB7967" s="185"/>
      <c r="AC7967" s="431"/>
    </row>
    <row r="7968" spans="24:29">
      <c r="X7968" s="429"/>
      <c r="Y7968" s="429"/>
      <c r="Z7968" s="429"/>
      <c r="AA7968" s="429"/>
      <c r="AB7968" s="185"/>
      <c r="AC7968" s="431"/>
    </row>
    <row r="7969" spans="24:29">
      <c r="X7969" s="429"/>
      <c r="Y7969" s="429"/>
      <c r="Z7969" s="429"/>
      <c r="AA7969" s="429"/>
      <c r="AB7969" s="185"/>
      <c r="AC7969" s="431"/>
    </row>
    <row r="7970" spans="24:29">
      <c r="X7970" s="429"/>
      <c r="Y7970" s="429"/>
      <c r="Z7970" s="429"/>
      <c r="AA7970" s="429"/>
      <c r="AB7970" s="185"/>
      <c r="AC7970" s="431"/>
    </row>
    <row r="7971" spans="24:29">
      <c r="X7971" s="429"/>
      <c r="Y7971" s="429"/>
      <c r="Z7971" s="429"/>
      <c r="AA7971" s="429"/>
      <c r="AB7971" s="185"/>
      <c r="AC7971" s="431"/>
    </row>
    <row r="7972" spans="24:29">
      <c r="X7972" s="429"/>
      <c r="Y7972" s="429"/>
      <c r="Z7972" s="429"/>
      <c r="AA7972" s="429"/>
      <c r="AB7972" s="185"/>
      <c r="AC7972" s="431"/>
    </row>
    <row r="7973" spans="24:29">
      <c r="X7973" s="429"/>
      <c r="Y7973" s="429"/>
      <c r="Z7973" s="429"/>
      <c r="AA7973" s="429"/>
      <c r="AB7973" s="185"/>
      <c r="AC7973" s="431"/>
    </row>
    <row r="7974" spans="24:29">
      <c r="X7974" s="429"/>
      <c r="Y7974" s="429"/>
      <c r="Z7974" s="429"/>
      <c r="AA7974" s="429"/>
      <c r="AB7974" s="185"/>
      <c r="AC7974" s="431"/>
    </row>
    <row r="7975" spans="24:29">
      <c r="X7975" s="429"/>
      <c r="Y7975" s="429"/>
      <c r="Z7975" s="429"/>
      <c r="AA7975" s="429"/>
      <c r="AB7975" s="185"/>
      <c r="AC7975" s="431"/>
    </row>
    <row r="7976" spans="24:29">
      <c r="X7976" s="429"/>
      <c r="Y7976" s="429"/>
      <c r="Z7976" s="429"/>
      <c r="AA7976" s="429"/>
      <c r="AB7976" s="185"/>
      <c r="AC7976" s="431"/>
    </row>
    <row r="7977" spans="24:29">
      <c r="X7977" s="429"/>
      <c r="Y7977" s="429"/>
      <c r="Z7977" s="429"/>
      <c r="AA7977" s="429"/>
      <c r="AB7977" s="185"/>
      <c r="AC7977" s="431"/>
    </row>
    <row r="7978" spans="24:29">
      <c r="X7978" s="429"/>
      <c r="Y7978" s="429"/>
      <c r="Z7978" s="429"/>
      <c r="AA7978" s="429"/>
      <c r="AB7978" s="185"/>
      <c r="AC7978" s="431"/>
    </row>
    <row r="7979" spans="24:29">
      <c r="X7979" s="429"/>
      <c r="Y7979" s="429"/>
      <c r="Z7979" s="429"/>
      <c r="AA7979" s="429"/>
      <c r="AB7979" s="185"/>
      <c r="AC7979" s="431"/>
    </row>
    <row r="7980" spans="24:29">
      <c r="X7980" s="429"/>
      <c r="Y7980" s="429"/>
      <c r="Z7980" s="429"/>
      <c r="AA7980" s="429"/>
      <c r="AB7980" s="185"/>
      <c r="AC7980" s="431"/>
    </row>
    <row r="7981" spans="24:29">
      <c r="X7981" s="429"/>
      <c r="Y7981" s="429"/>
      <c r="Z7981" s="429"/>
      <c r="AA7981" s="429"/>
      <c r="AB7981" s="185"/>
      <c r="AC7981" s="431"/>
    </row>
    <row r="7982" spans="24:29">
      <c r="X7982" s="429"/>
      <c r="Y7982" s="429"/>
      <c r="Z7982" s="429"/>
      <c r="AA7982" s="429"/>
      <c r="AB7982" s="185"/>
      <c r="AC7982" s="431"/>
    </row>
    <row r="7983" spans="24:29">
      <c r="X7983" s="429"/>
      <c r="Y7983" s="429"/>
      <c r="Z7983" s="429"/>
      <c r="AA7983" s="429"/>
      <c r="AB7983" s="185"/>
      <c r="AC7983" s="431"/>
    </row>
    <row r="7984" spans="24:29">
      <c r="X7984" s="429"/>
      <c r="Y7984" s="429"/>
      <c r="Z7984" s="429"/>
      <c r="AA7984" s="429"/>
      <c r="AB7984" s="185"/>
      <c r="AC7984" s="431"/>
    </row>
    <row r="7985" spans="24:29">
      <c r="X7985" s="429"/>
      <c r="Y7985" s="429"/>
      <c r="Z7985" s="429"/>
      <c r="AA7985" s="429"/>
      <c r="AB7985" s="185"/>
      <c r="AC7985" s="431"/>
    </row>
    <row r="7986" spans="24:29">
      <c r="X7986" s="429"/>
      <c r="Y7986" s="429"/>
      <c r="Z7986" s="429"/>
      <c r="AA7986" s="429"/>
      <c r="AB7986" s="185"/>
      <c r="AC7986" s="431"/>
    </row>
    <row r="7987" spans="24:29">
      <c r="X7987" s="429"/>
      <c r="Y7987" s="429"/>
      <c r="Z7987" s="429"/>
      <c r="AA7987" s="429"/>
      <c r="AB7987" s="185"/>
      <c r="AC7987" s="431"/>
    </row>
    <row r="7988" spans="24:29">
      <c r="X7988" s="429"/>
      <c r="Y7988" s="429"/>
      <c r="Z7988" s="429"/>
      <c r="AA7988" s="429"/>
      <c r="AB7988" s="185"/>
      <c r="AC7988" s="431"/>
    </row>
    <row r="7989" spans="24:29">
      <c r="X7989" s="429"/>
      <c r="Y7989" s="429"/>
      <c r="Z7989" s="429"/>
      <c r="AA7989" s="429"/>
      <c r="AB7989" s="185"/>
      <c r="AC7989" s="431"/>
    </row>
    <row r="7990" spans="24:29">
      <c r="X7990" s="429"/>
      <c r="Y7990" s="429"/>
      <c r="Z7990" s="429"/>
      <c r="AA7990" s="429"/>
      <c r="AB7990" s="185"/>
      <c r="AC7990" s="431"/>
    </row>
    <row r="7991" spans="24:29">
      <c r="X7991" s="429"/>
      <c r="Y7991" s="429"/>
      <c r="Z7991" s="429"/>
      <c r="AA7991" s="429"/>
      <c r="AB7991" s="185"/>
      <c r="AC7991" s="431"/>
    </row>
    <row r="7992" spans="24:29">
      <c r="X7992" s="429"/>
      <c r="Y7992" s="429"/>
      <c r="Z7992" s="429"/>
      <c r="AA7992" s="429"/>
      <c r="AB7992" s="185"/>
      <c r="AC7992" s="431"/>
    </row>
    <row r="7993" spans="24:29">
      <c r="X7993" s="429"/>
      <c r="Y7993" s="429"/>
      <c r="Z7993" s="429"/>
      <c r="AA7993" s="429"/>
      <c r="AB7993" s="185"/>
      <c r="AC7993" s="431"/>
    </row>
    <row r="7994" spans="24:29">
      <c r="X7994" s="429"/>
      <c r="Y7994" s="429"/>
      <c r="Z7994" s="429"/>
      <c r="AA7994" s="429"/>
      <c r="AB7994" s="185"/>
      <c r="AC7994" s="431"/>
    </row>
    <row r="7995" spans="24:29">
      <c r="X7995" s="429"/>
      <c r="Y7995" s="429"/>
      <c r="Z7995" s="429"/>
      <c r="AA7995" s="429"/>
      <c r="AB7995" s="185"/>
      <c r="AC7995" s="431"/>
    </row>
    <row r="7996" spans="24:29">
      <c r="X7996" s="429"/>
      <c r="Y7996" s="429"/>
      <c r="Z7996" s="429"/>
      <c r="AA7996" s="429"/>
      <c r="AB7996" s="185"/>
      <c r="AC7996" s="431"/>
    </row>
    <row r="7997" spans="24:29">
      <c r="X7997" s="429"/>
      <c r="Y7997" s="429"/>
      <c r="Z7997" s="429"/>
      <c r="AA7997" s="429"/>
      <c r="AB7997" s="185"/>
      <c r="AC7997" s="431"/>
    </row>
    <row r="7998" spans="24:29">
      <c r="X7998" s="429"/>
      <c r="Y7998" s="429"/>
      <c r="Z7998" s="429"/>
      <c r="AA7998" s="429"/>
      <c r="AB7998" s="185"/>
      <c r="AC7998" s="431"/>
    </row>
    <row r="7999" spans="24:29">
      <c r="X7999" s="429"/>
      <c r="Y7999" s="429"/>
      <c r="Z7999" s="429"/>
      <c r="AA7999" s="429"/>
      <c r="AB7999" s="185"/>
      <c r="AC7999" s="431"/>
    </row>
    <row r="8000" spans="24:29">
      <c r="X8000" s="429"/>
      <c r="Y8000" s="429"/>
      <c r="Z8000" s="429"/>
      <c r="AA8000" s="429"/>
      <c r="AB8000" s="185"/>
      <c r="AC8000" s="431"/>
    </row>
    <row r="8001" spans="24:29">
      <c r="X8001" s="429"/>
      <c r="Y8001" s="429"/>
      <c r="Z8001" s="429"/>
      <c r="AA8001" s="429"/>
      <c r="AB8001" s="185"/>
      <c r="AC8001" s="431"/>
    </row>
    <row r="8002" spans="24:29">
      <c r="X8002" s="429"/>
      <c r="Y8002" s="429"/>
      <c r="Z8002" s="429"/>
      <c r="AA8002" s="429"/>
      <c r="AB8002" s="185"/>
      <c r="AC8002" s="431"/>
    </row>
    <row r="8003" spans="24:29">
      <c r="X8003" s="429"/>
      <c r="Y8003" s="429"/>
      <c r="Z8003" s="429"/>
      <c r="AA8003" s="429"/>
      <c r="AB8003" s="185"/>
      <c r="AC8003" s="431"/>
    </row>
    <row r="8004" spans="24:29">
      <c r="X8004" s="429"/>
      <c r="Y8004" s="429"/>
      <c r="Z8004" s="429"/>
      <c r="AA8004" s="429"/>
      <c r="AB8004" s="185"/>
      <c r="AC8004" s="431"/>
    </row>
    <row r="8005" spans="24:29">
      <c r="X8005" s="429"/>
      <c r="Y8005" s="429"/>
      <c r="Z8005" s="429"/>
      <c r="AA8005" s="429"/>
      <c r="AB8005" s="185"/>
      <c r="AC8005" s="431"/>
    </row>
    <row r="8006" spans="24:29">
      <c r="X8006" s="429"/>
      <c r="Y8006" s="429"/>
      <c r="Z8006" s="429"/>
      <c r="AA8006" s="429"/>
      <c r="AB8006" s="185"/>
      <c r="AC8006" s="431"/>
    </row>
    <row r="8007" spans="24:29">
      <c r="X8007" s="429"/>
      <c r="Y8007" s="429"/>
      <c r="Z8007" s="429"/>
      <c r="AA8007" s="429"/>
      <c r="AB8007" s="185"/>
      <c r="AC8007" s="431"/>
    </row>
    <row r="8008" spans="24:29">
      <c r="X8008" s="429"/>
      <c r="Y8008" s="429"/>
      <c r="Z8008" s="429"/>
      <c r="AA8008" s="429"/>
      <c r="AB8008" s="185"/>
      <c r="AC8008" s="431"/>
    </row>
    <row r="8009" spans="24:29">
      <c r="X8009" s="429"/>
      <c r="Y8009" s="429"/>
      <c r="Z8009" s="429"/>
      <c r="AA8009" s="429"/>
      <c r="AB8009" s="185"/>
      <c r="AC8009" s="431"/>
    </row>
    <row r="8010" spans="24:29">
      <c r="X8010" s="429"/>
      <c r="Y8010" s="429"/>
      <c r="Z8010" s="429"/>
      <c r="AA8010" s="429"/>
      <c r="AB8010" s="185"/>
      <c r="AC8010" s="431"/>
    </row>
    <row r="8011" spans="24:29">
      <c r="X8011" s="429"/>
      <c r="Y8011" s="429"/>
      <c r="Z8011" s="429"/>
      <c r="AA8011" s="429"/>
      <c r="AB8011" s="185"/>
      <c r="AC8011" s="431"/>
    </row>
    <row r="8012" spans="24:29">
      <c r="X8012" s="429"/>
      <c r="Y8012" s="429"/>
      <c r="Z8012" s="429"/>
      <c r="AA8012" s="429"/>
      <c r="AB8012" s="185"/>
      <c r="AC8012" s="431"/>
    </row>
    <row r="8013" spans="24:29">
      <c r="X8013" s="429"/>
      <c r="Y8013" s="429"/>
      <c r="Z8013" s="429"/>
      <c r="AA8013" s="429"/>
      <c r="AB8013" s="185"/>
      <c r="AC8013" s="431"/>
    </row>
    <row r="8014" spans="24:29">
      <c r="X8014" s="429"/>
      <c r="Y8014" s="429"/>
      <c r="Z8014" s="429"/>
      <c r="AA8014" s="429"/>
      <c r="AB8014" s="185"/>
      <c r="AC8014" s="431"/>
    </row>
    <row r="8015" spans="24:29">
      <c r="X8015" s="429"/>
      <c r="Y8015" s="429"/>
      <c r="Z8015" s="429"/>
      <c r="AA8015" s="429"/>
      <c r="AB8015" s="185"/>
      <c r="AC8015" s="431"/>
    </row>
    <row r="8016" spans="24:29">
      <c r="X8016" s="429"/>
      <c r="Y8016" s="429"/>
      <c r="Z8016" s="429"/>
      <c r="AA8016" s="429"/>
      <c r="AB8016" s="185"/>
      <c r="AC8016" s="431"/>
    </row>
    <row r="8017" spans="24:29">
      <c r="X8017" s="429"/>
      <c r="Y8017" s="429"/>
      <c r="Z8017" s="429"/>
      <c r="AA8017" s="429"/>
      <c r="AB8017" s="185"/>
      <c r="AC8017" s="431"/>
    </row>
    <row r="8018" spans="24:29">
      <c r="X8018" s="429"/>
      <c r="Y8018" s="429"/>
      <c r="Z8018" s="429"/>
      <c r="AA8018" s="429"/>
      <c r="AB8018" s="185"/>
      <c r="AC8018" s="431"/>
    </row>
    <row r="8019" spans="24:29">
      <c r="X8019" s="429"/>
      <c r="Y8019" s="429"/>
      <c r="Z8019" s="429"/>
      <c r="AA8019" s="429"/>
      <c r="AB8019" s="185"/>
      <c r="AC8019" s="431"/>
    </row>
    <row r="8020" spans="24:29">
      <c r="X8020" s="429"/>
      <c r="Y8020" s="429"/>
      <c r="Z8020" s="429"/>
      <c r="AA8020" s="429"/>
      <c r="AB8020" s="185"/>
      <c r="AC8020" s="431"/>
    </row>
    <row r="8021" spans="24:29">
      <c r="X8021" s="429"/>
      <c r="Y8021" s="429"/>
      <c r="Z8021" s="429"/>
      <c r="AA8021" s="429"/>
      <c r="AB8021" s="185"/>
      <c r="AC8021" s="431"/>
    </row>
    <row r="8022" spans="24:29">
      <c r="X8022" s="429"/>
      <c r="Y8022" s="429"/>
      <c r="Z8022" s="429"/>
      <c r="AA8022" s="429"/>
      <c r="AB8022" s="185"/>
      <c r="AC8022" s="431"/>
    </row>
    <row r="8023" spans="24:29">
      <c r="X8023" s="429"/>
      <c r="Y8023" s="429"/>
      <c r="Z8023" s="429"/>
      <c r="AA8023" s="429"/>
      <c r="AB8023" s="185"/>
      <c r="AC8023" s="431"/>
    </row>
    <row r="8024" spans="24:29">
      <c r="X8024" s="429"/>
      <c r="Y8024" s="429"/>
      <c r="Z8024" s="429"/>
      <c r="AA8024" s="429"/>
      <c r="AB8024" s="185"/>
      <c r="AC8024" s="431"/>
    </row>
    <row r="8025" spans="24:29">
      <c r="X8025" s="429"/>
      <c r="Y8025" s="429"/>
      <c r="Z8025" s="429"/>
      <c r="AA8025" s="429"/>
      <c r="AB8025" s="185"/>
      <c r="AC8025" s="431"/>
    </row>
    <row r="8026" spans="24:29">
      <c r="X8026" s="429"/>
      <c r="Y8026" s="429"/>
      <c r="Z8026" s="429"/>
      <c r="AA8026" s="429"/>
      <c r="AB8026" s="185"/>
      <c r="AC8026" s="431"/>
    </row>
    <row r="8027" spans="24:29">
      <c r="X8027" s="429"/>
      <c r="Y8027" s="429"/>
      <c r="Z8027" s="429"/>
      <c r="AA8027" s="429"/>
      <c r="AB8027" s="185"/>
      <c r="AC8027" s="431"/>
    </row>
    <row r="8028" spans="24:29">
      <c r="X8028" s="429"/>
      <c r="Y8028" s="429"/>
      <c r="Z8028" s="429"/>
      <c r="AA8028" s="429"/>
      <c r="AB8028" s="185"/>
      <c r="AC8028" s="431"/>
    </row>
    <row r="8029" spans="24:29">
      <c r="X8029" s="429"/>
      <c r="Y8029" s="429"/>
      <c r="Z8029" s="429"/>
      <c r="AA8029" s="429"/>
      <c r="AB8029" s="185"/>
      <c r="AC8029" s="431"/>
    </row>
    <row r="8030" spans="24:29">
      <c r="X8030" s="429"/>
      <c r="Y8030" s="429"/>
      <c r="Z8030" s="429"/>
      <c r="AA8030" s="429"/>
      <c r="AB8030" s="185"/>
      <c r="AC8030" s="431"/>
    </row>
    <row r="8031" spans="24:29">
      <c r="X8031" s="429"/>
      <c r="Y8031" s="429"/>
      <c r="Z8031" s="429"/>
      <c r="AA8031" s="429"/>
      <c r="AB8031" s="185"/>
      <c r="AC8031" s="431"/>
    </row>
    <row r="8032" spans="24:29">
      <c r="X8032" s="429"/>
      <c r="Y8032" s="429"/>
      <c r="Z8032" s="429"/>
      <c r="AA8032" s="429"/>
      <c r="AB8032" s="185"/>
      <c r="AC8032" s="431"/>
    </row>
    <row r="8033" spans="24:29">
      <c r="X8033" s="429"/>
      <c r="Y8033" s="429"/>
      <c r="Z8033" s="429"/>
      <c r="AA8033" s="429"/>
      <c r="AB8033" s="185"/>
      <c r="AC8033" s="431"/>
    </row>
    <row r="8034" spans="24:29">
      <c r="X8034" s="429"/>
      <c r="Y8034" s="429"/>
      <c r="Z8034" s="429"/>
      <c r="AA8034" s="429"/>
      <c r="AB8034" s="185"/>
      <c r="AC8034" s="431"/>
    </row>
    <row r="8035" spans="24:29">
      <c r="X8035" s="429"/>
      <c r="Y8035" s="429"/>
      <c r="Z8035" s="429"/>
      <c r="AA8035" s="429"/>
      <c r="AB8035" s="185"/>
      <c r="AC8035" s="431"/>
    </row>
    <row r="8036" spans="24:29">
      <c r="X8036" s="429"/>
      <c r="Y8036" s="429"/>
      <c r="Z8036" s="429"/>
      <c r="AA8036" s="429"/>
      <c r="AB8036" s="185"/>
      <c r="AC8036" s="431"/>
    </row>
    <row r="8037" spans="24:29">
      <c r="X8037" s="429"/>
      <c r="Y8037" s="429"/>
      <c r="Z8037" s="429"/>
      <c r="AA8037" s="429"/>
      <c r="AB8037" s="185"/>
      <c r="AC8037" s="431"/>
    </row>
    <row r="8038" spans="24:29">
      <c r="X8038" s="429"/>
      <c r="Y8038" s="429"/>
      <c r="Z8038" s="429"/>
      <c r="AA8038" s="429"/>
      <c r="AB8038" s="185"/>
      <c r="AC8038" s="431"/>
    </row>
    <row r="8039" spans="24:29">
      <c r="X8039" s="429"/>
      <c r="Y8039" s="429"/>
      <c r="Z8039" s="429"/>
      <c r="AA8039" s="429"/>
      <c r="AB8039" s="185"/>
      <c r="AC8039" s="431"/>
    </row>
    <row r="8040" spans="24:29">
      <c r="X8040" s="429"/>
      <c r="Y8040" s="429"/>
      <c r="Z8040" s="429"/>
      <c r="AA8040" s="429"/>
      <c r="AB8040" s="185"/>
      <c r="AC8040" s="431"/>
    </row>
    <row r="8041" spans="24:29">
      <c r="X8041" s="429"/>
      <c r="Y8041" s="429"/>
      <c r="Z8041" s="429"/>
      <c r="AA8041" s="429"/>
      <c r="AB8041" s="185"/>
      <c r="AC8041" s="431"/>
    </row>
    <row r="8042" spans="24:29">
      <c r="X8042" s="429"/>
      <c r="Y8042" s="429"/>
      <c r="Z8042" s="429"/>
      <c r="AA8042" s="429"/>
      <c r="AB8042" s="185"/>
      <c r="AC8042" s="431"/>
    </row>
    <row r="8043" spans="24:29">
      <c r="X8043" s="429"/>
      <c r="Y8043" s="429"/>
      <c r="Z8043" s="429"/>
      <c r="AA8043" s="429"/>
      <c r="AB8043" s="185"/>
      <c r="AC8043" s="431"/>
    </row>
    <row r="8044" spans="24:29">
      <c r="X8044" s="429"/>
      <c r="Y8044" s="429"/>
      <c r="Z8044" s="429"/>
      <c r="AA8044" s="429"/>
      <c r="AB8044" s="185"/>
      <c r="AC8044" s="431"/>
    </row>
    <row r="8045" spans="24:29">
      <c r="X8045" s="429"/>
      <c r="Y8045" s="429"/>
      <c r="Z8045" s="429"/>
      <c r="AA8045" s="429"/>
      <c r="AB8045" s="185"/>
      <c r="AC8045" s="431"/>
    </row>
    <row r="8046" spans="24:29">
      <c r="X8046" s="429"/>
      <c r="Y8046" s="429"/>
      <c r="Z8046" s="429"/>
      <c r="AA8046" s="429"/>
      <c r="AB8046" s="185"/>
      <c r="AC8046" s="431"/>
    </row>
    <row r="8047" spans="24:29">
      <c r="X8047" s="429"/>
      <c r="Y8047" s="429"/>
      <c r="Z8047" s="429"/>
      <c r="AA8047" s="429"/>
      <c r="AB8047" s="185"/>
      <c r="AC8047" s="431"/>
    </row>
    <row r="8048" spans="24:29">
      <c r="X8048" s="429"/>
      <c r="Y8048" s="429"/>
      <c r="Z8048" s="429"/>
      <c r="AA8048" s="429"/>
      <c r="AB8048" s="185"/>
      <c r="AC8048" s="431"/>
    </row>
    <row r="8049" spans="24:29">
      <c r="X8049" s="429"/>
      <c r="Y8049" s="429"/>
      <c r="Z8049" s="429"/>
      <c r="AA8049" s="429"/>
      <c r="AB8049" s="185"/>
      <c r="AC8049" s="431"/>
    </row>
    <row r="8050" spans="24:29">
      <c r="X8050" s="429"/>
      <c r="Y8050" s="429"/>
      <c r="Z8050" s="429"/>
      <c r="AA8050" s="429"/>
      <c r="AB8050" s="185"/>
      <c r="AC8050" s="431"/>
    </row>
    <row r="8051" spans="24:29">
      <c r="X8051" s="429"/>
      <c r="Y8051" s="429"/>
      <c r="Z8051" s="429"/>
      <c r="AA8051" s="429"/>
      <c r="AB8051" s="185"/>
      <c r="AC8051" s="431"/>
    </row>
    <row r="8052" spans="24:29">
      <c r="X8052" s="429"/>
      <c r="Y8052" s="429"/>
      <c r="Z8052" s="429"/>
      <c r="AA8052" s="429"/>
      <c r="AB8052" s="185"/>
      <c r="AC8052" s="431"/>
    </row>
    <row r="8053" spans="24:29">
      <c r="X8053" s="429"/>
      <c r="Y8053" s="429"/>
      <c r="Z8053" s="429"/>
      <c r="AA8053" s="429"/>
      <c r="AB8053" s="185"/>
      <c r="AC8053" s="431"/>
    </row>
    <row r="8054" spans="24:29">
      <c r="X8054" s="429"/>
      <c r="Y8054" s="429"/>
      <c r="Z8054" s="429"/>
      <c r="AA8054" s="429"/>
      <c r="AB8054" s="185"/>
      <c r="AC8054" s="431"/>
    </row>
    <row r="8055" spans="24:29">
      <c r="X8055" s="429"/>
      <c r="Y8055" s="429"/>
      <c r="Z8055" s="429"/>
      <c r="AA8055" s="429"/>
      <c r="AB8055" s="185"/>
      <c r="AC8055" s="431"/>
    </row>
    <row r="8056" spans="24:29">
      <c r="X8056" s="429"/>
      <c r="Y8056" s="429"/>
      <c r="Z8056" s="429"/>
      <c r="AA8056" s="429"/>
      <c r="AB8056" s="185"/>
      <c r="AC8056" s="431"/>
    </row>
    <row r="8057" spans="24:29">
      <c r="X8057" s="429"/>
      <c r="Y8057" s="429"/>
      <c r="Z8057" s="429"/>
      <c r="AA8057" s="429"/>
      <c r="AB8057" s="185"/>
      <c r="AC8057" s="431"/>
    </row>
    <row r="8058" spans="24:29">
      <c r="X8058" s="429"/>
      <c r="Y8058" s="429"/>
      <c r="Z8058" s="429"/>
      <c r="AA8058" s="429"/>
      <c r="AB8058" s="185"/>
      <c r="AC8058" s="431"/>
    </row>
    <row r="8059" spans="24:29">
      <c r="X8059" s="429"/>
      <c r="Y8059" s="429"/>
      <c r="Z8059" s="429"/>
      <c r="AA8059" s="429"/>
      <c r="AB8059" s="185"/>
      <c r="AC8059" s="431"/>
    </row>
    <row r="8060" spans="24:29">
      <c r="X8060" s="429"/>
      <c r="Y8060" s="429"/>
      <c r="Z8060" s="429"/>
      <c r="AA8060" s="429"/>
      <c r="AB8060" s="185"/>
      <c r="AC8060" s="431"/>
    </row>
    <row r="8061" spans="24:29">
      <c r="X8061" s="429"/>
      <c r="Y8061" s="429"/>
      <c r="Z8061" s="429"/>
      <c r="AA8061" s="429"/>
      <c r="AB8061" s="185"/>
      <c r="AC8061" s="431"/>
    </row>
    <row r="8062" spans="24:29">
      <c r="X8062" s="429"/>
      <c r="Y8062" s="429"/>
      <c r="Z8062" s="429"/>
      <c r="AA8062" s="429"/>
      <c r="AB8062" s="185"/>
      <c r="AC8062" s="431"/>
    </row>
    <row r="8063" spans="24:29">
      <c r="X8063" s="429"/>
      <c r="Y8063" s="429"/>
      <c r="Z8063" s="429"/>
      <c r="AA8063" s="429"/>
      <c r="AB8063" s="185"/>
      <c r="AC8063" s="431"/>
    </row>
    <row r="8064" spans="24:29">
      <c r="X8064" s="429"/>
      <c r="Y8064" s="429"/>
      <c r="Z8064" s="429"/>
      <c r="AA8064" s="429"/>
      <c r="AB8064" s="185"/>
      <c r="AC8064" s="431"/>
    </row>
    <row r="8065" spans="24:29">
      <c r="X8065" s="429"/>
      <c r="Y8065" s="429"/>
      <c r="Z8065" s="429"/>
      <c r="AA8065" s="429"/>
      <c r="AB8065" s="185"/>
      <c r="AC8065" s="431"/>
    </row>
    <row r="8066" spans="24:29">
      <c r="X8066" s="429"/>
      <c r="Y8066" s="429"/>
      <c r="Z8066" s="429"/>
      <c r="AA8066" s="429"/>
      <c r="AB8066" s="185"/>
      <c r="AC8066" s="431"/>
    </row>
    <row r="8067" spans="24:29">
      <c r="X8067" s="429"/>
      <c r="Y8067" s="429"/>
      <c r="Z8067" s="429"/>
      <c r="AA8067" s="429"/>
      <c r="AB8067" s="185"/>
      <c r="AC8067" s="431"/>
    </row>
    <row r="8068" spans="24:29">
      <c r="X8068" s="429"/>
      <c r="Y8068" s="429"/>
      <c r="Z8068" s="429"/>
      <c r="AA8068" s="429"/>
      <c r="AB8068" s="185"/>
      <c r="AC8068" s="431"/>
    </row>
    <row r="8069" spans="24:29">
      <c r="X8069" s="429"/>
      <c r="Y8069" s="429"/>
      <c r="Z8069" s="429"/>
      <c r="AA8069" s="429"/>
      <c r="AB8069" s="185"/>
      <c r="AC8069" s="431"/>
    </row>
    <row r="8070" spans="24:29">
      <c r="X8070" s="429"/>
      <c r="Y8070" s="429"/>
      <c r="Z8070" s="429"/>
      <c r="AA8070" s="429"/>
      <c r="AB8070" s="185"/>
      <c r="AC8070" s="431"/>
    </row>
    <row r="8071" spans="24:29">
      <c r="X8071" s="429"/>
      <c r="Y8071" s="429"/>
      <c r="Z8071" s="429"/>
      <c r="AA8071" s="429"/>
      <c r="AB8071" s="185"/>
      <c r="AC8071" s="431"/>
    </row>
    <row r="8072" spans="24:29">
      <c r="X8072" s="429"/>
      <c r="Y8072" s="429"/>
      <c r="Z8072" s="429"/>
      <c r="AA8072" s="429"/>
      <c r="AB8072" s="185"/>
      <c r="AC8072" s="431"/>
    </row>
    <row r="8073" spans="24:29">
      <c r="X8073" s="429"/>
      <c r="Y8073" s="429"/>
      <c r="Z8073" s="429"/>
      <c r="AA8073" s="429"/>
      <c r="AB8073" s="185"/>
      <c r="AC8073" s="431"/>
    </row>
    <row r="8074" spans="24:29">
      <c r="X8074" s="429"/>
      <c r="Y8074" s="429"/>
      <c r="Z8074" s="429"/>
      <c r="AA8074" s="429"/>
      <c r="AB8074" s="185"/>
      <c r="AC8074" s="431"/>
    </row>
    <row r="8075" spans="24:29">
      <c r="X8075" s="429"/>
      <c r="Y8075" s="429"/>
      <c r="Z8075" s="429"/>
      <c r="AA8075" s="429"/>
      <c r="AB8075" s="185"/>
      <c r="AC8075" s="431"/>
    </row>
    <row r="8076" spans="24:29">
      <c r="X8076" s="429"/>
      <c r="Y8076" s="429"/>
      <c r="Z8076" s="429"/>
      <c r="AA8076" s="429"/>
      <c r="AB8076" s="185"/>
      <c r="AC8076" s="431"/>
    </row>
    <row r="8077" spans="24:29">
      <c r="X8077" s="429"/>
      <c r="Y8077" s="429"/>
      <c r="Z8077" s="429"/>
      <c r="AA8077" s="429"/>
      <c r="AB8077" s="185"/>
      <c r="AC8077" s="431"/>
    </row>
    <row r="8078" spans="24:29">
      <c r="X8078" s="429"/>
      <c r="Y8078" s="429"/>
      <c r="Z8078" s="429"/>
      <c r="AA8078" s="429"/>
      <c r="AB8078" s="185"/>
      <c r="AC8078" s="431"/>
    </row>
    <row r="8079" spans="24:29">
      <c r="X8079" s="429"/>
      <c r="Y8079" s="429"/>
      <c r="Z8079" s="429"/>
      <c r="AA8079" s="429"/>
      <c r="AB8079" s="185"/>
      <c r="AC8079" s="431"/>
    </row>
    <row r="8080" spans="24:29">
      <c r="X8080" s="429"/>
      <c r="Y8080" s="429"/>
      <c r="Z8080" s="429"/>
      <c r="AA8080" s="429"/>
      <c r="AB8080" s="185"/>
      <c r="AC8080" s="431"/>
    </row>
    <row r="8081" spans="24:29">
      <c r="X8081" s="429"/>
      <c r="Y8081" s="429"/>
      <c r="Z8081" s="429"/>
      <c r="AA8081" s="429"/>
      <c r="AB8081" s="185"/>
      <c r="AC8081" s="431"/>
    </row>
    <row r="8082" spans="24:29">
      <c r="X8082" s="429"/>
      <c r="Y8082" s="429"/>
      <c r="Z8082" s="429"/>
      <c r="AA8082" s="429"/>
      <c r="AB8082" s="185"/>
      <c r="AC8082" s="431"/>
    </row>
    <row r="8083" spans="24:29">
      <c r="X8083" s="429"/>
      <c r="Y8083" s="429"/>
      <c r="Z8083" s="429"/>
      <c r="AA8083" s="429"/>
      <c r="AB8083" s="185"/>
      <c r="AC8083" s="431"/>
    </row>
    <row r="8084" spans="24:29">
      <c r="X8084" s="429"/>
      <c r="Y8084" s="429"/>
      <c r="Z8084" s="429"/>
      <c r="AA8084" s="429"/>
      <c r="AB8084" s="185"/>
      <c r="AC8084" s="431"/>
    </row>
    <row r="8085" spans="24:29">
      <c r="X8085" s="429"/>
      <c r="Y8085" s="429"/>
      <c r="Z8085" s="429"/>
      <c r="AA8085" s="429"/>
      <c r="AB8085" s="185"/>
      <c r="AC8085" s="431"/>
    </row>
    <row r="8086" spans="24:29">
      <c r="X8086" s="429"/>
      <c r="Y8086" s="429"/>
      <c r="Z8086" s="429"/>
      <c r="AA8086" s="429"/>
      <c r="AB8086" s="185"/>
      <c r="AC8086" s="431"/>
    </row>
    <row r="8087" spans="24:29">
      <c r="X8087" s="429"/>
      <c r="Y8087" s="429"/>
      <c r="Z8087" s="429"/>
      <c r="AA8087" s="429"/>
      <c r="AB8087" s="185"/>
      <c r="AC8087" s="431"/>
    </row>
    <row r="8088" spans="24:29">
      <c r="X8088" s="429"/>
      <c r="Y8088" s="429"/>
      <c r="Z8088" s="429"/>
      <c r="AA8088" s="429"/>
      <c r="AB8088" s="185"/>
      <c r="AC8088" s="431"/>
    </row>
    <row r="8089" spans="24:29">
      <c r="X8089" s="429"/>
      <c r="Y8089" s="429"/>
      <c r="Z8089" s="429"/>
      <c r="AA8089" s="429"/>
      <c r="AB8089" s="185"/>
      <c r="AC8089" s="431"/>
    </row>
    <row r="8090" spans="24:29">
      <c r="X8090" s="429"/>
      <c r="Y8090" s="429"/>
      <c r="Z8090" s="429"/>
      <c r="AA8090" s="429"/>
      <c r="AB8090" s="185"/>
      <c r="AC8090" s="431"/>
    </row>
    <row r="8091" spans="24:29">
      <c r="X8091" s="429"/>
      <c r="Y8091" s="429"/>
      <c r="Z8091" s="429"/>
      <c r="AA8091" s="429"/>
      <c r="AB8091" s="185"/>
      <c r="AC8091" s="431"/>
    </row>
    <row r="8092" spans="24:29">
      <c r="X8092" s="429"/>
      <c r="Y8092" s="429"/>
      <c r="Z8092" s="429"/>
      <c r="AA8092" s="429"/>
      <c r="AB8092" s="185"/>
      <c r="AC8092" s="431"/>
    </row>
    <row r="8093" spans="24:29">
      <c r="X8093" s="429"/>
      <c r="Y8093" s="429"/>
      <c r="Z8093" s="429"/>
      <c r="AA8093" s="429"/>
      <c r="AB8093" s="185"/>
      <c r="AC8093" s="431"/>
    </row>
    <row r="8094" spans="24:29">
      <c r="X8094" s="429"/>
      <c r="Y8094" s="429"/>
      <c r="Z8094" s="429"/>
      <c r="AA8094" s="429"/>
      <c r="AB8094" s="185"/>
      <c r="AC8094" s="431"/>
    </row>
    <row r="8095" spans="24:29">
      <c r="X8095" s="429"/>
      <c r="Y8095" s="429"/>
      <c r="Z8095" s="429"/>
      <c r="AA8095" s="429"/>
      <c r="AB8095" s="185"/>
      <c r="AC8095" s="431"/>
    </row>
    <row r="8096" spans="24:29">
      <c r="X8096" s="429"/>
      <c r="Y8096" s="429"/>
      <c r="Z8096" s="429"/>
      <c r="AA8096" s="429"/>
      <c r="AB8096" s="185"/>
      <c r="AC8096" s="431"/>
    </row>
    <row r="8097" spans="24:29">
      <c r="X8097" s="429"/>
      <c r="Y8097" s="429"/>
      <c r="Z8097" s="429"/>
      <c r="AA8097" s="429"/>
      <c r="AB8097" s="185"/>
      <c r="AC8097" s="431"/>
    </row>
    <row r="8098" spans="24:29">
      <c r="X8098" s="429"/>
      <c r="Y8098" s="429"/>
      <c r="Z8098" s="429"/>
      <c r="AA8098" s="429"/>
      <c r="AB8098" s="185"/>
      <c r="AC8098" s="431"/>
    </row>
    <row r="8099" spans="24:29">
      <c r="X8099" s="429"/>
      <c r="Y8099" s="429"/>
      <c r="Z8099" s="429"/>
      <c r="AA8099" s="429"/>
      <c r="AB8099" s="185"/>
      <c r="AC8099" s="431"/>
    </row>
    <row r="8100" spans="24:29">
      <c r="X8100" s="429"/>
      <c r="Y8100" s="429"/>
      <c r="Z8100" s="429"/>
      <c r="AA8100" s="429"/>
      <c r="AB8100" s="185"/>
      <c r="AC8100" s="431"/>
    </row>
    <row r="8101" spans="24:29">
      <c r="X8101" s="429"/>
      <c r="Y8101" s="429"/>
      <c r="Z8101" s="429"/>
      <c r="AA8101" s="429"/>
      <c r="AB8101" s="185"/>
      <c r="AC8101" s="431"/>
    </row>
    <row r="8102" spans="24:29">
      <c r="X8102" s="429"/>
      <c r="Y8102" s="429"/>
      <c r="Z8102" s="429"/>
      <c r="AA8102" s="429"/>
      <c r="AB8102" s="185"/>
      <c r="AC8102" s="431"/>
    </row>
    <row r="8103" spans="24:29">
      <c r="X8103" s="429"/>
      <c r="Y8103" s="429"/>
      <c r="Z8103" s="429"/>
      <c r="AA8103" s="429"/>
      <c r="AB8103" s="185"/>
      <c r="AC8103" s="431"/>
    </row>
    <row r="8104" spans="24:29">
      <c r="X8104" s="429"/>
      <c r="Y8104" s="429"/>
      <c r="Z8104" s="429"/>
      <c r="AA8104" s="429"/>
      <c r="AB8104" s="185"/>
      <c r="AC8104" s="431"/>
    </row>
    <row r="8105" spans="24:29">
      <c r="X8105" s="429"/>
      <c r="Y8105" s="429"/>
      <c r="Z8105" s="429"/>
      <c r="AA8105" s="429"/>
      <c r="AB8105" s="185"/>
      <c r="AC8105" s="431"/>
    </row>
    <row r="8106" spans="24:29">
      <c r="X8106" s="429"/>
      <c r="Y8106" s="429"/>
      <c r="Z8106" s="429"/>
      <c r="AA8106" s="429"/>
      <c r="AB8106" s="185"/>
      <c r="AC8106" s="431"/>
    </row>
    <row r="8107" spans="24:29">
      <c r="X8107" s="429"/>
      <c r="Y8107" s="429"/>
      <c r="Z8107" s="429"/>
      <c r="AA8107" s="429"/>
      <c r="AB8107" s="185"/>
      <c r="AC8107" s="431"/>
    </row>
    <row r="8108" spans="24:29">
      <c r="X8108" s="429"/>
      <c r="Y8108" s="429"/>
      <c r="Z8108" s="429"/>
      <c r="AA8108" s="429"/>
      <c r="AB8108" s="185"/>
      <c r="AC8108" s="431"/>
    </row>
    <row r="8109" spans="24:29">
      <c r="X8109" s="429"/>
      <c r="Y8109" s="429"/>
      <c r="Z8109" s="429"/>
      <c r="AA8109" s="429"/>
      <c r="AB8109" s="185"/>
      <c r="AC8109" s="431"/>
    </row>
    <row r="8110" spans="24:29">
      <c r="X8110" s="429"/>
      <c r="Y8110" s="429"/>
      <c r="Z8110" s="429"/>
      <c r="AA8110" s="429"/>
      <c r="AB8110" s="185"/>
      <c r="AC8110" s="431"/>
    </row>
    <row r="8111" spans="24:29">
      <c r="X8111" s="429"/>
      <c r="Y8111" s="429"/>
      <c r="Z8111" s="429"/>
      <c r="AA8111" s="429"/>
      <c r="AB8111" s="185"/>
      <c r="AC8111" s="431"/>
    </row>
    <row r="8112" spans="24:29">
      <c r="X8112" s="429"/>
      <c r="Y8112" s="429"/>
      <c r="Z8112" s="429"/>
      <c r="AA8112" s="429"/>
      <c r="AB8112" s="185"/>
      <c r="AC8112" s="431"/>
    </row>
    <row r="8113" spans="24:29">
      <c r="X8113" s="429"/>
      <c r="Y8113" s="429"/>
      <c r="Z8113" s="429"/>
      <c r="AA8113" s="429"/>
      <c r="AB8113" s="185"/>
      <c r="AC8113" s="431"/>
    </row>
    <row r="8114" spans="24:29">
      <c r="X8114" s="429"/>
      <c r="Y8114" s="429"/>
      <c r="Z8114" s="429"/>
      <c r="AA8114" s="429"/>
      <c r="AB8114" s="185"/>
      <c r="AC8114" s="431"/>
    </row>
    <row r="8115" spans="24:29">
      <c r="X8115" s="429"/>
      <c r="Y8115" s="429"/>
      <c r="Z8115" s="429"/>
      <c r="AA8115" s="429"/>
      <c r="AB8115" s="185"/>
      <c r="AC8115" s="431"/>
    </row>
    <row r="8116" spans="24:29">
      <c r="X8116" s="429"/>
      <c r="Y8116" s="429"/>
      <c r="Z8116" s="429"/>
      <c r="AA8116" s="429"/>
      <c r="AB8116" s="185"/>
      <c r="AC8116" s="431"/>
    </row>
    <row r="8117" spans="24:29">
      <c r="X8117" s="429"/>
      <c r="Y8117" s="429"/>
      <c r="Z8117" s="429"/>
      <c r="AA8117" s="429"/>
      <c r="AB8117" s="185"/>
      <c r="AC8117" s="431"/>
    </row>
    <row r="8118" spans="24:29">
      <c r="X8118" s="429"/>
      <c r="Y8118" s="429"/>
      <c r="Z8118" s="429"/>
      <c r="AA8118" s="429"/>
      <c r="AB8118" s="185"/>
      <c r="AC8118" s="431"/>
    </row>
    <row r="8119" spans="24:29">
      <c r="X8119" s="429"/>
      <c r="Y8119" s="429"/>
      <c r="Z8119" s="429"/>
      <c r="AA8119" s="429"/>
      <c r="AB8119" s="185"/>
      <c r="AC8119" s="431"/>
    </row>
    <row r="8120" spans="24:29">
      <c r="X8120" s="429"/>
      <c r="Y8120" s="429"/>
      <c r="Z8120" s="429"/>
      <c r="AA8120" s="429"/>
      <c r="AB8120" s="185"/>
      <c r="AC8120" s="431"/>
    </row>
    <row r="8121" spans="24:29">
      <c r="X8121" s="429"/>
      <c r="Y8121" s="429"/>
      <c r="Z8121" s="429"/>
      <c r="AA8121" s="429"/>
      <c r="AB8121" s="185"/>
      <c r="AC8121" s="431"/>
    </row>
    <row r="8122" spans="24:29">
      <c r="X8122" s="429"/>
      <c r="Y8122" s="429"/>
      <c r="Z8122" s="429"/>
      <c r="AA8122" s="429"/>
      <c r="AB8122" s="185"/>
      <c r="AC8122" s="431"/>
    </row>
    <row r="8123" spans="24:29">
      <c r="X8123" s="429"/>
      <c r="Y8123" s="429"/>
      <c r="Z8123" s="429"/>
      <c r="AA8123" s="429"/>
      <c r="AB8123" s="185"/>
      <c r="AC8123" s="431"/>
    </row>
    <row r="8124" spans="24:29">
      <c r="X8124" s="429"/>
      <c r="Y8124" s="429"/>
      <c r="Z8124" s="429"/>
      <c r="AA8124" s="429"/>
      <c r="AB8124" s="185"/>
      <c r="AC8124" s="431"/>
    </row>
    <row r="8125" spans="24:29">
      <c r="X8125" s="429"/>
      <c r="Y8125" s="429"/>
      <c r="Z8125" s="429"/>
      <c r="AA8125" s="429"/>
      <c r="AB8125" s="185"/>
      <c r="AC8125" s="431"/>
    </row>
    <row r="8126" spans="24:29">
      <c r="X8126" s="429"/>
      <c r="Y8126" s="429"/>
      <c r="Z8126" s="429"/>
      <c r="AA8126" s="429"/>
      <c r="AB8126" s="185"/>
      <c r="AC8126" s="431"/>
    </row>
    <row r="8127" spans="24:29">
      <c r="X8127" s="429"/>
      <c r="Y8127" s="429"/>
      <c r="Z8127" s="429"/>
      <c r="AA8127" s="429"/>
      <c r="AB8127" s="185"/>
      <c r="AC8127" s="431"/>
    </row>
    <row r="8128" spans="24:29">
      <c r="X8128" s="429"/>
      <c r="Y8128" s="429"/>
      <c r="Z8128" s="429"/>
      <c r="AA8128" s="429"/>
      <c r="AB8128" s="185"/>
      <c r="AC8128" s="431"/>
    </row>
    <row r="8129" spans="24:29">
      <c r="X8129" s="429"/>
      <c r="Y8129" s="429"/>
      <c r="Z8129" s="429"/>
      <c r="AA8129" s="429"/>
      <c r="AB8129" s="185"/>
      <c r="AC8129" s="431"/>
    </row>
    <row r="8130" spans="24:29">
      <c r="X8130" s="429"/>
      <c r="Y8130" s="429"/>
      <c r="Z8130" s="429"/>
      <c r="AA8130" s="429"/>
      <c r="AB8130" s="185"/>
      <c r="AC8130" s="431"/>
    </row>
    <row r="8131" spans="24:29">
      <c r="X8131" s="429"/>
      <c r="Y8131" s="429"/>
      <c r="Z8131" s="429"/>
      <c r="AA8131" s="429"/>
      <c r="AB8131" s="185"/>
      <c r="AC8131" s="431"/>
    </row>
    <row r="8132" spans="24:29">
      <c r="X8132" s="429"/>
      <c r="Y8132" s="429"/>
      <c r="Z8132" s="429"/>
      <c r="AA8132" s="429"/>
      <c r="AB8132" s="185"/>
      <c r="AC8132" s="431"/>
    </row>
    <row r="8133" spans="24:29">
      <c r="X8133" s="429"/>
      <c r="Y8133" s="429"/>
      <c r="Z8133" s="429"/>
      <c r="AA8133" s="429"/>
      <c r="AB8133" s="185"/>
      <c r="AC8133" s="431"/>
    </row>
    <row r="8134" spans="24:29">
      <c r="X8134" s="429"/>
      <c r="Y8134" s="429"/>
      <c r="Z8134" s="429"/>
      <c r="AA8134" s="429"/>
      <c r="AB8134" s="185"/>
      <c r="AC8134" s="431"/>
    </row>
    <row r="8135" spans="24:29">
      <c r="X8135" s="429"/>
      <c r="Y8135" s="429"/>
      <c r="Z8135" s="429"/>
      <c r="AA8135" s="429"/>
      <c r="AB8135" s="185"/>
      <c r="AC8135" s="431"/>
    </row>
    <row r="8136" spans="24:29">
      <c r="X8136" s="429"/>
      <c r="Y8136" s="429"/>
      <c r="Z8136" s="429"/>
      <c r="AA8136" s="429"/>
      <c r="AB8136" s="185"/>
      <c r="AC8136" s="431"/>
    </row>
    <row r="8137" spans="24:29">
      <c r="X8137" s="429"/>
      <c r="Y8137" s="429"/>
      <c r="Z8137" s="429"/>
      <c r="AA8137" s="429"/>
      <c r="AB8137" s="185"/>
      <c r="AC8137" s="431"/>
    </row>
    <row r="8138" spans="24:29">
      <c r="X8138" s="429"/>
      <c r="Y8138" s="429"/>
      <c r="Z8138" s="429"/>
      <c r="AA8138" s="429"/>
      <c r="AB8138" s="185"/>
      <c r="AC8138" s="431"/>
    </row>
    <row r="8139" spans="24:29">
      <c r="X8139" s="429"/>
      <c r="Y8139" s="429"/>
      <c r="Z8139" s="429"/>
      <c r="AA8139" s="429"/>
      <c r="AB8139" s="185"/>
      <c r="AC8139" s="431"/>
    </row>
    <row r="8140" spans="24:29">
      <c r="X8140" s="429"/>
      <c r="Y8140" s="429"/>
      <c r="Z8140" s="429"/>
      <c r="AA8140" s="429"/>
      <c r="AB8140" s="185"/>
      <c r="AC8140" s="431"/>
    </row>
    <row r="8141" spans="24:29">
      <c r="X8141" s="429"/>
      <c r="Y8141" s="429"/>
      <c r="Z8141" s="429"/>
      <c r="AA8141" s="429"/>
      <c r="AB8141" s="185"/>
      <c r="AC8141" s="431"/>
    </row>
    <row r="8142" spans="24:29">
      <c r="X8142" s="429"/>
      <c r="Y8142" s="429"/>
      <c r="Z8142" s="429"/>
      <c r="AA8142" s="429"/>
      <c r="AB8142" s="185"/>
      <c r="AC8142" s="431"/>
    </row>
    <row r="8143" spans="24:29">
      <c r="X8143" s="429"/>
      <c r="Y8143" s="429"/>
      <c r="Z8143" s="429"/>
      <c r="AA8143" s="429"/>
      <c r="AB8143" s="185"/>
      <c r="AC8143" s="431"/>
    </row>
    <row r="8144" spans="24:29">
      <c r="X8144" s="429"/>
      <c r="Y8144" s="429"/>
      <c r="Z8144" s="429"/>
      <c r="AA8144" s="429"/>
      <c r="AB8144" s="185"/>
      <c r="AC8144" s="431"/>
    </row>
    <row r="8145" spans="24:29">
      <c r="X8145" s="429"/>
      <c r="Y8145" s="429"/>
      <c r="Z8145" s="429"/>
      <c r="AA8145" s="429"/>
      <c r="AB8145" s="185"/>
      <c r="AC8145" s="431"/>
    </row>
    <row r="8146" spans="24:29">
      <c r="X8146" s="429"/>
      <c r="Y8146" s="429"/>
      <c r="Z8146" s="429"/>
      <c r="AA8146" s="429"/>
      <c r="AB8146" s="185"/>
      <c r="AC8146" s="431"/>
    </row>
    <row r="8147" spans="24:29">
      <c r="X8147" s="429"/>
      <c r="Y8147" s="429"/>
      <c r="Z8147" s="429"/>
      <c r="AA8147" s="429"/>
      <c r="AB8147" s="185"/>
      <c r="AC8147" s="431"/>
    </row>
    <row r="8148" spans="24:29">
      <c r="X8148" s="429"/>
      <c r="Y8148" s="429"/>
      <c r="Z8148" s="429"/>
      <c r="AA8148" s="429"/>
      <c r="AB8148" s="185"/>
      <c r="AC8148" s="431"/>
    </row>
    <row r="8149" spans="24:29">
      <c r="X8149" s="429"/>
      <c r="Y8149" s="429"/>
      <c r="Z8149" s="429"/>
      <c r="AA8149" s="429"/>
      <c r="AB8149" s="185"/>
      <c r="AC8149" s="431"/>
    </row>
    <row r="8150" spans="24:29">
      <c r="X8150" s="429"/>
      <c r="Y8150" s="429"/>
      <c r="Z8150" s="429"/>
      <c r="AA8150" s="429"/>
      <c r="AB8150" s="185"/>
      <c r="AC8150" s="431"/>
    </row>
    <row r="8151" spans="24:29">
      <c r="X8151" s="429"/>
      <c r="Y8151" s="429"/>
      <c r="Z8151" s="429"/>
      <c r="AA8151" s="429"/>
      <c r="AB8151" s="185"/>
      <c r="AC8151" s="431"/>
    </row>
    <row r="8152" spans="24:29">
      <c r="X8152" s="429"/>
      <c r="Y8152" s="429"/>
      <c r="Z8152" s="429"/>
      <c r="AA8152" s="429"/>
      <c r="AB8152" s="185"/>
      <c r="AC8152" s="431"/>
    </row>
    <row r="8153" spans="24:29">
      <c r="X8153" s="429"/>
      <c r="Y8153" s="429"/>
      <c r="Z8153" s="429"/>
      <c r="AA8153" s="429"/>
      <c r="AB8153" s="185"/>
      <c r="AC8153" s="431"/>
    </row>
    <row r="8154" spans="24:29">
      <c r="X8154" s="429"/>
      <c r="Y8154" s="429"/>
      <c r="Z8154" s="429"/>
      <c r="AA8154" s="429"/>
      <c r="AB8154" s="185"/>
      <c r="AC8154" s="431"/>
    </row>
    <row r="8155" spans="24:29">
      <c r="X8155" s="429"/>
      <c r="Y8155" s="429"/>
      <c r="Z8155" s="429"/>
      <c r="AA8155" s="429"/>
      <c r="AB8155" s="185"/>
      <c r="AC8155" s="431"/>
    </row>
    <row r="8156" spans="24:29">
      <c r="X8156" s="429"/>
      <c r="Y8156" s="429"/>
      <c r="Z8156" s="429"/>
      <c r="AA8156" s="429"/>
      <c r="AB8156" s="185"/>
      <c r="AC8156" s="431"/>
    </row>
    <row r="8157" spans="24:29">
      <c r="X8157" s="429"/>
      <c r="Y8157" s="429"/>
      <c r="Z8157" s="429"/>
      <c r="AA8157" s="429"/>
      <c r="AB8157" s="185"/>
      <c r="AC8157" s="431"/>
    </row>
    <row r="8158" spans="24:29">
      <c r="X8158" s="429"/>
      <c r="Y8158" s="429"/>
      <c r="Z8158" s="429"/>
      <c r="AA8158" s="429"/>
      <c r="AB8158" s="185"/>
      <c r="AC8158" s="431"/>
    </row>
    <row r="8159" spans="24:29">
      <c r="X8159" s="429"/>
      <c r="Y8159" s="429"/>
      <c r="Z8159" s="429"/>
      <c r="AA8159" s="429"/>
      <c r="AB8159" s="185"/>
      <c r="AC8159" s="431"/>
    </row>
    <row r="8160" spans="24:29">
      <c r="X8160" s="429"/>
      <c r="Y8160" s="429"/>
      <c r="Z8160" s="429"/>
      <c r="AA8160" s="429"/>
      <c r="AB8160" s="185"/>
      <c r="AC8160" s="431"/>
    </row>
    <row r="8161" spans="24:29">
      <c r="X8161" s="429"/>
      <c r="Y8161" s="429"/>
      <c r="Z8161" s="429"/>
      <c r="AA8161" s="429"/>
      <c r="AB8161" s="185"/>
      <c r="AC8161" s="431"/>
    </row>
    <row r="8162" spans="24:29">
      <c r="X8162" s="429"/>
      <c r="Y8162" s="429"/>
      <c r="Z8162" s="429"/>
      <c r="AA8162" s="429"/>
      <c r="AB8162" s="185"/>
      <c r="AC8162" s="431"/>
    </row>
    <row r="8163" spans="24:29">
      <c r="X8163" s="429"/>
      <c r="Y8163" s="429"/>
      <c r="Z8163" s="429"/>
      <c r="AA8163" s="429"/>
      <c r="AB8163" s="185"/>
      <c r="AC8163" s="431"/>
    </row>
    <row r="8164" spans="24:29">
      <c r="X8164" s="429"/>
      <c r="Y8164" s="429"/>
      <c r="Z8164" s="429"/>
      <c r="AA8164" s="429"/>
      <c r="AB8164" s="185"/>
      <c r="AC8164" s="431"/>
    </row>
    <row r="8165" spans="24:29">
      <c r="X8165" s="429"/>
      <c r="Y8165" s="429"/>
      <c r="Z8165" s="429"/>
      <c r="AA8165" s="429"/>
      <c r="AB8165" s="185"/>
      <c r="AC8165" s="431"/>
    </row>
    <row r="8166" spans="24:29">
      <c r="X8166" s="429"/>
      <c r="Y8166" s="429"/>
      <c r="Z8166" s="429"/>
      <c r="AA8166" s="429"/>
      <c r="AB8166" s="185"/>
      <c r="AC8166" s="431"/>
    </row>
    <row r="8167" spans="24:29">
      <c r="X8167" s="429"/>
      <c r="Y8167" s="429"/>
      <c r="Z8167" s="429"/>
      <c r="AA8167" s="429"/>
      <c r="AB8167" s="185"/>
      <c r="AC8167" s="431"/>
    </row>
    <row r="8168" spans="24:29">
      <c r="X8168" s="429"/>
      <c r="Y8168" s="429"/>
      <c r="Z8168" s="429"/>
      <c r="AA8168" s="429"/>
      <c r="AB8168" s="185"/>
      <c r="AC8168" s="431"/>
    </row>
    <row r="8169" spans="24:29">
      <c r="X8169" s="429"/>
      <c r="Y8169" s="429"/>
      <c r="Z8169" s="429"/>
      <c r="AA8169" s="429"/>
      <c r="AB8169" s="185"/>
      <c r="AC8169" s="431"/>
    </row>
    <row r="8170" spans="24:29">
      <c r="X8170" s="429"/>
      <c r="Y8170" s="429"/>
      <c r="Z8170" s="429"/>
      <c r="AA8170" s="429"/>
      <c r="AB8170" s="185"/>
      <c r="AC8170" s="431"/>
    </row>
    <row r="8171" spans="24:29">
      <c r="X8171" s="429"/>
      <c r="Y8171" s="429"/>
      <c r="Z8171" s="429"/>
      <c r="AA8171" s="429"/>
      <c r="AB8171" s="185"/>
      <c r="AC8171" s="431"/>
    </row>
    <row r="8172" spans="24:29">
      <c r="X8172" s="429"/>
      <c r="Y8172" s="429"/>
      <c r="Z8172" s="429"/>
      <c r="AA8172" s="429"/>
      <c r="AB8172" s="185"/>
      <c r="AC8172" s="431"/>
    </row>
    <row r="8173" spans="24:29">
      <c r="X8173" s="429"/>
      <c r="Y8173" s="429"/>
      <c r="Z8173" s="429"/>
      <c r="AA8173" s="429"/>
      <c r="AB8173" s="185"/>
      <c r="AC8173" s="431"/>
    </row>
    <row r="8174" spans="24:29">
      <c r="X8174" s="429"/>
      <c r="Y8174" s="429"/>
      <c r="Z8174" s="429"/>
      <c r="AA8174" s="429"/>
      <c r="AB8174" s="185"/>
      <c r="AC8174" s="431"/>
    </row>
    <row r="8175" spans="24:29">
      <c r="X8175" s="429"/>
      <c r="Y8175" s="429"/>
      <c r="Z8175" s="429"/>
      <c r="AA8175" s="429"/>
      <c r="AB8175" s="185"/>
      <c r="AC8175" s="431"/>
    </row>
    <row r="8176" spans="24:29">
      <c r="X8176" s="429"/>
      <c r="Y8176" s="429"/>
      <c r="Z8176" s="429"/>
      <c r="AA8176" s="429"/>
      <c r="AB8176" s="185"/>
      <c r="AC8176" s="431"/>
    </row>
    <row r="8177" spans="24:29">
      <c r="X8177" s="429"/>
      <c r="Y8177" s="429"/>
      <c r="Z8177" s="429"/>
      <c r="AA8177" s="429"/>
      <c r="AB8177" s="185"/>
      <c r="AC8177" s="431"/>
    </row>
    <row r="8178" spans="24:29">
      <c r="X8178" s="429"/>
      <c r="Y8178" s="429"/>
      <c r="Z8178" s="429"/>
      <c r="AA8178" s="429"/>
      <c r="AB8178" s="185"/>
      <c r="AC8178" s="431"/>
    </row>
    <row r="8179" spans="24:29">
      <c r="X8179" s="429"/>
      <c r="Y8179" s="429"/>
      <c r="Z8179" s="429"/>
      <c r="AA8179" s="429"/>
      <c r="AB8179" s="185"/>
      <c r="AC8179" s="431"/>
    </row>
    <row r="8180" spans="24:29">
      <c r="X8180" s="429"/>
      <c r="Y8180" s="429"/>
      <c r="Z8180" s="429"/>
      <c r="AA8180" s="429"/>
      <c r="AB8180" s="185"/>
      <c r="AC8180" s="431"/>
    </row>
    <row r="8181" spans="24:29">
      <c r="X8181" s="429"/>
      <c r="Y8181" s="429"/>
      <c r="Z8181" s="429"/>
      <c r="AA8181" s="429"/>
      <c r="AB8181" s="185"/>
      <c r="AC8181" s="431"/>
    </row>
    <row r="8182" spans="24:29">
      <c r="X8182" s="429"/>
      <c r="Y8182" s="429"/>
      <c r="Z8182" s="429"/>
      <c r="AA8182" s="429"/>
      <c r="AB8182" s="185"/>
      <c r="AC8182" s="431"/>
    </row>
    <row r="8183" spans="24:29">
      <c r="X8183" s="429"/>
      <c r="Y8183" s="429"/>
      <c r="Z8183" s="429"/>
      <c r="AA8183" s="429"/>
      <c r="AB8183" s="185"/>
      <c r="AC8183" s="431"/>
    </row>
    <row r="8184" spans="24:29">
      <c r="X8184" s="429"/>
      <c r="Y8184" s="429"/>
      <c r="Z8184" s="429"/>
      <c r="AA8184" s="429"/>
      <c r="AB8184" s="185"/>
      <c r="AC8184" s="431"/>
    </row>
    <row r="8185" spans="24:29">
      <c r="X8185" s="429"/>
      <c r="Y8185" s="429"/>
      <c r="Z8185" s="429"/>
      <c r="AA8185" s="429"/>
      <c r="AB8185" s="185"/>
      <c r="AC8185" s="431"/>
    </row>
    <row r="8186" spans="24:29">
      <c r="X8186" s="429"/>
      <c r="Y8186" s="429"/>
      <c r="Z8186" s="429"/>
      <c r="AA8186" s="429"/>
      <c r="AB8186" s="185"/>
      <c r="AC8186" s="431"/>
    </row>
    <row r="8187" spans="24:29">
      <c r="X8187" s="429"/>
      <c r="Y8187" s="429"/>
      <c r="Z8187" s="429"/>
      <c r="AA8187" s="429"/>
      <c r="AB8187" s="185"/>
      <c r="AC8187" s="431"/>
    </row>
    <row r="8188" spans="24:29">
      <c r="X8188" s="429"/>
      <c r="Y8188" s="429"/>
      <c r="Z8188" s="429"/>
      <c r="AA8188" s="429"/>
      <c r="AB8188" s="185"/>
      <c r="AC8188" s="431"/>
    </row>
    <row r="8189" spans="24:29">
      <c r="X8189" s="429"/>
      <c r="Y8189" s="429"/>
      <c r="Z8189" s="429"/>
      <c r="AA8189" s="429"/>
      <c r="AB8189" s="185"/>
      <c r="AC8189" s="431"/>
    </row>
    <row r="8190" spans="24:29">
      <c r="X8190" s="429"/>
      <c r="Y8190" s="429"/>
      <c r="Z8190" s="429"/>
      <c r="AA8190" s="429"/>
      <c r="AB8190" s="185"/>
      <c r="AC8190" s="431"/>
    </row>
    <row r="8191" spans="24:29">
      <c r="X8191" s="429"/>
      <c r="Y8191" s="429"/>
      <c r="Z8191" s="429"/>
      <c r="AA8191" s="429"/>
      <c r="AB8191" s="185"/>
      <c r="AC8191" s="431"/>
    </row>
    <row r="8192" spans="24:29">
      <c r="X8192" s="429"/>
      <c r="Y8192" s="429"/>
      <c r="Z8192" s="429"/>
      <c r="AA8192" s="429"/>
      <c r="AB8192" s="185"/>
      <c r="AC8192" s="431"/>
    </row>
    <row r="8193" spans="24:29">
      <c r="X8193" s="429"/>
      <c r="Y8193" s="429"/>
      <c r="Z8193" s="429"/>
      <c r="AA8193" s="429"/>
      <c r="AB8193" s="185"/>
      <c r="AC8193" s="431"/>
    </row>
    <row r="8194" spans="24:29">
      <c r="X8194" s="429"/>
      <c r="Y8194" s="429"/>
      <c r="Z8194" s="429"/>
      <c r="AA8194" s="429"/>
      <c r="AB8194" s="185"/>
      <c r="AC8194" s="431"/>
    </row>
    <row r="8195" spans="24:29">
      <c r="X8195" s="429"/>
      <c r="Y8195" s="429"/>
      <c r="Z8195" s="429"/>
      <c r="AA8195" s="429"/>
      <c r="AB8195" s="185"/>
      <c r="AC8195" s="431"/>
    </row>
    <row r="8196" spans="24:29">
      <c r="X8196" s="429"/>
      <c r="Y8196" s="429"/>
      <c r="Z8196" s="429"/>
      <c r="AA8196" s="429"/>
      <c r="AB8196" s="185"/>
      <c r="AC8196" s="431"/>
    </row>
    <row r="8197" spans="24:29">
      <c r="X8197" s="429"/>
      <c r="Y8197" s="429"/>
      <c r="Z8197" s="429"/>
      <c r="AA8197" s="429"/>
      <c r="AB8197" s="185"/>
      <c r="AC8197" s="431"/>
    </row>
    <row r="8198" spans="24:29">
      <c r="X8198" s="429"/>
      <c r="Y8198" s="429"/>
      <c r="Z8198" s="429"/>
      <c r="AA8198" s="429"/>
      <c r="AB8198" s="185"/>
      <c r="AC8198" s="431"/>
    </row>
    <row r="8199" spans="24:29">
      <c r="X8199" s="429"/>
      <c r="Y8199" s="429"/>
      <c r="Z8199" s="429"/>
      <c r="AA8199" s="429"/>
      <c r="AB8199" s="185"/>
      <c r="AC8199" s="431"/>
    </row>
    <row r="8200" spans="24:29">
      <c r="X8200" s="429"/>
      <c r="Y8200" s="429"/>
      <c r="Z8200" s="429"/>
      <c r="AA8200" s="429"/>
      <c r="AB8200" s="185"/>
      <c r="AC8200" s="431"/>
    </row>
    <row r="8201" spans="24:29">
      <c r="X8201" s="429"/>
      <c r="Y8201" s="429"/>
      <c r="Z8201" s="429"/>
      <c r="AA8201" s="429"/>
      <c r="AB8201" s="185"/>
      <c r="AC8201" s="431"/>
    </row>
    <row r="8202" spans="24:29">
      <c r="X8202" s="429"/>
      <c r="Y8202" s="429"/>
      <c r="Z8202" s="429"/>
      <c r="AA8202" s="429"/>
      <c r="AB8202" s="185"/>
      <c r="AC8202" s="431"/>
    </row>
    <row r="8203" spans="24:29">
      <c r="X8203" s="429"/>
      <c r="Y8203" s="429"/>
      <c r="Z8203" s="429"/>
      <c r="AA8203" s="429"/>
      <c r="AB8203" s="185"/>
      <c r="AC8203" s="431"/>
    </row>
    <row r="8204" spans="24:29">
      <c r="X8204" s="429"/>
      <c r="Y8204" s="429"/>
      <c r="Z8204" s="429"/>
      <c r="AA8204" s="429"/>
      <c r="AB8204" s="185"/>
      <c r="AC8204" s="431"/>
    </row>
    <row r="8205" spans="24:29">
      <c r="X8205" s="429"/>
      <c r="Y8205" s="429"/>
      <c r="Z8205" s="429"/>
      <c r="AA8205" s="429"/>
      <c r="AB8205" s="185"/>
      <c r="AC8205" s="431"/>
    </row>
    <row r="8206" spans="24:29">
      <c r="X8206" s="429"/>
      <c r="Y8206" s="429"/>
      <c r="Z8206" s="429"/>
      <c r="AA8206" s="429"/>
      <c r="AB8206" s="185"/>
      <c r="AC8206" s="431"/>
    </row>
    <row r="8207" spans="24:29">
      <c r="X8207" s="429"/>
      <c r="Y8207" s="429"/>
      <c r="Z8207" s="429"/>
      <c r="AA8207" s="429"/>
      <c r="AB8207" s="185"/>
      <c r="AC8207" s="431"/>
    </row>
    <row r="8208" spans="24:29">
      <c r="X8208" s="429"/>
      <c r="Y8208" s="429"/>
      <c r="Z8208" s="429"/>
      <c r="AA8208" s="429"/>
      <c r="AB8208" s="185"/>
      <c r="AC8208" s="431"/>
    </row>
    <row r="8209" spans="24:29">
      <c r="X8209" s="429"/>
      <c r="Y8209" s="429"/>
      <c r="Z8209" s="429"/>
      <c r="AA8209" s="429"/>
      <c r="AB8209" s="185"/>
      <c r="AC8209" s="431"/>
    </row>
    <row r="8210" spans="24:29">
      <c r="X8210" s="429"/>
      <c r="Y8210" s="429"/>
      <c r="Z8210" s="429"/>
      <c r="AA8210" s="429"/>
      <c r="AB8210" s="185"/>
      <c r="AC8210" s="431"/>
    </row>
    <row r="8211" spans="24:29">
      <c r="X8211" s="429"/>
      <c r="Y8211" s="429"/>
      <c r="Z8211" s="429"/>
      <c r="AA8211" s="429"/>
      <c r="AB8211" s="185"/>
      <c r="AC8211" s="431"/>
    </row>
    <row r="8212" spans="24:29">
      <c r="X8212" s="429"/>
      <c r="Y8212" s="429"/>
      <c r="Z8212" s="429"/>
      <c r="AA8212" s="429"/>
      <c r="AB8212" s="185"/>
      <c r="AC8212" s="431"/>
    </row>
    <row r="8213" spans="24:29">
      <c r="X8213" s="429"/>
      <c r="Y8213" s="429"/>
      <c r="Z8213" s="429"/>
      <c r="AA8213" s="429"/>
      <c r="AB8213" s="185"/>
      <c r="AC8213" s="431"/>
    </row>
    <row r="8214" spans="24:29">
      <c r="X8214" s="429"/>
      <c r="Y8214" s="429"/>
      <c r="Z8214" s="429"/>
      <c r="AA8214" s="429"/>
      <c r="AB8214" s="185"/>
      <c r="AC8214" s="431"/>
    </row>
    <row r="8215" spans="24:29">
      <c r="X8215" s="429"/>
      <c r="Y8215" s="429"/>
      <c r="Z8215" s="429"/>
      <c r="AA8215" s="429"/>
      <c r="AB8215" s="185"/>
      <c r="AC8215" s="431"/>
    </row>
    <row r="8216" spans="24:29">
      <c r="X8216" s="429"/>
      <c r="Y8216" s="429"/>
      <c r="Z8216" s="429"/>
      <c r="AA8216" s="429"/>
      <c r="AB8216" s="185"/>
      <c r="AC8216" s="431"/>
    </row>
    <row r="8217" spans="24:29">
      <c r="X8217" s="429"/>
      <c r="Y8217" s="429"/>
      <c r="Z8217" s="429"/>
      <c r="AA8217" s="429"/>
      <c r="AB8217" s="185"/>
      <c r="AC8217" s="431"/>
    </row>
    <row r="8218" spans="24:29">
      <c r="X8218" s="429"/>
      <c r="Y8218" s="429"/>
      <c r="Z8218" s="429"/>
      <c r="AA8218" s="429"/>
      <c r="AB8218" s="185"/>
      <c r="AC8218" s="431"/>
    </row>
    <row r="8219" spans="24:29">
      <c r="X8219" s="429"/>
      <c r="Y8219" s="429"/>
      <c r="Z8219" s="429"/>
      <c r="AA8219" s="429"/>
      <c r="AB8219" s="185"/>
      <c r="AC8219" s="431"/>
    </row>
    <row r="8220" spans="24:29">
      <c r="X8220" s="429"/>
      <c r="Y8220" s="429"/>
      <c r="Z8220" s="429"/>
      <c r="AA8220" s="429"/>
      <c r="AB8220" s="185"/>
      <c r="AC8220" s="431"/>
    </row>
    <row r="8221" spans="24:29">
      <c r="X8221" s="429"/>
      <c r="Y8221" s="429"/>
      <c r="Z8221" s="429"/>
      <c r="AA8221" s="429"/>
      <c r="AB8221" s="185"/>
      <c r="AC8221" s="431"/>
    </row>
    <row r="8222" spans="24:29">
      <c r="X8222" s="429"/>
      <c r="Y8222" s="429"/>
      <c r="Z8222" s="429"/>
      <c r="AA8222" s="429"/>
      <c r="AB8222" s="185"/>
      <c r="AC8222" s="431"/>
    </row>
    <row r="8223" spans="24:29">
      <c r="X8223" s="429"/>
      <c r="Y8223" s="429"/>
      <c r="Z8223" s="429"/>
      <c r="AA8223" s="429"/>
      <c r="AB8223" s="185"/>
      <c r="AC8223" s="431"/>
    </row>
    <row r="8224" spans="24:29">
      <c r="X8224" s="429"/>
      <c r="Y8224" s="429"/>
      <c r="Z8224" s="429"/>
      <c r="AA8224" s="429"/>
      <c r="AB8224" s="185"/>
      <c r="AC8224" s="431"/>
    </row>
    <row r="8225" spans="24:29">
      <c r="X8225" s="429"/>
      <c r="Y8225" s="429"/>
      <c r="Z8225" s="429"/>
      <c r="AA8225" s="429"/>
      <c r="AB8225" s="185"/>
      <c r="AC8225" s="431"/>
    </row>
    <row r="8226" spans="24:29">
      <c r="X8226" s="429"/>
      <c r="Y8226" s="429"/>
      <c r="Z8226" s="429"/>
      <c r="AA8226" s="429"/>
      <c r="AB8226" s="185"/>
      <c r="AC8226" s="431"/>
    </row>
    <row r="8227" spans="24:29">
      <c r="X8227" s="429"/>
      <c r="Y8227" s="429"/>
      <c r="Z8227" s="429"/>
      <c r="AA8227" s="429"/>
      <c r="AB8227" s="185"/>
      <c r="AC8227" s="431"/>
    </row>
    <row r="8228" spans="24:29">
      <c r="X8228" s="429"/>
      <c r="Y8228" s="429"/>
      <c r="Z8228" s="429"/>
      <c r="AA8228" s="429"/>
      <c r="AB8228" s="185"/>
      <c r="AC8228" s="431"/>
    </row>
    <row r="8229" spans="24:29">
      <c r="X8229" s="429"/>
      <c r="Y8229" s="429"/>
      <c r="Z8229" s="429"/>
      <c r="AA8229" s="429"/>
      <c r="AB8229" s="185"/>
      <c r="AC8229" s="431"/>
    </row>
    <row r="8230" spans="24:29">
      <c r="X8230" s="429"/>
      <c r="Y8230" s="429"/>
      <c r="Z8230" s="429"/>
      <c r="AA8230" s="429"/>
      <c r="AB8230" s="185"/>
      <c r="AC8230" s="431"/>
    </row>
    <row r="8231" spans="24:29">
      <c r="X8231" s="429"/>
      <c r="Y8231" s="429"/>
      <c r="Z8231" s="429"/>
      <c r="AA8231" s="429"/>
      <c r="AB8231" s="185"/>
      <c r="AC8231" s="431"/>
    </row>
    <row r="8232" spans="24:29">
      <c r="X8232" s="429"/>
      <c r="Y8232" s="429"/>
      <c r="Z8232" s="429"/>
      <c r="AA8232" s="429"/>
      <c r="AB8232" s="185"/>
      <c r="AC8232" s="431"/>
    </row>
    <row r="8233" spans="24:29">
      <c r="X8233" s="429"/>
      <c r="Y8233" s="429"/>
      <c r="Z8233" s="429"/>
      <c r="AA8233" s="429"/>
      <c r="AB8233" s="185"/>
      <c r="AC8233" s="431"/>
    </row>
    <row r="8234" spans="24:29">
      <c r="X8234" s="429"/>
      <c r="Y8234" s="429"/>
      <c r="Z8234" s="429"/>
      <c r="AA8234" s="429"/>
      <c r="AB8234" s="185"/>
      <c r="AC8234" s="431"/>
    </row>
    <row r="8235" spans="24:29">
      <c r="X8235" s="429"/>
      <c r="Y8235" s="429"/>
      <c r="Z8235" s="429"/>
      <c r="AA8235" s="429"/>
      <c r="AB8235" s="185"/>
      <c r="AC8235" s="431"/>
    </row>
    <row r="8236" spans="24:29">
      <c r="X8236" s="429"/>
      <c r="Y8236" s="429"/>
      <c r="Z8236" s="429"/>
      <c r="AA8236" s="429"/>
      <c r="AB8236" s="185"/>
      <c r="AC8236" s="431"/>
    </row>
    <row r="8237" spans="24:29">
      <c r="X8237" s="429"/>
      <c r="Y8237" s="429"/>
      <c r="Z8237" s="429"/>
      <c r="AA8237" s="429"/>
      <c r="AB8237" s="185"/>
      <c r="AC8237" s="431"/>
    </row>
    <row r="8238" spans="24:29">
      <c r="X8238" s="429"/>
      <c r="Y8238" s="429"/>
      <c r="Z8238" s="429"/>
      <c r="AA8238" s="429"/>
      <c r="AB8238" s="185"/>
      <c r="AC8238" s="431"/>
    </row>
    <row r="8239" spans="24:29">
      <c r="X8239" s="429"/>
      <c r="Y8239" s="429"/>
      <c r="Z8239" s="429"/>
      <c r="AA8239" s="429"/>
      <c r="AB8239" s="185"/>
      <c r="AC8239" s="431"/>
    </row>
    <row r="8240" spans="24:29">
      <c r="X8240" s="429"/>
      <c r="Y8240" s="429"/>
      <c r="Z8240" s="429"/>
      <c r="AA8240" s="429"/>
      <c r="AB8240" s="185"/>
      <c r="AC8240" s="431"/>
    </row>
    <row r="8241" spans="24:29">
      <c r="X8241" s="429"/>
      <c r="Y8241" s="429"/>
      <c r="Z8241" s="429"/>
      <c r="AA8241" s="429"/>
      <c r="AB8241" s="185"/>
      <c r="AC8241" s="431"/>
    </row>
    <row r="8242" spans="24:29">
      <c r="X8242" s="429"/>
      <c r="Y8242" s="429"/>
      <c r="Z8242" s="429"/>
      <c r="AA8242" s="429"/>
      <c r="AB8242" s="185"/>
      <c r="AC8242" s="431"/>
    </row>
    <row r="8243" spans="24:29">
      <c r="X8243" s="429"/>
      <c r="Y8243" s="429"/>
      <c r="Z8243" s="429"/>
      <c r="AA8243" s="429"/>
      <c r="AB8243" s="185"/>
      <c r="AC8243" s="431"/>
    </row>
    <row r="8244" spans="24:29">
      <c r="X8244" s="429"/>
      <c r="Y8244" s="429"/>
      <c r="Z8244" s="429"/>
      <c r="AA8244" s="429"/>
      <c r="AB8244" s="185"/>
      <c r="AC8244" s="431"/>
    </row>
    <row r="8245" spans="24:29">
      <c r="X8245" s="429"/>
      <c r="Y8245" s="429"/>
      <c r="Z8245" s="429"/>
      <c r="AA8245" s="429"/>
      <c r="AB8245" s="185"/>
      <c r="AC8245" s="431"/>
    </row>
    <row r="8246" spans="24:29">
      <c r="X8246" s="429"/>
      <c r="Y8246" s="429"/>
      <c r="Z8246" s="429"/>
      <c r="AA8246" s="429"/>
      <c r="AB8246" s="185"/>
      <c r="AC8246" s="431"/>
    </row>
    <row r="8247" spans="24:29">
      <c r="X8247" s="429"/>
      <c r="Y8247" s="429"/>
      <c r="Z8247" s="429"/>
      <c r="AA8247" s="429"/>
      <c r="AB8247" s="185"/>
      <c r="AC8247" s="431"/>
    </row>
    <row r="8248" spans="24:29">
      <c r="X8248" s="429"/>
      <c r="Y8248" s="429"/>
      <c r="Z8248" s="429"/>
      <c r="AA8248" s="429"/>
      <c r="AB8248" s="185"/>
      <c r="AC8248" s="431"/>
    </row>
    <row r="8249" spans="24:29">
      <c r="X8249" s="429"/>
      <c r="Y8249" s="429"/>
      <c r="Z8249" s="429"/>
      <c r="AA8249" s="429"/>
      <c r="AB8249" s="185"/>
      <c r="AC8249" s="431"/>
    </row>
    <row r="8250" spans="24:29">
      <c r="X8250" s="429"/>
      <c r="Y8250" s="429"/>
      <c r="Z8250" s="429"/>
      <c r="AA8250" s="429"/>
      <c r="AB8250" s="185"/>
      <c r="AC8250" s="431"/>
    </row>
    <row r="8251" spans="24:29">
      <c r="X8251" s="429"/>
      <c r="Y8251" s="429"/>
      <c r="Z8251" s="429"/>
      <c r="AA8251" s="429"/>
      <c r="AB8251" s="185"/>
      <c r="AC8251" s="431"/>
    </row>
    <row r="8252" spans="24:29">
      <c r="X8252" s="429"/>
      <c r="Y8252" s="429"/>
      <c r="Z8252" s="429"/>
      <c r="AA8252" s="429"/>
      <c r="AB8252" s="185"/>
      <c r="AC8252" s="431"/>
    </row>
    <row r="8253" spans="24:29">
      <c r="X8253" s="429"/>
      <c r="Y8253" s="429"/>
      <c r="Z8253" s="429"/>
      <c r="AA8253" s="429"/>
      <c r="AB8253" s="185"/>
      <c r="AC8253" s="431"/>
    </row>
    <row r="8254" spans="24:29">
      <c r="X8254" s="429"/>
      <c r="Y8254" s="429"/>
      <c r="Z8254" s="429"/>
      <c r="AA8254" s="429"/>
      <c r="AB8254" s="185"/>
      <c r="AC8254" s="431"/>
    </row>
    <row r="8255" spans="24:29">
      <c r="X8255" s="429"/>
      <c r="Y8255" s="429"/>
      <c r="Z8255" s="429"/>
      <c r="AA8255" s="429"/>
      <c r="AB8255" s="185"/>
      <c r="AC8255" s="431"/>
    </row>
    <row r="8256" spans="24:29">
      <c r="X8256" s="429"/>
      <c r="Y8256" s="429"/>
      <c r="Z8256" s="429"/>
      <c r="AA8256" s="429"/>
      <c r="AB8256" s="185"/>
      <c r="AC8256" s="431"/>
    </row>
    <row r="8257" spans="24:29">
      <c r="X8257" s="429"/>
      <c r="Y8257" s="429"/>
      <c r="Z8257" s="429"/>
      <c r="AA8257" s="429"/>
      <c r="AB8257" s="185"/>
      <c r="AC8257" s="431"/>
    </row>
    <row r="8258" spans="24:29">
      <c r="X8258" s="429"/>
      <c r="Y8258" s="429"/>
      <c r="Z8258" s="429"/>
      <c r="AA8258" s="429"/>
      <c r="AB8258" s="185"/>
      <c r="AC8258" s="431"/>
    </row>
    <row r="8259" spans="24:29">
      <c r="X8259" s="429"/>
      <c r="Y8259" s="429"/>
      <c r="Z8259" s="429"/>
      <c r="AA8259" s="429"/>
      <c r="AB8259" s="185"/>
      <c r="AC8259" s="431"/>
    </row>
    <row r="8260" spans="24:29">
      <c r="X8260" s="429"/>
      <c r="Y8260" s="429"/>
      <c r="Z8260" s="429"/>
      <c r="AA8260" s="429"/>
      <c r="AB8260" s="185"/>
      <c r="AC8260" s="431"/>
    </row>
    <row r="8261" spans="24:29">
      <c r="X8261" s="429"/>
      <c r="Y8261" s="429"/>
      <c r="Z8261" s="429"/>
      <c r="AA8261" s="429"/>
      <c r="AB8261" s="185"/>
      <c r="AC8261" s="431"/>
    </row>
    <row r="8262" spans="24:29">
      <c r="X8262" s="429"/>
      <c r="Y8262" s="429"/>
      <c r="Z8262" s="429"/>
      <c r="AA8262" s="429"/>
      <c r="AB8262" s="185"/>
      <c r="AC8262" s="431"/>
    </row>
    <row r="8263" spans="24:29">
      <c r="X8263" s="429"/>
      <c r="Y8263" s="429"/>
      <c r="Z8263" s="429"/>
      <c r="AA8263" s="429"/>
      <c r="AB8263" s="185"/>
      <c r="AC8263" s="431"/>
    </row>
    <row r="8264" spans="24:29">
      <c r="X8264" s="429"/>
      <c r="Y8264" s="429"/>
      <c r="Z8264" s="429"/>
      <c r="AA8264" s="429"/>
      <c r="AB8264" s="185"/>
      <c r="AC8264" s="431"/>
    </row>
    <row r="8265" spans="24:29">
      <c r="X8265" s="429"/>
      <c r="Y8265" s="429"/>
      <c r="Z8265" s="429"/>
      <c r="AA8265" s="429"/>
      <c r="AB8265" s="185"/>
      <c r="AC8265" s="431"/>
    </row>
    <row r="8266" spans="24:29">
      <c r="X8266" s="429"/>
      <c r="Y8266" s="429"/>
      <c r="Z8266" s="429"/>
      <c r="AA8266" s="429"/>
      <c r="AB8266" s="185"/>
      <c r="AC8266" s="431"/>
    </row>
    <row r="8267" spans="24:29">
      <c r="X8267" s="429"/>
      <c r="Y8267" s="429"/>
      <c r="Z8267" s="429"/>
      <c r="AA8267" s="429"/>
      <c r="AB8267" s="185"/>
      <c r="AC8267" s="431"/>
    </row>
    <row r="8268" spans="24:29">
      <c r="X8268" s="429"/>
      <c r="Y8268" s="429"/>
      <c r="Z8268" s="429"/>
      <c r="AA8268" s="429"/>
      <c r="AB8268" s="185"/>
      <c r="AC8268" s="431"/>
    </row>
    <row r="8269" spans="24:29">
      <c r="X8269" s="429"/>
      <c r="Y8269" s="429"/>
      <c r="Z8269" s="429"/>
      <c r="AA8269" s="429"/>
      <c r="AB8269" s="185"/>
      <c r="AC8269" s="431"/>
    </row>
    <row r="8270" spans="24:29">
      <c r="X8270" s="429"/>
      <c r="Y8270" s="429"/>
      <c r="Z8270" s="429"/>
      <c r="AA8270" s="429"/>
      <c r="AB8270" s="185"/>
      <c r="AC8270" s="431"/>
    </row>
    <row r="8271" spans="24:29">
      <c r="X8271" s="429"/>
      <c r="Y8271" s="429"/>
      <c r="Z8271" s="429"/>
      <c r="AA8271" s="429"/>
      <c r="AB8271" s="185"/>
      <c r="AC8271" s="431"/>
    </row>
    <row r="8272" spans="24:29">
      <c r="X8272" s="429"/>
      <c r="Y8272" s="429"/>
      <c r="Z8272" s="429"/>
      <c r="AA8272" s="429"/>
      <c r="AB8272" s="185"/>
      <c r="AC8272" s="431"/>
    </row>
    <row r="8273" spans="24:29">
      <c r="X8273" s="429"/>
      <c r="Y8273" s="429"/>
      <c r="Z8273" s="429"/>
      <c r="AA8273" s="429"/>
      <c r="AB8273" s="185"/>
      <c r="AC8273" s="431"/>
    </row>
    <row r="8274" spans="24:29">
      <c r="X8274" s="429"/>
      <c r="Y8274" s="429"/>
      <c r="Z8274" s="429"/>
      <c r="AA8274" s="429"/>
      <c r="AB8274" s="185"/>
      <c r="AC8274" s="431"/>
    </row>
    <row r="8275" spans="24:29">
      <c r="X8275" s="429"/>
      <c r="Y8275" s="429"/>
      <c r="Z8275" s="429"/>
      <c r="AA8275" s="429"/>
      <c r="AB8275" s="185"/>
      <c r="AC8275" s="431"/>
    </row>
    <row r="8276" spans="24:29">
      <c r="X8276" s="429"/>
      <c r="Y8276" s="429"/>
      <c r="Z8276" s="429"/>
      <c r="AA8276" s="429"/>
      <c r="AB8276" s="185"/>
      <c r="AC8276" s="431"/>
    </row>
    <row r="8277" spans="24:29">
      <c r="X8277" s="429"/>
      <c r="Y8277" s="429"/>
      <c r="Z8277" s="429"/>
      <c r="AA8277" s="429"/>
      <c r="AB8277" s="185"/>
      <c r="AC8277" s="431"/>
    </row>
    <row r="8278" spans="24:29">
      <c r="X8278" s="429"/>
      <c r="Y8278" s="429"/>
      <c r="Z8278" s="429"/>
      <c r="AA8278" s="429"/>
      <c r="AB8278" s="185"/>
      <c r="AC8278" s="431"/>
    </row>
    <row r="8279" spans="24:29">
      <c r="X8279" s="429"/>
      <c r="Y8279" s="429"/>
      <c r="Z8279" s="429"/>
      <c r="AA8279" s="429"/>
      <c r="AB8279" s="185"/>
      <c r="AC8279" s="431"/>
    </row>
    <row r="8280" spans="24:29">
      <c r="X8280" s="429"/>
      <c r="Y8280" s="429"/>
      <c r="Z8280" s="429"/>
      <c r="AA8280" s="429"/>
      <c r="AB8280" s="185"/>
      <c r="AC8280" s="431"/>
    </row>
    <row r="8281" spans="24:29">
      <c r="X8281" s="429"/>
      <c r="Y8281" s="429"/>
      <c r="Z8281" s="429"/>
      <c r="AA8281" s="429"/>
      <c r="AB8281" s="185"/>
      <c r="AC8281" s="431"/>
    </row>
    <row r="8282" spans="24:29">
      <c r="X8282" s="429"/>
      <c r="Y8282" s="429"/>
      <c r="Z8282" s="429"/>
      <c r="AA8282" s="429"/>
      <c r="AB8282" s="185"/>
      <c r="AC8282" s="431"/>
    </row>
    <row r="8283" spans="24:29">
      <c r="X8283" s="429"/>
      <c r="Y8283" s="429"/>
      <c r="Z8283" s="429"/>
      <c r="AA8283" s="429"/>
      <c r="AB8283" s="185"/>
      <c r="AC8283" s="431"/>
    </row>
    <row r="8284" spans="24:29">
      <c r="X8284" s="429"/>
      <c r="Y8284" s="429"/>
      <c r="Z8284" s="429"/>
      <c r="AA8284" s="429"/>
      <c r="AB8284" s="185"/>
      <c r="AC8284" s="431"/>
    </row>
    <row r="8285" spans="24:29">
      <c r="X8285" s="429"/>
      <c r="Y8285" s="429"/>
      <c r="Z8285" s="429"/>
      <c r="AA8285" s="429"/>
      <c r="AB8285" s="185"/>
      <c r="AC8285" s="431"/>
    </row>
    <row r="8286" spans="24:29">
      <c r="X8286" s="429"/>
      <c r="Y8286" s="429"/>
      <c r="Z8286" s="429"/>
      <c r="AA8286" s="429"/>
      <c r="AB8286" s="185"/>
      <c r="AC8286" s="431"/>
    </row>
    <row r="8287" spans="24:29">
      <c r="X8287" s="429"/>
      <c r="Y8287" s="429"/>
      <c r="Z8287" s="429"/>
      <c r="AA8287" s="429"/>
      <c r="AB8287" s="185"/>
      <c r="AC8287" s="431"/>
    </row>
    <row r="8288" spans="24:29">
      <c r="X8288" s="429"/>
      <c r="Y8288" s="429"/>
      <c r="Z8288" s="429"/>
      <c r="AA8288" s="429"/>
      <c r="AB8288" s="185"/>
      <c r="AC8288" s="431"/>
    </row>
    <row r="8289" spans="24:29">
      <c r="X8289" s="429"/>
      <c r="Y8289" s="429"/>
      <c r="Z8289" s="429"/>
      <c r="AA8289" s="429"/>
      <c r="AB8289" s="185"/>
      <c r="AC8289" s="431"/>
    </row>
    <row r="8290" spans="24:29">
      <c r="X8290" s="429"/>
      <c r="Y8290" s="429"/>
      <c r="Z8290" s="429"/>
      <c r="AA8290" s="429"/>
      <c r="AB8290" s="185"/>
      <c r="AC8290" s="431"/>
    </row>
    <row r="8291" spans="24:29">
      <c r="X8291" s="429"/>
      <c r="Y8291" s="429"/>
      <c r="Z8291" s="429"/>
      <c r="AA8291" s="429"/>
      <c r="AB8291" s="185"/>
      <c r="AC8291" s="431"/>
    </row>
    <row r="8292" spans="24:29">
      <c r="X8292" s="429"/>
      <c r="Y8292" s="429"/>
      <c r="Z8292" s="429"/>
      <c r="AA8292" s="429"/>
      <c r="AB8292" s="185"/>
      <c r="AC8292" s="431"/>
    </row>
    <row r="8293" spans="24:29">
      <c r="X8293" s="429"/>
      <c r="Y8293" s="429"/>
      <c r="Z8293" s="429"/>
      <c r="AA8293" s="429"/>
      <c r="AB8293" s="185"/>
      <c r="AC8293" s="431"/>
    </row>
    <row r="8294" spans="24:29">
      <c r="X8294" s="429"/>
      <c r="Y8294" s="429"/>
      <c r="Z8294" s="429"/>
      <c r="AA8294" s="429"/>
      <c r="AB8294" s="185"/>
      <c r="AC8294" s="431"/>
    </row>
    <row r="8295" spans="24:29">
      <c r="X8295" s="429"/>
      <c r="Y8295" s="429"/>
      <c r="Z8295" s="429"/>
      <c r="AA8295" s="429"/>
      <c r="AB8295" s="185"/>
      <c r="AC8295" s="431"/>
    </row>
    <row r="8296" spans="24:29">
      <c r="X8296" s="429"/>
      <c r="Y8296" s="429"/>
      <c r="Z8296" s="429"/>
      <c r="AA8296" s="429"/>
      <c r="AB8296" s="185"/>
      <c r="AC8296" s="431"/>
    </row>
    <row r="8297" spans="24:29">
      <c r="X8297" s="429"/>
      <c r="Y8297" s="429"/>
      <c r="Z8297" s="429"/>
      <c r="AA8297" s="429"/>
      <c r="AB8297" s="185"/>
      <c r="AC8297" s="431"/>
    </row>
    <row r="8298" spans="24:29">
      <c r="X8298" s="429"/>
      <c r="Y8298" s="429"/>
      <c r="Z8298" s="429"/>
      <c r="AA8298" s="429"/>
      <c r="AB8298" s="185"/>
      <c r="AC8298" s="431"/>
    </row>
    <row r="8299" spans="24:29">
      <c r="X8299" s="429"/>
      <c r="Y8299" s="429"/>
      <c r="Z8299" s="429"/>
      <c r="AA8299" s="429"/>
      <c r="AB8299" s="185"/>
      <c r="AC8299" s="431"/>
    </row>
    <row r="8300" spans="24:29">
      <c r="X8300" s="429"/>
      <c r="Y8300" s="429"/>
      <c r="Z8300" s="429"/>
      <c r="AA8300" s="429"/>
      <c r="AB8300" s="185"/>
      <c r="AC8300" s="431"/>
    </row>
    <row r="8301" spans="24:29">
      <c r="X8301" s="429"/>
      <c r="Y8301" s="429"/>
      <c r="Z8301" s="429"/>
      <c r="AA8301" s="429"/>
      <c r="AB8301" s="185"/>
      <c r="AC8301" s="431"/>
    </row>
    <row r="8302" spans="24:29">
      <c r="X8302" s="429"/>
      <c r="Y8302" s="429"/>
      <c r="Z8302" s="429"/>
      <c r="AA8302" s="429"/>
      <c r="AB8302" s="185"/>
      <c r="AC8302" s="431"/>
    </row>
    <row r="8303" spans="24:29">
      <c r="X8303" s="429"/>
      <c r="Y8303" s="429"/>
      <c r="Z8303" s="429"/>
      <c r="AA8303" s="429"/>
      <c r="AB8303" s="185"/>
      <c r="AC8303" s="431"/>
    </row>
    <row r="8304" spans="24:29">
      <c r="X8304" s="429"/>
      <c r="Y8304" s="429"/>
      <c r="Z8304" s="429"/>
      <c r="AA8304" s="429"/>
      <c r="AB8304" s="185"/>
      <c r="AC8304" s="431"/>
    </row>
    <row r="8305" spans="24:29">
      <c r="X8305" s="429"/>
      <c r="Y8305" s="429"/>
      <c r="Z8305" s="429"/>
      <c r="AA8305" s="429"/>
      <c r="AB8305" s="185"/>
      <c r="AC8305" s="431"/>
    </row>
    <row r="8306" spans="24:29">
      <c r="X8306" s="429"/>
      <c r="Y8306" s="429"/>
      <c r="Z8306" s="429"/>
      <c r="AA8306" s="429"/>
      <c r="AB8306" s="185"/>
      <c r="AC8306" s="431"/>
    </row>
    <row r="8307" spans="24:29">
      <c r="X8307" s="429"/>
      <c r="Y8307" s="429"/>
      <c r="Z8307" s="429"/>
      <c r="AA8307" s="429"/>
      <c r="AB8307" s="185"/>
      <c r="AC8307" s="431"/>
    </row>
    <row r="8308" spans="24:29">
      <c r="X8308" s="429"/>
      <c r="Y8308" s="429"/>
      <c r="Z8308" s="429"/>
      <c r="AA8308" s="429"/>
      <c r="AB8308" s="185"/>
      <c r="AC8308" s="431"/>
    </row>
    <row r="8309" spans="24:29">
      <c r="X8309" s="429"/>
      <c r="Y8309" s="429"/>
      <c r="Z8309" s="429"/>
      <c r="AA8309" s="429"/>
      <c r="AB8309" s="185"/>
      <c r="AC8309" s="431"/>
    </row>
    <row r="8310" spans="24:29">
      <c r="X8310" s="429"/>
      <c r="Y8310" s="429"/>
      <c r="Z8310" s="429"/>
      <c r="AA8310" s="429"/>
      <c r="AB8310" s="185"/>
      <c r="AC8310" s="431"/>
    </row>
    <row r="8311" spans="24:29">
      <c r="X8311" s="429"/>
      <c r="Y8311" s="429"/>
      <c r="Z8311" s="429"/>
      <c r="AA8311" s="429"/>
      <c r="AB8311" s="185"/>
      <c r="AC8311" s="431"/>
    </row>
    <row r="8312" spans="24:29">
      <c r="X8312" s="429"/>
      <c r="Y8312" s="429"/>
      <c r="Z8312" s="429"/>
      <c r="AA8312" s="429"/>
      <c r="AB8312" s="185"/>
      <c r="AC8312" s="431"/>
    </row>
    <row r="8313" spans="24:29">
      <c r="X8313" s="429"/>
      <c r="Y8313" s="429"/>
      <c r="Z8313" s="429"/>
      <c r="AA8313" s="429"/>
      <c r="AB8313" s="185"/>
      <c r="AC8313" s="431"/>
    </row>
    <row r="8314" spans="24:29">
      <c r="X8314" s="429"/>
      <c r="Y8314" s="429"/>
      <c r="Z8314" s="429"/>
      <c r="AA8314" s="429"/>
      <c r="AB8314" s="185"/>
      <c r="AC8314" s="431"/>
    </row>
    <row r="8315" spans="24:29">
      <c r="X8315" s="429"/>
      <c r="Y8315" s="429"/>
      <c r="Z8315" s="429"/>
      <c r="AA8315" s="429"/>
      <c r="AB8315" s="185"/>
      <c r="AC8315" s="431"/>
    </row>
    <row r="8316" spans="24:29">
      <c r="X8316" s="429"/>
      <c r="Y8316" s="429"/>
      <c r="Z8316" s="429"/>
      <c r="AA8316" s="429"/>
      <c r="AB8316" s="185"/>
      <c r="AC8316" s="431"/>
    </row>
    <row r="8317" spans="24:29">
      <c r="X8317" s="429"/>
      <c r="Y8317" s="429"/>
      <c r="Z8317" s="429"/>
      <c r="AA8317" s="429"/>
      <c r="AB8317" s="185"/>
      <c r="AC8317" s="431"/>
    </row>
    <row r="8318" spans="24:29">
      <c r="X8318" s="429"/>
      <c r="Y8318" s="429"/>
      <c r="Z8318" s="429"/>
      <c r="AA8318" s="429"/>
      <c r="AB8318" s="185"/>
      <c r="AC8318" s="431"/>
    </row>
    <row r="8319" spans="24:29">
      <c r="X8319" s="429"/>
      <c r="Y8319" s="429"/>
      <c r="Z8319" s="429"/>
      <c r="AA8319" s="429"/>
      <c r="AB8319" s="185"/>
      <c r="AC8319" s="431"/>
    </row>
    <row r="8320" spans="24:29">
      <c r="X8320" s="429"/>
      <c r="Y8320" s="429"/>
      <c r="Z8320" s="429"/>
      <c r="AA8320" s="429"/>
      <c r="AB8320" s="185"/>
      <c r="AC8320" s="431"/>
    </row>
    <row r="8321" spans="24:29">
      <c r="X8321" s="429"/>
      <c r="Y8321" s="429"/>
      <c r="Z8321" s="429"/>
      <c r="AA8321" s="429"/>
      <c r="AB8321" s="185"/>
      <c r="AC8321" s="431"/>
    </row>
    <row r="8322" spans="24:29">
      <c r="X8322" s="429"/>
      <c r="Y8322" s="429"/>
      <c r="Z8322" s="429"/>
      <c r="AA8322" s="429"/>
      <c r="AB8322" s="185"/>
      <c r="AC8322" s="431"/>
    </row>
    <row r="8323" spans="24:29">
      <c r="X8323" s="429"/>
      <c r="Y8323" s="429"/>
      <c r="Z8323" s="429"/>
      <c r="AA8323" s="429"/>
      <c r="AB8323" s="185"/>
      <c r="AC8323" s="431"/>
    </row>
    <row r="8324" spans="24:29">
      <c r="X8324" s="429"/>
      <c r="Y8324" s="429"/>
      <c r="Z8324" s="429"/>
      <c r="AA8324" s="429"/>
      <c r="AB8324" s="185"/>
      <c r="AC8324" s="431"/>
    </row>
    <row r="8325" spans="24:29">
      <c r="X8325" s="429"/>
      <c r="Y8325" s="429"/>
      <c r="Z8325" s="429"/>
      <c r="AA8325" s="429"/>
      <c r="AB8325" s="185"/>
      <c r="AC8325" s="431"/>
    </row>
    <row r="8326" spans="24:29">
      <c r="X8326" s="429"/>
      <c r="Y8326" s="429"/>
      <c r="Z8326" s="429"/>
      <c r="AA8326" s="429"/>
      <c r="AB8326" s="185"/>
      <c r="AC8326" s="431"/>
    </row>
    <row r="8327" spans="24:29">
      <c r="X8327" s="429"/>
      <c r="Y8327" s="429"/>
      <c r="Z8327" s="429"/>
      <c r="AA8327" s="429"/>
      <c r="AB8327" s="185"/>
      <c r="AC8327" s="431"/>
    </row>
    <row r="8328" spans="24:29">
      <c r="X8328" s="429"/>
      <c r="Y8328" s="429"/>
      <c r="Z8328" s="429"/>
      <c r="AA8328" s="429"/>
      <c r="AB8328" s="185"/>
      <c r="AC8328" s="431"/>
    </row>
    <row r="8329" spans="24:29">
      <c r="X8329" s="429"/>
      <c r="Y8329" s="429"/>
      <c r="Z8329" s="429"/>
      <c r="AA8329" s="429"/>
      <c r="AB8329" s="185"/>
      <c r="AC8329" s="431"/>
    </row>
    <row r="8330" spans="24:29">
      <c r="X8330" s="429"/>
      <c r="Y8330" s="429"/>
      <c r="Z8330" s="429"/>
      <c r="AA8330" s="429"/>
      <c r="AB8330" s="185"/>
      <c r="AC8330" s="431"/>
    </row>
    <row r="8331" spans="24:29">
      <c r="X8331" s="429"/>
      <c r="Y8331" s="429"/>
      <c r="Z8331" s="429"/>
      <c r="AA8331" s="429"/>
      <c r="AB8331" s="185"/>
      <c r="AC8331" s="431"/>
    </row>
    <row r="8332" spans="24:29">
      <c r="X8332" s="429"/>
      <c r="Y8332" s="429"/>
      <c r="Z8332" s="429"/>
      <c r="AA8332" s="429"/>
      <c r="AB8332" s="185"/>
      <c r="AC8332" s="431"/>
    </row>
    <row r="8333" spans="24:29">
      <c r="X8333" s="429"/>
      <c r="Y8333" s="429"/>
      <c r="Z8333" s="429"/>
      <c r="AA8333" s="429"/>
      <c r="AB8333" s="185"/>
      <c r="AC8333" s="431"/>
    </row>
    <row r="8334" spans="24:29">
      <c r="X8334" s="429"/>
      <c r="Y8334" s="429"/>
      <c r="Z8334" s="429"/>
      <c r="AA8334" s="429"/>
      <c r="AB8334" s="185"/>
      <c r="AC8334" s="431"/>
    </row>
    <row r="8335" spans="24:29">
      <c r="X8335" s="429"/>
      <c r="Y8335" s="429"/>
      <c r="Z8335" s="429"/>
      <c r="AA8335" s="429"/>
      <c r="AB8335" s="185"/>
      <c r="AC8335" s="431"/>
    </row>
    <row r="8336" spans="24:29">
      <c r="X8336" s="429"/>
      <c r="Y8336" s="429"/>
      <c r="Z8336" s="429"/>
      <c r="AA8336" s="429"/>
      <c r="AB8336" s="185"/>
      <c r="AC8336" s="431"/>
    </row>
    <row r="8337" spans="24:29">
      <c r="X8337" s="429"/>
      <c r="Y8337" s="429"/>
      <c r="Z8337" s="429"/>
      <c r="AA8337" s="429"/>
      <c r="AB8337" s="185"/>
      <c r="AC8337" s="431"/>
    </row>
    <row r="8338" spans="24:29">
      <c r="X8338" s="429"/>
      <c r="Y8338" s="429"/>
      <c r="Z8338" s="429"/>
      <c r="AA8338" s="429"/>
      <c r="AB8338" s="185"/>
      <c r="AC8338" s="431"/>
    </row>
    <row r="8339" spans="24:29">
      <c r="X8339" s="429"/>
      <c r="Y8339" s="429"/>
      <c r="Z8339" s="429"/>
      <c r="AA8339" s="429"/>
      <c r="AB8339" s="185"/>
      <c r="AC8339" s="431"/>
    </row>
    <row r="8340" spans="24:29">
      <c r="X8340" s="429"/>
      <c r="Y8340" s="429"/>
      <c r="Z8340" s="429"/>
      <c r="AA8340" s="429"/>
      <c r="AB8340" s="185"/>
      <c r="AC8340" s="431"/>
    </row>
    <row r="8341" spans="24:29">
      <c r="X8341" s="429"/>
      <c r="Y8341" s="429"/>
      <c r="Z8341" s="429"/>
      <c r="AA8341" s="429"/>
      <c r="AB8341" s="185"/>
      <c r="AC8341" s="431"/>
    </row>
    <row r="8342" spans="24:29">
      <c r="X8342" s="429"/>
      <c r="Y8342" s="429"/>
      <c r="Z8342" s="429"/>
      <c r="AA8342" s="429"/>
      <c r="AB8342" s="185"/>
      <c r="AC8342" s="431"/>
    </row>
    <row r="8343" spans="24:29">
      <c r="X8343" s="429"/>
      <c r="Y8343" s="429"/>
      <c r="Z8343" s="429"/>
      <c r="AA8343" s="429"/>
      <c r="AB8343" s="185"/>
      <c r="AC8343" s="431"/>
    </row>
    <row r="8344" spans="24:29">
      <c r="X8344" s="429"/>
      <c r="Y8344" s="429"/>
      <c r="Z8344" s="429"/>
      <c r="AA8344" s="429"/>
      <c r="AB8344" s="185"/>
      <c r="AC8344" s="431"/>
    </row>
    <row r="8345" spans="24:29">
      <c r="X8345" s="429"/>
      <c r="Y8345" s="429"/>
      <c r="Z8345" s="429"/>
      <c r="AA8345" s="429"/>
      <c r="AB8345" s="185"/>
      <c r="AC8345" s="431"/>
    </row>
    <row r="8346" spans="24:29">
      <c r="X8346" s="429"/>
      <c r="Y8346" s="429"/>
      <c r="Z8346" s="429"/>
      <c r="AA8346" s="429"/>
      <c r="AB8346" s="185"/>
      <c r="AC8346" s="431"/>
    </row>
    <row r="8347" spans="24:29">
      <c r="X8347" s="429"/>
      <c r="Y8347" s="429"/>
      <c r="Z8347" s="429"/>
      <c r="AA8347" s="429"/>
      <c r="AB8347" s="185"/>
      <c r="AC8347" s="431"/>
    </row>
    <row r="8348" spans="24:29">
      <c r="X8348" s="429"/>
      <c r="Y8348" s="429"/>
      <c r="Z8348" s="429"/>
      <c r="AA8348" s="429"/>
      <c r="AB8348" s="185"/>
      <c r="AC8348" s="431"/>
    </row>
    <row r="8349" spans="24:29">
      <c r="X8349" s="429"/>
      <c r="Y8349" s="429"/>
      <c r="Z8349" s="429"/>
      <c r="AA8349" s="429"/>
      <c r="AB8349" s="185"/>
      <c r="AC8349" s="431"/>
    </row>
    <row r="8350" spans="24:29">
      <c r="X8350" s="429"/>
      <c r="Y8350" s="429"/>
      <c r="Z8350" s="429"/>
      <c r="AA8350" s="429"/>
      <c r="AB8350" s="185"/>
      <c r="AC8350" s="431"/>
    </row>
    <row r="8351" spans="24:29">
      <c r="X8351" s="429"/>
      <c r="Y8351" s="429"/>
      <c r="Z8351" s="429"/>
      <c r="AA8351" s="429"/>
      <c r="AB8351" s="185"/>
      <c r="AC8351" s="431"/>
    </row>
    <row r="8352" spans="24:29">
      <c r="X8352" s="429"/>
      <c r="Y8352" s="429"/>
      <c r="Z8352" s="429"/>
      <c r="AA8352" s="429"/>
      <c r="AB8352" s="185"/>
      <c r="AC8352" s="431"/>
    </row>
    <row r="8353" spans="24:29">
      <c r="X8353" s="429"/>
      <c r="Y8353" s="429"/>
      <c r="Z8353" s="429"/>
      <c r="AA8353" s="429"/>
      <c r="AB8353" s="185"/>
      <c r="AC8353" s="431"/>
    </row>
    <row r="8354" spans="24:29">
      <c r="X8354" s="429"/>
      <c r="Y8354" s="429"/>
      <c r="Z8354" s="429"/>
      <c r="AA8354" s="429"/>
      <c r="AB8354" s="185"/>
      <c r="AC8354" s="431"/>
    </row>
    <row r="8355" spans="24:29">
      <c r="X8355" s="429"/>
      <c r="Y8355" s="429"/>
      <c r="Z8355" s="429"/>
      <c r="AA8355" s="429"/>
      <c r="AB8355" s="185"/>
      <c r="AC8355" s="431"/>
    </row>
    <row r="8356" spans="24:29">
      <c r="X8356" s="429"/>
      <c r="Y8356" s="429"/>
      <c r="Z8356" s="429"/>
      <c r="AA8356" s="429"/>
      <c r="AB8356" s="185"/>
      <c r="AC8356" s="431"/>
    </row>
    <row r="8357" spans="24:29">
      <c r="X8357" s="429"/>
      <c r="Y8357" s="429"/>
      <c r="Z8357" s="429"/>
      <c r="AA8357" s="429"/>
      <c r="AB8357" s="185"/>
      <c r="AC8357" s="431"/>
    </row>
    <row r="8358" spans="24:29">
      <c r="X8358" s="429"/>
      <c r="Y8358" s="429"/>
      <c r="Z8358" s="429"/>
      <c r="AA8358" s="429"/>
      <c r="AB8358" s="185"/>
      <c r="AC8358" s="431"/>
    </row>
    <row r="8359" spans="24:29">
      <c r="X8359" s="429"/>
      <c r="Y8359" s="429"/>
      <c r="Z8359" s="429"/>
      <c r="AA8359" s="429"/>
      <c r="AB8359" s="185"/>
      <c r="AC8359" s="431"/>
    </row>
    <row r="8360" spans="24:29">
      <c r="X8360" s="429"/>
      <c r="Y8360" s="429"/>
      <c r="Z8360" s="429"/>
      <c r="AA8360" s="429"/>
      <c r="AB8360" s="185"/>
      <c r="AC8360" s="431"/>
    </row>
    <row r="8361" spans="24:29">
      <c r="X8361" s="429"/>
      <c r="Y8361" s="429"/>
      <c r="Z8361" s="429"/>
      <c r="AA8361" s="429"/>
      <c r="AB8361" s="185"/>
      <c r="AC8361" s="431"/>
    </row>
    <row r="8362" spans="24:29">
      <c r="X8362" s="429"/>
      <c r="Y8362" s="429"/>
      <c r="Z8362" s="429"/>
      <c r="AA8362" s="429"/>
      <c r="AB8362" s="185"/>
      <c r="AC8362" s="431"/>
    </row>
    <row r="8363" spans="24:29">
      <c r="X8363" s="429"/>
      <c r="Y8363" s="429"/>
      <c r="Z8363" s="429"/>
      <c r="AA8363" s="429"/>
      <c r="AB8363" s="185"/>
      <c r="AC8363" s="431"/>
    </row>
    <row r="8364" spans="24:29">
      <c r="X8364" s="429"/>
      <c r="Y8364" s="429"/>
      <c r="Z8364" s="429"/>
      <c r="AA8364" s="429"/>
      <c r="AB8364" s="185"/>
      <c r="AC8364" s="431"/>
    </row>
    <row r="8365" spans="24:29">
      <c r="X8365" s="429"/>
      <c r="Y8365" s="429"/>
      <c r="Z8365" s="429"/>
      <c r="AA8365" s="429"/>
      <c r="AB8365" s="185"/>
      <c r="AC8365" s="431"/>
    </row>
    <row r="8366" spans="24:29">
      <c r="X8366" s="429"/>
      <c r="Y8366" s="429"/>
      <c r="Z8366" s="429"/>
      <c r="AA8366" s="429"/>
      <c r="AB8366" s="185"/>
      <c r="AC8366" s="431"/>
    </row>
    <row r="8367" spans="24:29">
      <c r="X8367" s="429"/>
      <c r="Y8367" s="429"/>
      <c r="Z8367" s="429"/>
      <c r="AA8367" s="429"/>
      <c r="AB8367" s="185"/>
      <c r="AC8367" s="431"/>
    </row>
    <row r="8368" spans="24:29">
      <c r="X8368" s="429"/>
      <c r="Y8368" s="429"/>
      <c r="Z8368" s="429"/>
      <c r="AA8368" s="429"/>
      <c r="AB8368" s="185"/>
      <c r="AC8368" s="431"/>
    </row>
    <row r="8369" spans="24:29">
      <c r="X8369" s="429"/>
      <c r="Y8369" s="429"/>
      <c r="Z8369" s="429"/>
      <c r="AA8369" s="429"/>
      <c r="AB8369" s="185"/>
      <c r="AC8369" s="431"/>
    </row>
    <row r="8370" spans="24:29">
      <c r="X8370" s="429"/>
      <c r="Y8370" s="429"/>
      <c r="Z8370" s="429"/>
      <c r="AA8370" s="429"/>
      <c r="AB8370" s="185"/>
      <c r="AC8370" s="431"/>
    </row>
    <row r="8371" spans="24:29">
      <c r="X8371" s="429"/>
      <c r="Y8371" s="429"/>
      <c r="Z8371" s="429"/>
      <c r="AA8371" s="429"/>
      <c r="AB8371" s="185"/>
      <c r="AC8371" s="431"/>
    </row>
    <row r="8372" spans="24:29">
      <c r="X8372" s="429"/>
      <c r="Y8372" s="429"/>
      <c r="Z8372" s="429"/>
      <c r="AA8372" s="429"/>
      <c r="AB8372" s="185"/>
      <c r="AC8372" s="431"/>
    </row>
    <row r="8373" spans="24:29">
      <c r="X8373" s="429"/>
      <c r="Y8373" s="429"/>
      <c r="Z8373" s="429"/>
      <c r="AA8373" s="429"/>
      <c r="AB8373" s="185"/>
      <c r="AC8373" s="431"/>
    </row>
    <row r="8374" spans="24:29">
      <c r="X8374" s="429"/>
      <c r="Y8374" s="429"/>
      <c r="Z8374" s="429"/>
      <c r="AA8374" s="429"/>
      <c r="AB8374" s="185"/>
      <c r="AC8374" s="431"/>
    </row>
    <row r="8375" spans="24:29">
      <c r="X8375" s="429"/>
      <c r="Y8375" s="429"/>
      <c r="Z8375" s="429"/>
      <c r="AA8375" s="429"/>
      <c r="AB8375" s="185"/>
      <c r="AC8375" s="431"/>
    </row>
    <row r="8376" spans="24:29">
      <c r="X8376" s="429"/>
      <c r="Y8376" s="429"/>
      <c r="Z8376" s="429"/>
      <c r="AA8376" s="429"/>
      <c r="AB8376" s="185"/>
      <c r="AC8376" s="431"/>
    </row>
    <row r="8377" spans="24:29">
      <c r="X8377" s="429"/>
      <c r="Y8377" s="429"/>
      <c r="Z8377" s="429"/>
      <c r="AA8377" s="429"/>
      <c r="AB8377" s="185"/>
      <c r="AC8377" s="431"/>
    </row>
    <row r="8378" spans="24:29">
      <c r="X8378" s="429"/>
      <c r="Y8378" s="429"/>
      <c r="Z8378" s="429"/>
      <c r="AA8378" s="429"/>
      <c r="AB8378" s="185"/>
      <c r="AC8378" s="431"/>
    </row>
    <row r="8379" spans="24:29">
      <c r="X8379" s="429"/>
      <c r="Y8379" s="429"/>
      <c r="Z8379" s="429"/>
      <c r="AA8379" s="429"/>
      <c r="AB8379" s="185"/>
      <c r="AC8379" s="431"/>
    </row>
    <row r="8380" spans="24:29">
      <c r="X8380" s="429"/>
      <c r="Y8380" s="429"/>
      <c r="Z8380" s="429"/>
      <c r="AA8380" s="429"/>
      <c r="AB8380" s="185"/>
      <c r="AC8380" s="431"/>
    </row>
    <row r="8381" spans="24:29">
      <c r="X8381" s="429"/>
      <c r="Y8381" s="429"/>
      <c r="Z8381" s="429"/>
      <c r="AA8381" s="429"/>
      <c r="AB8381" s="185"/>
      <c r="AC8381" s="431"/>
    </row>
    <row r="8382" spans="24:29">
      <c r="X8382" s="429"/>
      <c r="Y8382" s="429"/>
      <c r="Z8382" s="429"/>
      <c r="AA8382" s="429"/>
      <c r="AB8382" s="185"/>
      <c r="AC8382" s="431"/>
    </row>
    <row r="8383" spans="24:29">
      <c r="X8383" s="429"/>
      <c r="Y8383" s="429"/>
      <c r="Z8383" s="429"/>
      <c r="AA8383" s="429"/>
      <c r="AB8383" s="185"/>
      <c r="AC8383" s="431"/>
    </row>
    <row r="8384" spans="24:29">
      <c r="X8384" s="429"/>
      <c r="Y8384" s="429"/>
      <c r="Z8384" s="429"/>
      <c r="AA8384" s="429"/>
      <c r="AB8384" s="185"/>
      <c r="AC8384" s="431"/>
    </row>
    <row r="8385" spans="24:29">
      <c r="X8385" s="429"/>
      <c r="Y8385" s="429"/>
      <c r="Z8385" s="429"/>
      <c r="AA8385" s="429"/>
      <c r="AB8385" s="185"/>
      <c r="AC8385" s="431"/>
    </row>
    <row r="8386" spans="24:29">
      <c r="X8386" s="429"/>
      <c r="Y8386" s="429"/>
      <c r="Z8386" s="429"/>
      <c r="AA8386" s="429"/>
      <c r="AB8386" s="185"/>
      <c r="AC8386" s="431"/>
    </row>
    <row r="8387" spans="24:29">
      <c r="X8387" s="429"/>
      <c r="Y8387" s="429"/>
      <c r="Z8387" s="429"/>
      <c r="AA8387" s="429"/>
      <c r="AB8387" s="185"/>
      <c r="AC8387" s="431"/>
    </row>
    <row r="8388" spans="24:29">
      <c r="X8388" s="429"/>
      <c r="Y8388" s="429"/>
      <c r="Z8388" s="429"/>
      <c r="AA8388" s="429"/>
      <c r="AB8388" s="185"/>
      <c r="AC8388" s="431"/>
    </row>
    <row r="8389" spans="24:29">
      <c r="X8389" s="429"/>
      <c r="Y8389" s="429"/>
      <c r="Z8389" s="429"/>
      <c r="AA8389" s="429"/>
      <c r="AB8389" s="185"/>
      <c r="AC8389" s="431"/>
    </row>
    <row r="8390" spans="24:29">
      <c r="X8390" s="429"/>
      <c r="Y8390" s="429"/>
      <c r="Z8390" s="429"/>
      <c r="AA8390" s="429"/>
      <c r="AB8390" s="185"/>
      <c r="AC8390" s="431"/>
    </row>
    <row r="8391" spans="24:29">
      <c r="X8391" s="429"/>
      <c r="Y8391" s="429"/>
      <c r="Z8391" s="429"/>
      <c r="AA8391" s="429"/>
      <c r="AB8391" s="185"/>
      <c r="AC8391" s="431"/>
    </row>
    <row r="8392" spans="24:29">
      <c r="X8392" s="429"/>
      <c r="Y8392" s="429"/>
      <c r="Z8392" s="429"/>
      <c r="AA8392" s="429"/>
      <c r="AB8392" s="185"/>
      <c r="AC8392" s="431"/>
    </row>
    <row r="8393" spans="24:29">
      <c r="X8393" s="429"/>
      <c r="Y8393" s="429"/>
      <c r="Z8393" s="429"/>
      <c r="AA8393" s="429"/>
      <c r="AB8393" s="185"/>
      <c r="AC8393" s="431"/>
    </row>
    <row r="8394" spans="24:29">
      <c r="X8394" s="429"/>
      <c r="Y8394" s="429"/>
      <c r="Z8394" s="429"/>
      <c r="AA8394" s="429"/>
      <c r="AB8394" s="185"/>
      <c r="AC8394" s="431"/>
    </row>
    <row r="8395" spans="24:29">
      <c r="X8395" s="429"/>
      <c r="Y8395" s="429"/>
      <c r="Z8395" s="429"/>
      <c r="AA8395" s="429"/>
      <c r="AB8395" s="185"/>
      <c r="AC8395" s="431"/>
    </row>
    <row r="8396" spans="24:29">
      <c r="X8396" s="429"/>
      <c r="Y8396" s="429"/>
      <c r="Z8396" s="429"/>
      <c r="AA8396" s="429"/>
      <c r="AB8396" s="185"/>
      <c r="AC8396" s="431"/>
    </row>
    <row r="8397" spans="24:29">
      <c r="X8397" s="429"/>
      <c r="Y8397" s="429"/>
      <c r="Z8397" s="429"/>
      <c r="AA8397" s="429"/>
      <c r="AB8397" s="185"/>
      <c r="AC8397" s="431"/>
    </row>
    <row r="8398" spans="24:29">
      <c r="X8398" s="429"/>
      <c r="Y8398" s="429"/>
      <c r="Z8398" s="429"/>
      <c r="AA8398" s="429"/>
      <c r="AB8398" s="185"/>
      <c r="AC8398" s="431"/>
    </row>
    <row r="8399" spans="24:29">
      <c r="X8399" s="429"/>
      <c r="Y8399" s="429"/>
      <c r="Z8399" s="429"/>
      <c r="AA8399" s="429"/>
      <c r="AB8399" s="185"/>
      <c r="AC8399" s="431"/>
    </row>
    <row r="8400" spans="24:29">
      <c r="X8400" s="429"/>
      <c r="Y8400" s="429"/>
      <c r="Z8400" s="429"/>
      <c r="AA8400" s="429"/>
      <c r="AB8400" s="185"/>
      <c r="AC8400" s="431"/>
    </row>
    <row r="8401" spans="24:29">
      <c r="X8401" s="429"/>
      <c r="Y8401" s="429"/>
      <c r="Z8401" s="429"/>
      <c r="AA8401" s="429"/>
      <c r="AB8401" s="185"/>
      <c r="AC8401" s="431"/>
    </row>
    <row r="8402" spans="24:29">
      <c r="X8402" s="429"/>
      <c r="Y8402" s="429"/>
      <c r="Z8402" s="429"/>
      <c r="AA8402" s="429"/>
      <c r="AB8402" s="185"/>
      <c r="AC8402" s="431"/>
    </row>
    <row r="8403" spans="24:29">
      <c r="X8403" s="429"/>
      <c r="Y8403" s="429"/>
      <c r="Z8403" s="429"/>
      <c r="AA8403" s="429"/>
      <c r="AB8403" s="185"/>
      <c r="AC8403" s="431"/>
    </row>
    <row r="8404" spans="24:29">
      <c r="X8404" s="429"/>
      <c r="Y8404" s="429"/>
      <c r="Z8404" s="429"/>
      <c r="AA8404" s="429"/>
      <c r="AB8404" s="185"/>
      <c r="AC8404" s="431"/>
    </row>
    <row r="8405" spans="24:29">
      <c r="X8405" s="429"/>
      <c r="Y8405" s="429"/>
      <c r="Z8405" s="429"/>
      <c r="AA8405" s="429"/>
      <c r="AB8405" s="185"/>
      <c r="AC8405" s="431"/>
    </row>
    <row r="8406" spans="24:29">
      <c r="X8406" s="429"/>
      <c r="Y8406" s="429"/>
      <c r="Z8406" s="429"/>
      <c r="AA8406" s="429"/>
      <c r="AB8406" s="185"/>
      <c r="AC8406" s="431"/>
    </row>
    <row r="8407" spans="24:29">
      <c r="X8407" s="429"/>
      <c r="Y8407" s="429"/>
      <c r="Z8407" s="429"/>
      <c r="AA8407" s="429"/>
      <c r="AB8407" s="185"/>
      <c r="AC8407" s="431"/>
    </row>
    <row r="8408" spans="24:29">
      <c r="X8408" s="429"/>
      <c r="Y8408" s="429"/>
      <c r="Z8408" s="429"/>
      <c r="AA8408" s="429"/>
      <c r="AB8408" s="185"/>
      <c r="AC8408" s="431"/>
    </row>
    <row r="8409" spans="24:29">
      <c r="X8409" s="429"/>
      <c r="Y8409" s="429"/>
      <c r="Z8409" s="429"/>
      <c r="AA8409" s="429"/>
      <c r="AB8409" s="185"/>
      <c r="AC8409" s="431"/>
    </row>
    <row r="8410" spans="24:29">
      <c r="X8410" s="429"/>
      <c r="Y8410" s="429"/>
      <c r="Z8410" s="429"/>
      <c r="AA8410" s="429"/>
      <c r="AB8410" s="185"/>
      <c r="AC8410" s="431"/>
    </row>
    <row r="8411" spans="24:29">
      <c r="X8411" s="429"/>
      <c r="Y8411" s="429"/>
      <c r="Z8411" s="429"/>
      <c r="AA8411" s="429"/>
      <c r="AB8411" s="185"/>
      <c r="AC8411" s="431"/>
    </row>
    <row r="8412" spans="24:29">
      <c r="X8412" s="429"/>
      <c r="Y8412" s="429"/>
      <c r="Z8412" s="429"/>
      <c r="AA8412" s="429"/>
      <c r="AB8412" s="185"/>
      <c r="AC8412" s="431"/>
    </row>
    <row r="8413" spans="24:29">
      <c r="X8413" s="429"/>
      <c r="Y8413" s="429"/>
      <c r="Z8413" s="429"/>
      <c r="AA8413" s="429"/>
      <c r="AB8413" s="185"/>
      <c r="AC8413" s="431"/>
    </row>
    <row r="8414" spans="24:29">
      <c r="X8414" s="429"/>
      <c r="Y8414" s="429"/>
      <c r="Z8414" s="429"/>
      <c r="AA8414" s="429"/>
      <c r="AB8414" s="185"/>
      <c r="AC8414" s="431"/>
    </row>
    <row r="8415" spans="24:29">
      <c r="X8415" s="429"/>
      <c r="Y8415" s="429"/>
      <c r="Z8415" s="429"/>
      <c r="AA8415" s="429"/>
      <c r="AB8415" s="185"/>
      <c r="AC8415" s="431"/>
    </row>
    <row r="8416" spans="24:29">
      <c r="X8416" s="429"/>
      <c r="Y8416" s="429"/>
      <c r="Z8416" s="429"/>
      <c r="AA8416" s="429"/>
      <c r="AB8416" s="185"/>
      <c r="AC8416" s="431"/>
    </row>
    <row r="8417" spans="24:29">
      <c r="X8417" s="429"/>
      <c r="Y8417" s="429"/>
      <c r="Z8417" s="429"/>
      <c r="AA8417" s="429"/>
      <c r="AB8417" s="185"/>
      <c r="AC8417" s="431"/>
    </row>
    <row r="8418" spans="24:29">
      <c r="X8418" s="429"/>
      <c r="Y8418" s="429"/>
      <c r="Z8418" s="429"/>
      <c r="AA8418" s="429"/>
      <c r="AB8418" s="185"/>
      <c r="AC8418" s="431"/>
    </row>
    <row r="8419" spans="24:29">
      <c r="X8419" s="429"/>
      <c r="Y8419" s="429"/>
      <c r="Z8419" s="429"/>
      <c r="AA8419" s="429"/>
      <c r="AB8419" s="185"/>
      <c r="AC8419" s="431"/>
    </row>
    <row r="8420" spans="24:29">
      <c r="X8420" s="429"/>
      <c r="Y8420" s="429"/>
      <c r="Z8420" s="429"/>
      <c r="AA8420" s="429"/>
      <c r="AB8420" s="185"/>
      <c r="AC8420" s="431"/>
    </row>
    <row r="8421" spans="24:29">
      <c r="X8421" s="429"/>
      <c r="Y8421" s="429"/>
      <c r="Z8421" s="429"/>
      <c r="AA8421" s="429"/>
      <c r="AB8421" s="185"/>
      <c r="AC8421" s="431"/>
    </row>
    <row r="8422" spans="24:29">
      <c r="X8422" s="429"/>
      <c r="Y8422" s="429"/>
      <c r="Z8422" s="429"/>
      <c r="AA8422" s="429"/>
      <c r="AB8422" s="185"/>
      <c r="AC8422" s="431"/>
    </row>
    <row r="8423" spans="24:29">
      <c r="X8423" s="429"/>
      <c r="Y8423" s="429"/>
      <c r="Z8423" s="429"/>
      <c r="AA8423" s="429"/>
      <c r="AB8423" s="185"/>
      <c r="AC8423" s="431"/>
    </row>
    <row r="8424" spans="24:29">
      <c r="X8424" s="429"/>
      <c r="Y8424" s="429"/>
      <c r="Z8424" s="429"/>
      <c r="AA8424" s="429"/>
      <c r="AB8424" s="185"/>
      <c r="AC8424" s="431"/>
    </row>
    <row r="8425" spans="24:29">
      <c r="X8425" s="429"/>
      <c r="Y8425" s="429"/>
      <c r="Z8425" s="429"/>
      <c r="AA8425" s="429"/>
      <c r="AB8425" s="185"/>
      <c r="AC8425" s="431"/>
    </row>
    <row r="8426" spans="24:29">
      <c r="X8426" s="429"/>
      <c r="Y8426" s="429"/>
      <c r="Z8426" s="429"/>
      <c r="AA8426" s="429"/>
      <c r="AB8426" s="185"/>
      <c r="AC8426" s="431"/>
    </row>
    <row r="8427" spans="24:29">
      <c r="X8427" s="429"/>
      <c r="Y8427" s="429"/>
      <c r="Z8427" s="429"/>
      <c r="AA8427" s="429"/>
      <c r="AB8427" s="185"/>
      <c r="AC8427" s="431"/>
    </row>
    <row r="8428" spans="24:29">
      <c r="X8428" s="429"/>
      <c r="Y8428" s="429"/>
      <c r="Z8428" s="429"/>
      <c r="AA8428" s="429"/>
      <c r="AB8428" s="185"/>
      <c r="AC8428" s="431"/>
    </row>
    <row r="8429" spans="24:29">
      <c r="X8429" s="429"/>
      <c r="Y8429" s="429"/>
      <c r="Z8429" s="429"/>
      <c r="AA8429" s="429"/>
      <c r="AB8429" s="185"/>
      <c r="AC8429" s="431"/>
    </row>
    <row r="8430" spans="24:29">
      <c r="X8430" s="429"/>
      <c r="Y8430" s="429"/>
      <c r="Z8430" s="429"/>
      <c r="AA8430" s="429"/>
      <c r="AB8430" s="185"/>
      <c r="AC8430" s="431"/>
    </row>
    <row r="8431" spans="24:29">
      <c r="X8431" s="429"/>
      <c r="Y8431" s="429"/>
      <c r="Z8431" s="429"/>
      <c r="AA8431" s="429"/>
      <c r="AB8431" s="185"/>
      <c r="AC8431" s="431"/>
    </row>
    <row r="8432" spans="24:29">
      <c r="X8432" s="429"/>
      <c r="Y8432" s="429"/>
      <c r="Z8432" s="429"/>
      <c r="AA8432" s="429"/>
      <c r="AB8432" s="185"/>
      <c r="AC8432" s="431"/>
    </row>
    <row r="8433" spans="24:29">
      <c r="X8433" s="429"/>
      <c r="Y8433" s="429"/>
      <c r="Z8433" s="429"/>
      <c r="AA8433" s="429"/>
      <c r="AB8433" s="185"/>
      <c r="AC8433" s="431"/>
    </row>
    <row r="8434" spans="24:29">
      <c r="X8434" s="429"/>
      <c r="Y8434" s="429"/>
      <c r="Z8434" s="429"/>
      <c r="AA8434" s="429"/>
      <c r="AB8434" s="185"/>
      <c r="AC8434" s="431"/>
    </row>
    <row r="8435" spans="24:29">
      <c r="X8435" s="429"/>
      <c r="Y8435" s="429"/>
      <c r="Z8435" s="429"/>
      <c r="AA8435" s="429"/>
      <c r="AB8435" s="185"/>
      <c r="AC8435" s="431"/>
    </row>
    <row r="8436" spans="24:29">
      <c r="X8436" s="429"/>
      <c r="Y8436" s="429"/>
      <c r="Z8436" s="429"/>
      <c r="AA8436" s="429"/>
      <c r="AB8436" s="185"/>
      <c r="AC8436" s="431"/>
    </row>
    <row r="8437" spans="24:29">
      <c r="X8437" s="429"/>
      <c r="Y8437" s="429"/>
      <c r="Z8437" s="429"/>
      <c r="AA8437" s="429"/>
      <c r="AB8437" s="185"/>
      <c r="AC8437" s="431"/>
    </row>
    <row r="8438" spans="24:29">
      <c r="X8438" s="429"/>
      <c r="Y8438" s="429"/>
      <c r="Z8438" s="429"/>
      <c r="AA8438" s="429"/>
      <c r="AB8438" s="185"/>
      <c r="AC8438" s="431"/>
    </row>
    <row r="8439" spans="24:29">
      <c r="X8439" s="429"/>
      <c r="Y8439" s="429"/>
      <c r="Z8439" s="429"/>
      <c r="AA8439" s="429"/>
      <c r="AB8439" s="185"/>
      <c r="AC8439" s="431"/>
    </row>
    <row r="8440" spans="24:29">
      <c r="X8440" s="429"/>
      <c r="Y8440" s="429"/>
      <c r="Z8440" s="429"/>
      <c r="AA8440" s="429"/>
      <c r="AB8440" s="185"/>
      <c r="AC8440" s="431"/>
    </row>
    <row r="8441" spans="24:29">
      <c r="X8441" s="429"/>
      <c r="Y8441" s="429"/>
      <c r="Z8441" s="429"/>
      <c r="AA8441" s="429"/>
      <c r="AB8441" s="185"/>
      <c r="AC8441" s="431"/>
    </row>
    <row r="8442" spans="24:29">
      <c r="X8442" s="429"/>
      <c r="Y8442" s="429"/>
      <c r="Z8442" s="429"/>
      <c r="AA8442" s="429"/>
      <c r="AB8442" s="185"/>
      <c r="AC8442" s="431"/>
    </row>
    <row r="8443" spans="24:29">
      <c r="X8443" s="429"/>
      <c r="Y8443" s="429"/>
      <c r="Z8443" s="429"/>
      <c r="AA8443" s="429"/>
      <c r="AB8443" s="185"/>
      <c r="AC8443" s="431"/>
    </row>
    <row r="8444" spans="24:29">
      <c r="X8444" s="429"/>
      <c r="Y8444" s="429"/>
      <c r="Z8444" s="429"/>
      <c r="AA8444" s="429"/>
      <c r="AB8444" s="185"/>
      <c r="AC8444" s="431"/>
    </row>
    <row r="8445" spans="24:29">
      <c r="X8445" s="429"/>
      <c r="Y8445" s="429"/>
      <c r="Z8445" s="429"/>
      <c r="AA8445" s="429"/>
      <c r="AB8445" s="185"/>
      <c r="AC8445" s="431"/>
    </row>
    <row r="8446" spans="24:29">
      <c r="X8446" s="429"/>
      <c r="Y8446" s="429"/>
      <c r="Z8446" s="429"/>
      <c r="AA8446" s="429"/>
      <c r="AB8446" s="185"/>
      <c r="AC8446" s="431"/>
    </row>
    <row r="8447" spans="24:29">
      <c r="X8447" s="429"/>
      <c r="Y8447" s="429"/>
      <c r="Z8447" s="429"/>
      <c r="AA8447" s="429"/>
      <c r="AB8447" s="185"/>
      <c r="AC8447" s="431"/>
    </row>
    <row r="8448" spans="24:29">
      <c r="X8448" s="429"/>
      <c r="Y8448" s="429"/>
      <c r="Z8448" s="429"/>
      <c r="AA8448" s="429"/>
      <c r="AB8448" s="185"/>
      <c r="AC8448" s="431"/>
    </row>
    <row r="8449" spans="24:29">
      <c r="X8449" s="429"/>
      <c r="Y8449" s="429"/>
      <c r="Z8449" s="429"/>
      <c r="AA8449" s="429"/>
      <c r="AB8449" s="185"/>
      <c r="AC8449" s="431"/>
    </row>
    <row r="8450" spans="24:29">
      <c r="X8450" s="429"/>
      <c r="Y8450" s="429"/>
      <c r="Z8450" s="429"/>
      <c r="AA8450" s="429"/>
      <c r="AB8450" s="185"/>
      <c r="AC8450" s="431"/>
    </row>
    <row r="8451" spans="24:29">
      <c r="X8451" s="429"/>
      <c r="Y8451" s="429"/>
      <c r="Z8451" s="429"/>
      <c r="AA8451" s="429"/>
      <c r="AB8451" s="185"/>
      <c r="AC8451" s="431"/>
    </row>
    <row r="8452" spans="24:29">
      <c r="X8452" s="429"/>
      <c r="Y8452" s="429"/>
      <c r="Z8452" s="429"/>
      <c r="AA8452" s="429"/>
      <c r="AB8452" s="185"/>
      <c r="AC8452" s="431"/>
    </row>
    <row r="8453" spans="24:29">
      <c r="X8453" s="429"/>
      <c r="Y8453" s="429"/>
      <c r="Z8453" s="429"/>
      <c r="AA8453" s="429"/>
      <c r="AB8453" s="185"/>
      <c r="AC8453" s="431"/>
    </row>
    <row r="8454" spans="24:29">
      <c r="X8454" s="429"/>
      <c r="Y8454" s="429"/>
      <c r="Z8454" s="429"/>
      <c r="AA8454" s="429"/>
      <c r="AB8454" s="185"/>
      <c r="AC8454" s="431"/>
    </row>
    <row r="8455" spans="24:29">
      <c r="X8455" s="429"/>
      <c r="Y8455" s="429"/>
      <c r="Z8455" s="429"/>
      <c r="AA8455" s="429"/>
      <c r="AB8455" s="185"/>
      <c r="AC8455" s="431"/>
    </row>
    <row r="8456" spans="24:29">
      <c r="X8456" s="429"/>
      <c r="Y8456" s="429"/>
      <c r="Z8456" s="429"/>
      <c r="AA8456" s="429"/>
      <c r="AB8456" s="185"/>
      <c r="AC8456" s="431"/>
    </row>
    <row r="8457" spans="24:29">
      <c r="X8457" s="429"/>
      <c r="Y8457" s="429"/>
      <c r="Z8457" s="429"/>
      <c r="AA8457" s="429"/>
      <c r="AB8457" s="185"/>
      <c r="AC8457" s="431"/>
    </row>
    <row r="8458" spans="24:29">
      <c r="X8458" s="429"/>
      <c r="Y8458" s="429"/>
      <c r="Z8458" s="429"/>
      <c r="AA8458" s="429"/>
      <c r="AB8458" s="185"/>
      <c r="AC8458" s="431"/>
    </row>
    <row r="8459" spans="24:29">
      <c r="X8459" s="429"/>
      <c r="Y8459" s="429"/>
      <c r="Z8459" s="429"/>
      <c r="AA8459" s="429"/>
      <c r="AB8459" s="185"/>
      <c r="AC8459" s="431"/>
    </row>
    <row r="8460" spans="24:29">
      <c r="X8460" s="429"/>
      <c r="Y8460" s="429"/>
      <c r="Z8460" s="429"/>
      <c r="AA8460" s="429"/>
      <c r="AB8460" s="185"/>
      <c r="AC8460" s="431"/>
    </row>
    <row r="8461" spans="24:29">
      <c r="X8461" s="429"/>
      <c r="Y8461" s="429"/>
      <c r="Z8461" s="429"/>
      <c r="AA8461" s="429"/>
      <c r="AB8461" s="185"/>
      <c r="AC8461" s="431"/>
    </row>
    <row r="8462" spans="24:29">
      <c r="X8462" s="429"/>
      <c r="Y8462" s="429"/>
      <c r="Z8462" s="429"/>
      <c r="AA8462" s="429"/>
      <c r="AB8462" s="185"/>
      <c r="AC8462" s="431"/>
    </row>
    <row r="8463" spans="24:29">
      <c r="X8463" s="429"/>
      <c r="Y8463" s="429"/>
      <c r="Z8463" s="429"/>
      <c r="AA8463" s="429"/>
      <c r="AB8463" s="185"/>
      <c r="AC8463" s="431"/>
    </row>
    <row r="8464" spans="24:29">
      <c r="X8464" s="429"/>
      <c r="Y8464" s="429"/>
      <c r="Z8464" s="429"/>
      <c r="AA8464" s="429"/>
      <c r="AB8464" s="185"/>
      <c r="AC8464" s="431"/>
    </row>
    <row r="8465" spans="24:29">
      <c r="X8465" s="429"/>
      <c r="Y8465" s="429"/>
      <c r="Z8465" s="429"/>
      <c r="AA8465" s="429"/>
      <c r="AB8465" s="185"/>
      <c r="AC8465" s="431"/>
    </row>
    <row r="8466" spans="24:29">
      <c r="X8466" s="429"/>
      <c r="Y8466" s="429"/>
      <c r="Z8466" s="429"/>
      <c r="AA8466" s="429"/>
      <c r="AB8466" s="185"/>
      <c r="AC8466" s="431"/>
    </row>
    <row r="8467" spans="24:29">
      <c r="X8467" s="429"/>
      <c r="Y8467" s="429"/>
      <c r="Z8467" s="429"/>
      <c r="AA8467" s="429"/>
      <c r="AB8467" s="185"/>
      <c r="AC8467" s="431"/>
    </row>
    <row r="8468" spans="24:29">
      <c r="X8468" s="429"/>
      <c r="Y8468" s="429"/>
      <c r="Z8468" s="429"/>
      <c r="AA8468" s="429"/>
      <c r="AB8468" s="185"/>
      <c r="AC8468" s="431"/>
    </row>
    <row r="8469" spans="24:29">
      <c r="X8469" s="429"/>
      <c r="Y8469" s="429"/>
      <c r="Z8469" s="429"/>
      <c r="AA8469" s="429"/>
      <c r="AB8469" s="185"/>
      <c r="AC8469" s="431"/>
    </row>
    <row r="8470" spans="24:29">
      <c r="X8470" s="429"/>
      <c r="Y8470" s="429"/>
      <c r="Z8470" s="429"/>
      <c r="AA8470" s="429"/>
      <c r="AB8470" s="185"/>
      <c r="AC8470" s="431"/>
    </row>
    <row r="8471" spans="24:29">
      <c r="X8471" s="429"/>
      <c r="Y8471" s="429"/>
      <c r="Z8471" s="429"/>
      <c r="AA8471" s="429"/>
      <c r="AB8471" s="185"/>
      <c r="AC8471" s="431"/>
    </row>
    <row r="8472" spans="24:29">
      <c r="X8472" s="429"/>
      <c r="Y8472" s="429"/>
      <c r="Z8472" s="429"/>
      <c r="AA8472" s="429"/>
      <c r="AB8472" s="185"/>
      <c r="AC8472" s="431"/>
    </row>
    <row r="8473" spans="24:29">
      <c r="X8473" s="429"/>
      <c r="Y8473" s="429"/>
      <c r="Z8473" s="429"/>
      <c r="AA8473" s="429"/>
      <c r="AB8473" s="185"/>
      <c r="AC8473" s="431"/>
    </row>
    <row r="8474" spans="24:29">
      <c r="X8474" s="429"/>
      <c r="Y8474" s="429"/>
      <c r="Z8474" s="429"/>
      <c r="AA8474" s="429"/>
      <c r="AB8474" s="185"/>
      <c r="AC8474" s="431"/>
    </row>
    <row r="8475" spans="24:29">
      <c r="X8475" s="429"/>
      <c r="Y8475" s="429"/>
      <c r="Z8475" s="429"/>
      <c r="AA8475" s="429"/>
      <c r="AB8475" s="185"/>
      <c r="AC8475" s="431"/>
    </row>
    <row r="8476" spans="24:29">
      <c r="X8476" s="429"/>
      <c r="Y8476" s="429"/>
      <c r="Z8476" s="429"/>
      <c r="AA8476" s="429"/>
      <c r="AB8476" s="185"/>
      <c r="AC8476" s="431"/>
    </row>
    <row r="8477" spans="24:29">
      <c r="X8477" s="429"/>
      <c r="Y8477" s="429"/>
      <c r="Z8477" s="429"/>
      <c r="AA8477" s="429"/>
      <c r="AB8477" s="185"/>
      <c r="AC8477" s="431"/>
    </row>
    <row r="8478" spans="24:29">
      <c r="X8478" s="429"/>
      <c r="Y8478" s="429"/>
      <c r="Z8478" s="429"/>
      <c r="AA8478" s="429"/>
      <c r="AB8478" s="185"/>
      <c r="AC8478" s="431"/>
    </row>
    <row r="8479" spans="24:29">
      <c r="X8479" s="429"/>
      <c r="Y8479" s="429"/>
      <c r="Z8479" s="429"/>
      <c r="AA8479" s="429"/>
      <c r="AB8479" s="185"/>
      <c r="AC8479" s="431"/>
    </row>
    <row r="8480" spans="24:29">
      <c r="X8480" s="429"/>
      <c r="Y8480" s="429"/>
      <c r="Z8480" s="429"/>
      <c r="AA8480" s="429"/>
      <c r="AB8480" s="185"/>
      <c r="AC8480" s="431"/>
    </row>
    <row r="8481" spans="24:29">
      <c r="X8481" s="429"/>
      <c r="Y8481" s="429"/>
      <c r="Z8481" s="429"/>
      <c r="AA8481" s="429"/>
      <c r="AB8481" s="185"/>
      <c r="AC8481" s="431"/>
    </row>
    <row r="8482" spans="24:29">
      <c r="X8482" s="429"/>
      <c r="Y8482" s="429"/>
      <c r="Z8482" s="429"/>
      <c r="AA8482" s="429"/>
      <c r="AB8482" s="185"/>
      <c r="AC8482" s="431"/>
    </row>
    <row r="8483" spans="24:29">
      <c r="X8483" s="429"/>
      <c r="Y8483" s="429"/>
      <c r="Z8483" s="429"/>
      <c r="AA8483" s="429"/>
      <c r="AB8483" s="185"/>
      <c r="AC8483" s="431"/>
    </row>
    <row r="8484" spans="24:29">
      <c r="X8484" s="429"/>
      <c r="Y8484" s="429"/>
      <c r="Z8484" s="429"/>
      <c r="AA8484" s="429"/>
      <c r="AB8484" s="185"/>
      <c r="AC8484" s="431"/>
    </row>
    <row r="8485" spans="24:29">
      <c r="X8485" s="429"/>
      <c r="Y8485" s="429"/>
      <c r="Z8485" s="429"/>
      <c r="AA8485" s="429"/>
      <c r="AB8485" s="185"/>
      <c r="AC8485" s="431"/>
    </row>
    <row r="8486" spans="24:29">
      <c r="X8486" s="429"/>
      <c r="Y8486" s="429"/>
      <c r="Z8486" s="429"/>
      <c r="AA8486" s="429"/>
      <c r="AB8486" s="185"/>
      <c r="AC8486" s="431"/>
    </row>
    <row r="8487" spans="24:29">
      <c r="X8487" s="429"/>
      <c r="Y8487" s="429"/>
      <c r="Z8487" s="429"/>
      <c r="AA8487" s="429"/>
      <c r="AB8487" s="185"/>
      <c r="AC8487" s="431"/>
    </row>
    <row r="8488" spans="24:29">
      <c r="X8488" s="429"/>
      <c r="Y8488" s="429"/>
      <c r="Z8488" s="429"/>
      <c r="AA8488" s="429"/>
      <c r="AB8488" s="185"/>
      <c r="AC8488" s="431"/>
    </row>
    <row r="8489" spans="24:29">
      <c r="X8489" s="429"/>
      <c r="Y8489" s="429"/>
      <c r="Z8489" s="429"/>
      <c r="AA8489" s="429"/>
      <c r="AB8489" s="185"/>
      <c r="AC8489" s="431"/>
    </row>
    <row r="8490" spans="24:29">
      <c r="X8490" s="429"/>
      <c r="Y8490" s="429"/>
      <c r="Z8490" s="429"/>
      <c r="AA8490" s="429"/>
      <c r="AB8490" s="185"/>
      <c r="AC8490" s="431"/>
    </row>
    <row r="8491" spans="24:29">
      <c r="X8491" s="429"/>
      <c r="Y8491" s="429"/>
      <c r="Z8491" s="429"/>
      <c r="AA8491" s="429"/>
      <c r="AB8491" s="185"/>
      <c r="AC8491" s="431"/>
    </row>
    <row r="8492" spans="24:29">
      <c r="X8492" s="429"/>
      <c r="Y8492" s="429"/>
      <c r="Z8492" s="429"/>
      <c r="AA8492" s="429"/>
      <c r="AB8492" s="185"/>
      <c r="AC8492" s="431"/>
    </row>
    <row r="8493" spans="24:29">
      <c r="X8493" s="429"/>
      <c r="Y8493" s="429"/>
      <c r="Z8493" s="429"/>
      <c r="AA8493" s="429"/>
      <c r="AB8493" s="185"/>
      <c r="AC8493" s="431"/>
    </row>
    <row r="8494" spans="24:29">
      <c r="X8494" s="429"/>
      <c r="Y8494" s="429"/>
      <c r="Z8494" s="429"/>
      <c r="AA8494" s="429"/>
      <c r="AB8494" s="185"/>
      <c r="AC8494" s="431"/>
    </row>
    <row r="8495" spans="24:29">
      <c r="X8495" s="429"/>
      <c r="Y8495" s="429"/>
      <c r="Z8495" s="429"/>
      <c r="AA8495" s="429"/>
      <c r="AB8495" s="185"/>
      <c r="AC8495" s="431"/>
    </row>
    <row r="8496" spans="24:29">
      <c r="X8496" s="429"/>
      <c r="Y8496" s="429"/>
      <c r="Z8496" s="429"/>
      <c r="AA8496" s="429"/>
      <c r="AB8496" s="185"/>
      <c r="AC8496" s="431"/>
    </row>
    <row r="8497" spans="24:29">
      <c r="X8497" s="429"/>
      <c r="Y8497" s="429"/>
      <c r="Z8497" s="429"/>
      <c r="AA8497" s="429"/>
      <c r="AB8497" s="185"/>
      <c r="AC8497" s="431"/>
    </row>
    <row r="8498" spans="24:29">
      <c r="X8498" s="429"/>
      <c r="Y8498" s="429"/>
      <c r="Z8498" s="429"/>
      <c r="AA8498" s="429"/>
      <c r="AB8498" s="185"/>
      <c r="AC8498" s="431"/>
    </row>
    <row r="8499" spans="24:29">
      <c r="X8499" s="429"/>
      <c r="Y8499" s="429"/>
      <c r="Z8499" s="429"/>
      <c r="AA8499" s="429"/>
      <c r="AB8499" s="185"/>
      <c r="AC8499" s="431"/>
    </row>
    <row r="8500" spans="24:29">
      <c r="X8500" s="429"/>
      <c r="Y8500" s="429"/>
      <c r="Z8500" s="429"/>
      <c r="AA8500" s="429"/>
      <c r="AB8500" s="185"/>
      <c r="AC8500" s="431"/>
    </row>
    <row r="8501" spans="24:29">
      <c r="X8501" s="429"/>
      <c r="Y8501" s="429"/>
      <c r="Z8501" s="429"/>
      <c r="AA8501" s="429"/>
      <c r="AB8501" s="185"/>
      <c r="AC8501" s="431"/>
    </row>
    <row r="8502" spans="24:29">
      <c r="X8502" s="429"/>
      <c r="Y8502" s="429"/>
      <c r="Z8502" s="429"/>
      <c r="AA8502" s="429"/>
      <c r="AB8502" s="185"/>
      <c r="AC8502" s="431"/>
    </row>
    <row r="8503" spans="24:29">
      <c r="X8503" s="429"/>
      <c r="Y8503" s="429"/>
      <c r="Z8503" s="429"/>
      <c r="AA8503" s="429"/>
      <c r="AB8503" s="185"/>
      <c r="AC8503" s="431"/>
    </row>
    <row r="8504" spans="24:29">
      <c r="X8504" s="429"/>
      <c r="Y8504" s="429"/>
      <c r="Z8504" s="429"/>
      <c r="AA8504" s="429"/>
      <c r="AB8504" s="185"/>
      <c r="AC8504" s="431"/>
    </row>
    <row r="8505" spans="24:29">
      <c r="X8505" s="429"/>
      <c r="Y8505" s="429"/>
      <c r="Z8505" s="429"/>
      <c r="AA8505" s="429"/>
      <c r="AB8505" s="185"/>
      <c r="AC8505" s="431"/>
    </row>
    <row r="8506" spans="24:29">
      <c r="X8506" s="429"/>
      <c r="Y8506" s="429"/>
      <c r="Z8506" s="429"/>
      <c r="AA8506" s="429"/>
      <c r="AB8506" s="185"/>
      <c r="AC8506" s="431"/>
    </row>
    <row r="8507" spans="24:29">
      <c r="X8507" s="429"/>
      <c r="Y8507" s="429"/>
      <c r="Z8507" s="429"/>
      <c r="AA8507" s="429"/>
      <c r="AB8507" s="185"/>
      <c r="AC8507" s="431"/>
    </row>
    <row r="8508" spans="24:29">
      <c r="X8508" s="429"/>
      <c r="Y8508" s="429"/>
      <c r="Z8508" s="429"/>
      <c r="AA8508" s="429"/>
      <c r="AB8508" s="185"/>
      <c r="AC8508" s="431"/>
    </row>
    <row r="8509" spans="24:29">
      <c r="X8509" s="429"/>
      <c r="Y8509" s="429"/>
      <c r="Z8509" s="429"/>
      <c r="AA8509" s="429"/>
      <c r="AB8509" s="185"/>
      <c r="AC8509" s="431"/>
    </row>
    <row r="8510" spans="24:29">
      <c r="X8510" s="429"/>
      <c r="Y8510" s="429"/>
      <c r="Z8510" s="429"/>
      <c r="AA8510" s="429"/>
      <c r="AB8510" s="185"/>
      <c r="AC8510" s="431"/>
    </row>
    <row r="8511" spans="24:29">
      <c r="X8511" s="429"/>
      <c r="Y8511" s="429"/>
      <c r="Z8511" s="429"/>
      <c r="AA8511" s="429"/>
      <c r="AB8511" s="185"/>
      <c r="AC8511" s="431"/>
    </row>
    <row r="8512" spans="24:29">
      <c r="X8512" s="429"/>
      <c r="Y8512" s="429"/>
      <c r="Z8512" s="429"/>
      <c r="AA8512" s="429"/>
      <c r="AB8512" s="185"/>
      <c r="AC8512" s="431"/>
    </row>
    <row r="8513" spans="24:29">
      <c r="X8513" s="429"/>
      <c r="Y8513" s="429"/>
      <c r="Z8513" s="429"/>
      <c r="AA8513" s="429"/>
      <c r="AB8513" s="185"/>
      <c r="AC8513" s="431"/>
    </row>
    <row r="8514" spans="24:29">
      <c r="X8514" s="429"/>
      <c r="Y8514" s="429"/>
      <c r="Z8514" s="429"/>
      <c r="AA8514" s="429"/>
      <c r="AB8514" s="185"/>
      <c r="AC8514" s="431"/>
    </row>
    <row r="8515" spans="24:29">
      <c r="X8515" s="429"/>
      <c r="Y8515" s="429"/>
      <c r="Z8515" s="429"/>
      <c r="AA8515" s="429"/>
      <c r="AB8515" s="185"/>
      <c r="AC8515" s="431"/>
    </row>
    <row r="8516" spans="24:29">
      <c r="X8516" s="429"/>
      <c r="Y8516" s="429"/>
      <c r="Z8516" s="429"/>
      <c r="AA8516" s="429"/>
      <c r="AB8516" s="185"/>
      <c r="AC8516" s="431"/>
    </row>
    <row r="8517" spans="24:29">
      <c r="X8517" s="429"/>
      <c r="Y8517" s="429"/>
      <c r="Z8517" s="429"/>
      <c r="AA8517" s="429"/>
      <c r="AB8517" s="185"/>
      <c r="AC8517" s="431"/>
    </row>
    <row r="8518" spans="24:29">
      <c r="X8518" s="429"/>
      <c r="Y8518" s="429"/>
      <c r="Z8518" s="429"/>
      <c r="AA8518" s="429"/>
      <c r="AB8518" s="185"/>
      <c r="AC8518" s="431"/>
    </row>
    <row r="8519" spans="24:29">
      <c r="X8519" s="429"/>
      <c r="Y8519" s="429"/>
      <c r="Z8519" s="429"/>
      <c r="AA8519" s="429"/>
      <c r="AB8519" s="185"/>
      <c r="AC8519" s="431"/>
    </row>
    <row r="8520" spans="24:29">
      <c r="X8520" s="429"/>
      <c r="Y8520" s="429"/>
      <c r="Z8520" s="429"/>
      <c r="AA8520" s="429"/>
      <c r="AB8520" s="185"/>
      <c r="AC8520" s="431"/>
    </row>
    <row r="8521" spans="24:29">
      <c r="X8521" s="429"/>
      <c r="Y8521" s="429"/>
      <c r="Z8521" s="429"/>
      <c r="AA8521" s="429"/>
      <c r="AB8521" s="185"/>
      <c r="AC8521" s="431"/>
    </row>
    <row r="8522" spans="24:29">
      <c r="X8522" s="429"/>
      <c r="Y8522" s="429"/>
      <c r="Z8522" s="429"/>
      <c r="AA8522" s="429"/>
      <c r="AB8522" s="185"/>
      <c r="AC8522" s="431"/>
    </row>
    <row r="8523" spans="24:29">
      <c r="X8523" s="429"/>
      <c r="Y8523" s="429"/>
      <c r="Z8523" s="429"/>
      <c r="AA8523" s="429"/>
      <c r="AB8523" s="185"/>
      <c r="AC8523" s="431"/>
    </row>
    <row r="8524" spans="24:29">
      <c r="X8524" s="429"/>
      <c r="Y8524" s="429"/>
      <c r="Z8524" s="429"/>
      <c r="AA8524" s="429"/>
      <c r="AB8524" s="185"/>
      <c r="AC8524" s="431"/>
    </row>
    <row r="8525" spans="24:29">
      <c r="X8525" s="429"/>
      <c r="Y8525" s="429"/>
      <c r="Z8525" s="429"/>
      <c r="AA8525" s="429"/>
      <c r="AB8525" s="185"/>
      <c r="AC8525" s="431"/>
    </row>
    <row r="8526" spans="24:29">
      <c r="X8526" s="429"/>
      <c r="Y8526" s="429"/>
      <c r="Z8526" s="429"/>
      <c r="AA8526" s="429"/>
      <c r="AB8526" s="185"/>
      <c r="AC8526" s="431"/>
    </row>
    <row r="8527" spans="24:29">
      <c r="X8527" s="429"/>
      <c r="Y8527" s="429"/>
      <c r="Z8527" s="429"/>
      <c r="AA8527" s="429"/>
      <c r="AB8527" s="185"/>
      <c r="AC8527" s="431"/>
    </row>
    <row r="8528" spans="24:29">
      <c r="X8528" s="429"/>
      <c r="Y8528" s="429"/>
      <c r="Z8528" s="429"/>
      <c r="AA8528" s="429"/>
      <c r="AB8528" s="185"/>
      <c r="AC8528" s="431"/>
    </row>
    <row r="8529" spans="24:29">
      <c r="X8529" s="429"/>
      <c r="Y8529" s="429"/>
      <c r="Z8529" s="429"/>
      <c r="AA8529" s="429"/>
      <c r="AB8529" s="185"/>
      <c r="AC8529" s="431"/>
    </row>
    <row r="8530" spans="24:29">
      <c r="X8530" s="429"/>
      <c r="Y8530" s="429"/>
      <c r="Z8530" s="429"/>
      <c r="AA8530" s="429"/>
      <c r="AB8530" s="185"/>
      <c r="AC8530" s="431"/>
    </row>
    <row r="8531" spans="24:29">
      <c r="X8531" s="429"/>
      <c r="Y8531" s="429"/>
      <c r="Z8531" s="429"/>
      <c r="AA8531" s="429"/>
      <c r="AB8531" s="185"/>
      <c r="AC8531" s="431"/>
    </row>
    <row r="8532" spans="24:29">
      <c r="X8532" s="429"/>
      <c r="Y8532" s="429"/>
      <c r="Z8532" s="429"/>
      <c r="AA8532" s="429"/>
      <c r="AB8532" s="185"/>
      <c r="AC8532" s="431"/>
    </row>
    <row r="8533" spans="24:29">
      <c r="X8533" s="429"/>
      <c r="Y8533" s="429"/>
      <c r="Z8533" s="429"/>
      <c r="AA8533" s="429"/>
      <c r="AB8533" s="185"/>
      <c r="AC8533" s="431"/>
    </row>
    <row r="8534" spans="24:29">
      <c r="X8534" s="429"/>
      <c r="Y8534" s="429"/>
      <c r="Z8534" s="429"/>
      <c r="AA8534" s="429"/>
      <c r="AB8534" s="185"/>
      <c r="AC8534" s="431"/>
    </row>
    <row r="8535" spans="24:29">
      <c r="X8535" s="429"/>
      <c r="Y8535" s="429"/>
      <c r="Z8535" s="429"/>
      <c r="AA8535" s="429"/>
      <c r="AB8535" s="185"/>
      <c r="AC8535" s="431"/>
    </row>
    <row r="8536" spans="24:29">
      <c r="X8536" s="429"/>
      <c r="Y8536" s="429"/>
      <c r="Z8536" s="429"/>
      <c r="AA8536" s="429"/>
      <c r="AB8536" s="185"/>
      <c r="AC8536" s="431"/>
    </row>
    <row r="8537" spans="24:29">
      <c r="X8537" s="429"/>
      <c r="Y8537" s="429"/>
      <c r="Z8537" s="429"/>
      <c r="AA8537" s="429"/>
      <c r="AB8537" s="185"/>
      <c r="AC8537" s="431"/>
    </row>
    <row r="8538" spans="24:29">
      <c r="X8538" s="429"/>
      <c r="Y8538" s="429"/>
      <c r="Z8538" s="429"/>
      <c r="AA8538" s="429"/>
      <c r="AB8538" s="185"/>
      <c r="AC8538" s="431"/>
    </row>
    <row r="8539" spans="24:29">
      <c r="X8539" s="429"/>
      <c r="Y8539" s="429"/>
      <c r="Z8539" s="429"/>
      <c r="AA8539" s="429"/>
      <c r="AB8539" s="185"/>
      <c r="AC8539" s="431"/>
    </row>
    <row r="8540" spans="24:29">
      <c r="X8540" s="429"/>
      <c r="Y8540" s="429"/>
      <c r="Z8540" s="429"/>
      <c r="AA8540" s="429"/>
      <c r="AB8540" s="185"/>
      <c r="AC8540" s="431"/>
    </row>
    <row r="8541" spans="24:29">
      <c r="X8541" s="429"/>
      <c r="Y8541" s="429"/>
      <c r="Z8541" s="429"/>
      <c r="AA8541" s="429"/>
      <c r="AB8541" s="185"/>
      <c r="AC8541" s="431"/>
    </row>
    <row r="8542" spans="24:29">
      <c r="X8542" s="429"/>
      <c r="Y8542" s="429"/>
      <c r="Z8542" s="429"/>
      <c r="AA8542" s="429"/>
      <c r="AB8542" s="185"/>
      <c r="AC8542" s="431"/>
    </row>
    <row r="8543" spans="24:29">
      <c r="X8543" s="429"/>
      <c r="Y8543" s="429"/>
      <c r="Z8543" s="429"/>
      <c r="AA8543" s="429"/>
      <c r="AB8543" s="185"/>
      <c r="AC8543" s="431"/>
    </row>
    <row r="8544" spans="24:29">
      <c r="X8544" s="429"/>
      <c r="Y8544" s="429"/>
      <c r="Z8544" s="429"/>
      <c r="AA8544" s="429"/>
      <c r="AB8544" s="185"/>
      <c r="AC8544" s="431"/>
    </row>
    <row r="8545" spans="24:29">
      <c r="X8545" s="429"/>
      <c r="Y8545" s="429"/>
      <c r="Z8545" s="429"/>
      <c r="AA8545" s="429"/>
      <c r="AB8545" s="185"/>
      <c r="AC8545" s="431"/>
    </row>
    <row r="8546" spans="24:29">
      <c r="X8546" s="429"/>
      <c r="Y8546" s="429"/>
      <c r="Z8546" s="429"/>
      <c r="AA8546" s="429"/>
      <c r="AB8546" s="185"/>
      <c r="AC8546" s="431"/>
    </row>
    <row r="8547" spans="24:29">
      <c r="X8547" s="429"/>
      <c r="Y8547" s="429"/>
      <c r="Z8547" s="429"/>
      <c r="AA8547" s="429"/>
      <c r="AB8547" s="185"/>
      <c r="AC8547" s="431"/>
    </row>
    <row r="8548" spans="24:29">
      <c r="X8548" s="429"/>
      <c r="Y8548" s="429"/>
      <c r="Z8548" s="429"/>
      <c r="AA8548" s="429"/>
      <c r="AB8548" s="185"/>
      <c r="AC8548" s="431"/>
    </row>
    <row r="8549" spans="24:29">
      <c r="X8549" s="429"/>
      <c r="Y8549" s="429"/>
      <c r="Z8549" s="429"/>
      <c r="AA8549" s="429"/>
      <c r="AB8549" s="185"/>
      <c r="AC8549" s="431"/>
    </row>
    <row r="8550" spans="24:29">
      <c r="X8550" s="429"/>
      <c r="Y8550" s="429"/>
      <c r="Z8550" s="429"/>
      <c r="AA8550" s="429"/>
      <c r="AB8550" s="185"/>
      <c r="AC8550" s="431"/>
    </row>
    <row r="8551" spans="24:29">
      <c r="X8551" s="429"/>
      <c r="Y8551" s="429"/>
      <c r="Z8551" s="429"/>
      <c r="AA8551" s="429"/>
      <c r="AB8551" s="185"/>
      <c r="AC8551" s="431"/>
    </row>
    <row r="8552" spans="24:29">
      <c r="X8552" s="429"/>
      <c r="Y8552" s="429"/>
      <c r="Z8552" s="429"/>
      <c r="AA8552" s="429"/>
      <c r="AB8552" s="185"/>
      <c r="AC8552" s="431"/>
    </row>
    <row r="8553" spans="24:29">
      <c r="X8553" s="429"/>
      <c r="Y8553" s="429"/>
      <c r="Z8553" s="429"/>
      <c r="AA8553" s="429"/>
      <c r="AB8553" s="185"/>
      <c r="AC8553" s="431"/>
    </row>
    <row r="8554" spans="24:29">
      <c r="X8554" s="429"/>
      <c r="Y8554" s="429"/>
      <c r="Z8554" s="429"/>
      <c r="AA8554" s="429"/>
      <c r="AB8554" s="185"/>
      <c r="AC8554" s="431"/>
    </row>
    <row r="8555" spans="24:29">
      <c r="X8555" s="429"/>
      <c r="Y8555" s="429"/>
      <c r="Z8555" s="429"/>
      <c r="AA8555" s="429"/>
      <c r="AB8555" s="185"/>
      <c r="AC8555" s="431"/>
    </row>
    <row r="8556" spans="24:29">
      <c r="X8556" s="429"/>
      <c r="Y8556" s="429"/>
      <c r="Z8556" s="429"/>
      <c r="AA8556" s="429"/>
      <c r="AB8556" s="185"/>
      <c r="AC8556" s="431"/>
    </row>
    <row r="8557" spans="24:29">
      <c r="X8557" s="429"/>
      <c r="Y8557" s="429"/>
      <c r="Z8557" s="429"/>
      <c r="AA8557" s="429"/>
      <c r="AB8557" s="185"/>
      <c r="AC8557" s="431"/>
    </row>
    <row r="8558" spans="24:29">
      <c r="X8558" s="429"/>
      <c r="Y8558" s="429"/>
      <c r="Z8558" s="429"/>
      <c r="AA8558" s="429"/>
      <c r="AB8558" s="185"/>
      <c r="AC8558" s="431"/>
    </row>
    <row r="8559" spans="24:29">
      <c r="X8559" s="429"/>
      <c r="Y8559" s="429"/>
      <c r="Z8559" s="429"/>
      <c r="AA8559" s="429"/>
      <c r="AB8559" s="185"/>
      <c r="AC8559" s="431"/>
    </row>
    <row r="8560" spans="24:29">
      <c r="X8560" s="429"/>
      <c r="Y8560" s="429"/>
      <c r="Z8560" s="429"/>
      <c r="AA8560" s="429"/>
      <c r="AB8560" s="185"/>
      <c r="AC8560" s="431"/>
    </row>
    <row r="8561" spans="24:29">
      <c r="X8561" s="429"/>
      <c r="Y8561" s="429"/>
      <c r="Z8561" s="429"/>
      <c r="AA8561" s="429"/>
      <c r="AB8561" s="185"/>
      <c r="AC8561" s="431"/>
    </row>
    <row r="8562" spans="24:29">
      <c r="X8562" s="429"/>
      <c r="Y8562" s="429"/>
      <c r="Z8562" s="429"/>
      <c r="AA8562" s="429"/>
      <c r="AB8562" s="185"/>
      <c r="AC8562" s="431"/>
    </row>
    <row r="8563" spans="24:29">
      <c r="X8563" s="429"/>
      <c r="Y8563" s="429"/>
      <c r="Z8563" s="429"/>
      <c r="AA8563" s="429"/>
      <c r="AB8563" s="185"/>
      <c r="AC8563" s="431"/>
    </row>
    <row r="8564" spans="24:29">
      <c r="X8564" s="429"/>
      <c r="Y8564" s="429"/>
      <c r="Z8564" s="429"/>
      <c r="AA8564" s="429"/>
      <c r="AB8564" s="185"/>
      <c r="AC8564" s="431"/>
    </row>
    <row r="8565" spans="24:29">
      <c r="X8565" s="429"/>
      <c r="Y8565" s="429"/>
      <c r="Z8565" s="429"/>
      <c r="AA8565" s="429"/>
      <c r="AB8565" s="185"/>
      <c r="AC8565" s="431"/>
    </row>
    <row r="8566" spans="24:29">
      <c r="X8566" s="429"/>
      <c r="Y8566" s="429"/>
      <c r="Z8566" s="429"/>
      <c r="AA8566" s="429"/>
      <c r="AB8566" s="185"/>
      <c r="AC8566" s="431"/>
    </row>
    <row r="8567" spans="24:29">
      <c r="X8567" s="429"/>
      <c r="Y8567" s="429"/>
      <c r="Z8567" s="429"/>
      <c r="AA8567" s="429"/>
      <c r="AB8567" s="185"/>
      <c r="AC8567" s="431"/>
    </row>
    <row r="8568" spans="24:29">
      <c r="X8568" s="429"/>
      <c r="Y8568" s="429"/>
      <c r="Z8568" s="429"/>
      <c r="AA8568" s="429"/>
      <c r="AB8568" s="185"/>
      <c r="AC8568" s="431"/>
    </row>
    <row r="8569" spans="24:29">
      <c r="X8569" s="429"/>
      <c r="Y8569" s="429"/>
      <c r="Z8569" s="429"/>
      <c r="AA8569" s="429"/>
      <c r="AB8569" s="185"/>
      <c r="AC8569" s="431"/>
    </row>
    <row r="8570" spans="24:29">
      <c r="X8570" s="429"/>
      <c r="Y8570" s="429"/>
      <c r="Z8570" s="429"/>
      <c r="AA8570" s="429"/>
      <c r="AB8570" s="185"/>
      <c r="AC8570" s="431"/>
    </row>
    <row r="8571" spans="24:29">
      <c r="X8571" s="429"/>
      <c r="Y8571" s="429"/>
      <c r="Z8571" s="429"/>
      <c r="AA8571" s="429"/>
      <c r="AB8571" s="185"/>
      <c r="AC8571" s="431"/>
    </row>
    <row r="8572" spans="24:29">
      <c r="X8572" s="429"/>
      <c r="Y8572" s="429"/>
      <c r="Z8572" s="429"/>
      <c r="AA8572" s="429"/>
      <c r="AB8572" s="185"/>
      <c r="AC8572" s="431"/>
    </row>
    <row r="8573" spans="24:29">
      <c r="X8573" s="429"/>
      <c r="Y8573" s="429"/>
      <c r="Z8573" s="429"/>
      <c r="AA8573" s="429"/>
      <c r="AB8573" s="185"/>
      <c r="AC8573" s="431"/>
    </row>
    <row r="8574" spans="24:29">
      <c r="X8574" s="429"/>
      <c r="Y8574" s="429"/>
      <c r="Z8574" s="429"/>
      <c r="AA8574" s="429"/>
      <c r="AB8574" s="185"/>
      <c r="AC8574" s="431"/>
    </row>
    <row r="8575" spans="24:29">
      <c r="X8575" s="429"/>
      <c r="Y8575" s="429"/>
      <c r="Z8575" s="429"/>
      <c r="AA8575" s="429"/>
      <c r="AB8575" s="185"/>
      <c r="AC8575" s="431"/>
    </row>
    <row r="8576" spans="24:29">
      <c r="X8576" s="429"/>
      <c r="Y8576" s="429"/>
      <c r="Z8576" s="429"/>
      <c r="AA8576" s="429"/>
      <c r="AB8576" s="185"/>
      <c r="AC8576" s="431"/>
    </row>
    <row r="8577" spans="24:29">
      <c r="X8577" s="429"/>
      <c r="Y8577" s="429"/>
      <c r="Z8577" s="429"/>
      <c r="AA8577" s="429"/>
      <c r="AB8577" s="185"/>
      <c r="AC8577" s="431"/>
    </row>
    <row r="8578" spans="24:29">
      <c r="X8578" s="429"/>
      <c r="Y8578" s="429"/>
      <c r="Z8578" s="429"/>
      <c r="AA8578" s="429"/>
      <c r="AB8578" s="185"/>
      <c r="AC8578" s="431"/>
    </row>
    <row r="8579" spans="24:29">
      <c r="X8579" s="429"/>
      <c r="Y8579" s="429"/>
      <c r="Z8579" s="429"/>
      <c r="AA8579" s="429"/>
      <c r="AB8579" s="185"/>
      <c r="AC8579" s="431"/>
    </row>
    <row r="8580" spans="24:29">
      <c r="X8580" s="429"/>
      <c r="Y8580" s="429"/>
      <c r="Z8580" s="429"/>
      <c r="AA8580" s="429"/>
      <c r="AB8580" s="185"/>
      <c r="AC8580" s="431"/>
    </row>
    <row r="8581" spans="24:29">
      <c r="X8581" s="429"/>
      <c r="Y8581" s="429"/>
      <c r="Z8581" s="429"/>
      <c r="AA8581" s="429"/>
      <c r="AB8581" s="185"/>
      <c r="AC8581" s="431"/>
    </row>
    <row r="8582" spans="24:29">
      <c r="X8582" s="429"/>
      <c r="Y8582" s="429"/>
      <c r="Z8582" s="429"/>
      <c r="AA8582" s="429"/>
      <c r="AB8582" s="185"/>
      <c r="AC8582" s="431"/>
    </row>
    <row r="8583" spans="24:29">
      <c r="X8583" s="429"/>
      <c r="Y8583" s="429"/>
      <c r="Z8583" s="429"/>
      <c r="AA8583" s="429"/>
      <c r="AB8583" s="185"/>
      <c r="AC8583" s="431"/>
    </row>
    <row r="8584" spans="24:29">
      <c r="X8584" s="429"/>
      <c r="Y8584" s="429"/>
      <c r="Z8584" s="429"/>
      <c r="AA8584" s="429"/>
      <c r="AB8584" s="185"/>
      <c r="AC8584" s="431"/>
    </row>
    <row r="8585" spans="24:29">
      <c r="X8585" s="429"/>
      <c r="Y8585" s="429"/>
      <c r="Z8585" s="429"/>
      <c r="AA8585" s="429"/>
      <c r="AB8585" s="185"/>
      <c r="AC8585" s="431"/>
    </row>
    <row r="8586" spans="24:29">
      <c r="X8586" s="429"/>
      <c r="Y8586" s="429"/>
      <c r="Z8586" s="429"/>
      <c r="AA8586" s="429"/>
      <c r="AB8586" s="185"/>
      <c r="AC8586" s="431"/>
    </row>
    <row r="8587" spans="24:29">
      <c r="X8587" s="429"/>
      <c r="Y8587" s="429"/>
      <c r="Z8587" s="429"/>
      <c r="AA8587" s="429"/>
      <c r="AB8587" s="185"/>
      <c r="AC8587" s="431"/>
    </row>
    <row r="8588" spans="24:29">
      <c r="X8588" s="429"/>
      <c r="Y8588" s="429"/>
      <c r="Z8588" s="429"/>
      <c r="AA8588" s="429"/>
      <c r="AB8588" s="185"/>
      <c r="AC8588" s="431"/>
    </row>
    <row r="8589" spans="24:29">
      <c r="X8589" s="429"/>
      <c r="Y8589" s="429"/>
      <c r="Z8589" s="429"/>
      <c r="AA8589" s="429"/>
      <c r="AB8589" s="185"/>
      <c r="AC8589" s="431"/>
    </row>
    <row r="8590" spans="24:29">
      <c r="X8590" s="429"/>
      <c r="Y8590" s="429"/>
      <c r="Z8590" s="429"/>
      <c r="AA8590" s="429"/>
      <c r="AB8590" s="185"/>
      <c r="AC8590" s="431"/>
    </row>
    <row r="8591" spans="24:29">
      <c r="X8591" s="429"/>
      <c r="Y8591" s="429"/>
      <c r="Z8591" s="429"/>
      <c r="AA8591" s="429"/>
      <c r="AB8591" s="185"/>
      <c r="AC8591" s="431"/>
    </row>
    <row r="8592" spans="24:29">
      <c r="X8592" s="429"/>
      <c r="Y8592" s="429"/>
      <c r="Z8592" s="429"/>
      <c r="AA8592" s="429"/>
      <c r="AB8592" s="185"/>
      <c r="AC8592" s="431"/>
    </row>
    <row r="8593" spans="24:29">
      <c r="X8593" s="429"/>
      <c r="Y8593" s="429"/>
      <c r="Z8593" s="429"/>
      <c r="AA8593" s="429"/>
      <c r="AB8593" s="185"/>
      <c r="AC8593" s="431"/>
    </row>
    <row r="8594" spans="24:29">
      <c r="X8594" s="429"/>
      <c r="Y8594" s="429"/>
      <c r="Z8594" s="429"/>
      <c r="AA8594" s="429"/>
      <c r="AB8594" s="185"/>
      <c r="AC8594" s="431"/>
    </row>
    <row r="8595" spans="24:29">
      <c r="X8595" s="429"/>
      <c r="Y8595" s="429"/>
      <c r="Z8595" s="429"/>
      <c r="AA8595" s="429"/>
      <c r="AB8595" s="185"/>
      <c r="AC8595" s="431"/>
    </row>
    <row r="8596" spans="24:29">
      <c r="X8596" s="429"/>
      <c r="Y8596" s="429"/>
      <c r="Z8596" s="429"/>
      <c r="AA8596" s="429"/>
      <c r="AB8596" s="185"/>
      <c r="AC8596" s="431"/>
    </row>
    <row r="8597" spans="24:29">
      <c r="X8597" s="429"/>
      <c r="Y8597" s="429"/>
      <c r="Z8597" s="429"/>
      <c r="AA8597" s="429"/>
      <c r="AB8597" s="185"/>
      <c r="AC8597" s="431"/>
    </row>
    <row r="8598" spans="24:29">
      <c r="X8598" s="429"/>
      <c r="Y8598" s="429"/>
      <c r="Z8598" s="429"/>
      <c r="AA8598" s="429"/>
      <c r="AB8598" s="185"/>
      <c r="AC8598" s="431"/>
    </row>
    <row r="8599" spans="24:29">
      <c r="X8599" s="429"/>
      <c r="Y8599" s="429"/>
      <c r="Z8599" s="429"/>
      <c r="AA8599" s="429"/>
      <c r="AB8599" s="185"/>
      <c r="AC8599" s="431"/>
    </row>
    <row r="8600" spans="24:29">
      <c r="X8600" s="429"/>
      <c r="Y8600" s="429"/>
      <c r="Z8600" s="429"/>
      <c r="AA8600" s="429"/>
      <c r="AB8600" s="185"/>
      <c r="AC8600" s="431"/>
    </row>
    <row r="8601" spans="24:29">
      <c r="X8601" s="429"/>
      <c r="Y8601" s="429"/>
      <c r="Z8601" s="429"/>
      <c r="AA8601" s="429"/>
      <c r="AB8601" s="185"/>
      <c r="AC8601" s="431"/>
    </row>
    <row r="8602" spans="24:29">
      <c r="X8602" s="429"/>
      <c r="Y8602" s="429"/>
      <c r="Z8602" s="429"/>
      <c r="AA8602" s="429"/>
      <c r="AB8602" s="185"/>
      <c r="AC8602" s="431"/>
    </row>
    <row r="8603" spans="24:29">
      <c r="X8603" s="429"/>
      <c r="Y8603" s="429"/>
      <c r="Z8603" s="429"/>
      <c r="AA8603" s="429"/>
      <c r="AB8603" s="185"/>
      <c r="AC8603" s="431"/>
    </row>
    <row r="8604" spans="24:29">
      <c r="X8604" s="429"/>
      <c r="Y8604" s="429"/>
      <c r="Z8604" s="429"/>
      <c r="AA8604" s="429"/>
      <c r="AB8604" s="185"/>
      <c r="AC8604" s="431"/>
    </row>
    <row r="8605" spans="24:29">
      <c r="X8605" s="429"/>
      <c r="Y8605" s="429"/>
      <c r="Z8605" s="429"/>
      <c r="AA8605" s="429"/>
      <c r="AB8605" s="185"/>
      <c r="AC8605" s="431"/>
    </row>
    <row r="8606" spans="24:29">
      <c r="X8606" s="429"/>
      <c r="Y8606" s="429"/>
      <c r="Z8606" s="429"/>
      <c r="AA8606" s="429"/>
      <c r="AB8606" s="185"/>
      <c r="AC8606" s="431"/>
    </row>
    <row r="8607" spans="24:29">
      <c r="X8607" s="429"/>
      <c r="Y8607" s="429"/>
      <c r="Z8607" s="429"/>
      <c r="AA8607" s="429"/>
      <c r="AB8607" s="185"/>
      <c r="AC8607" s="431"/>
    </row>
    <row r="8608" spans="24:29">
      <c r="X8608" s="429"/>
      <c r="Y8608" s="429"/>
      <c r="Z8608" s="429"/>
      <c r="AA8608" s="429"/>
      <c r="AB8608" s="185"/>
      <c r="AC8608" s="431"/>
    </row>
    <row r="8609" spans="24:29">
      <c r="X8609" s="429"/>
      <c r="Y8609" s="429"/>
      <c r="Z8609" s="429"/>
      <c r="AA8609" s="429"/>
      <c r="AB8609" s="185"/>
      <c r="AC8609" s="431"/>
    </row>
    <row r="8610" spans="24:29">
      <c r="X8610" s="429"/>
      <c r="Y8610" s="429"/>
      <c r="Z8610" s="429"/>
      <c r="AA8610" s="429"/>
      <c r="AB8610" s="185"/>
      <c r="AC8610" s="431"/>
    </row>
    <row r="8611" spans="24:29">
      <c r="X8611" s="429"/>
      <c r="Y8611" s="429"/>
      <c r="Z8611" s="429"/>
      <c r="AA8611" s="429"/>
      <c r="AB8611" s="185"/>
      <c r="AC8611" s="431"/>
    </row>
    <row r="8612" spans="24:29">
      <c r="X8612" s="429"/>
      <c r="Y8612" s="429"/>
      <c r="Z8612" s="429"/>
      <c r="AA8612" s="429"/>
      <c r="AB8612" s="185"/>
      <c r="AC8612" s="431"/>
    </row>
    <row r="8613" spans="24:29">
      <c r="X8613" s="429"/>
      <c r="Y8613" s="429"/>
      <c r="Z8613" s="429"/>
      <c r="AA8613" s="429"/>
      <c r="AB8613" s="185"/>
      <c r="AC8613" s="431"/>
    </row>
    <row r="8614" spans="24:29">
      <c r="X8614" s="429"/>
      <c r="Y8614" s="429"/>
      <c r="Z8614" s="429"/>
      <c r="AA8614" s="429"/>
      <c r="AB8614" s="185"/>
      <c r="AC8614" s="431"/>
    </row>
    <row r="8615" spans="24:29">
      <c r="X8615" s="429"/>
      <c r="Y8615" s="429"/>
      <c r="Z8615" s="429"/>
      <c r="AA8615" s="429"/>
      <c r="AB8615" s="185"/>
      <c r="AC8615" s="431"/>
    </row>
    <row r="8616" spans="24:29">
      <c r="X8616" s="429"/>
      <c r="Y8616" s="429"/>
      <c r="Z8616" s="429"/>
      <c r="AA8616" s="429"/>
      <c r="AB8616" s="185"/>
      <c r="AC8616" s="431"/>
    </row>
    <row r="8617" spans="24:29">
      <c r="X8617" s="429"/>
      <c r="Y8617" s="429"/>
      <c r="Z8617" s="429"/>
      <c r="AA8617" s="429"/>
      <c r="AB8617" s="185"/>
      <c r="AC8617" s="431"/>
    </row>
    <row r="8618" spans="24:29">
      <c r="X8618" s="429"/>
      <c r="Y8618" s="429"/>
      <c r="Z8618" s="429"/>
      <c r="AA8618" s="429"/>
      <c r="AB8618" s="185"/>
      <c r="AC8618" s="431"/>
    </row>
    <row r="8619" spans="24:29">
      <c r="X8619" s="429"/>
      <c r="Y8619" s="429"/>
      <c r="Z8619" s="429"/>
      <c r="AA8619" s="429"/>
      <c r="AB8619" s="185"/>
      <c r="AC8619" s="431"/>
    </row>
    <row r="8620" spans="24:29">
      <c r="X8620" s="429"/>
      <c r="Y8620" s="429"/>
      <c r="Z8620" s="429"/>
      <c r="AA8620" s="429"/>
      <c r="AB8620" s="185"/>
      <c r="AC8620" s="431"/>
    </row>
    <row r="8621" spans="24:29">
      <c r="X8621" s="429"/>
      <c r="Y8621" s="429"/>
      <c r="Z8621" s="429"/>
      <c r="AA8621" s="429"/>
      <c r="AB8621" s="185"/>
      <c r="AC8621" s="431"/>
    </row>
    <row r="8622" spans="24:29">
      <c r="X8622" s="429"/>
      <c r="Y8622" s="429"/>
      <c r="Z8622" s="429"/>
      <c r="AA8622" s="429"/>
      <c r="AB8622" s="185"/>
      <c r="AC8622" s="431"/>
    </row>
    <row r="8623" spans="24:29">
      <c r="X8623" s="429"/>
      <c r="Y8623" s="429"/>
      <c r="Z8623" s="429"/>
      <c r="AA8623" s="429"/>
      <c r="AB8623" s="185"/>
      <c r="AC8623" s="431"/>
    </row>
    <row r="8624" spans="24:29">
      <c r="X8624" s="429"/>
      <c r="Y8624" s="429"/>
      <c r="Z8624" s="429"/>
      <c r="AA8624" s="429"/>
      <c r="AB8624" s="185"/>
      <c r="AC8624" s="431"/>
    </row>
    <row r="8625" spans="24:29">
      <c r="X8625" s="429"/>
      <c r="Y8625" s="429"/>
      <c r="Z8625" s="429"/>
      <c r="AA8625" s="429"/>
      <c r="AB8625" s="185"/>
      <c r="AC8625" s="431"/>
    </row>
    <row r="8626" spans="24:29">
      <c r="X8626" s="429"/>
      <c r="Y8626" s="429"/>
      <c r="Z8626" s="429"/>
      <c r="AA8626" s="429"/>
      <c r="AB8626" s="185"/>
      <c r="AC8626" s="431"/>
    </row>
    <row r="8627" spans="24:29">
      <c r="X8627" s="429"/>
      <c r="Y8627" s="429"/>
      <c r="Z8627" s="429"/>
      <c r="AA8627" s="429"/>
      <c r="AB8627" s="185"/>
      <c r="AC8627" s="431"/>
    </row>
    <row r="8628" spans="24:29">
      <c r="X8628" s="429"/>
      <c r="Y8628" s="429"/>
      <c r="Z8628" s="429"/>
      <c r="AA8628" s="429"/>
      <c r="AB8628" s="185"/>
      <c r="AC8628" s="431"/>
    </row>
    <row r="8629" spans="24:29">
      <c r="X8629" s="429"/>
      <c r="Y8629" s="429"/>
      <c r="Z8629" s="429"/>
      <c r="AA8629" s="429"/>
      <c r="AB8629" s="185"/>
      <c r="AC8629" s="431"/>
    </row>
    <row r="8630" spans="24:29">
      <c r="X8630" s="429"/>
      <c r="Y8630" s="429"/>
      <c r="Z8630" s="429"/>
      <c r="AA8630" s="429"/>
      <c r="AB8630" s="185"/>
      <c r="AC8630" s="431"/>
    </row>
    <row r="8631" spans="24:29">
      <c r="X8631" s="429"/>
      <c r="Y8631" s="429"/>
      <c r="Z8631" s="429"/>
      <c r="AA8631" s="429"/>
      <c r="AB8631" s="185"/>
      <c r="AC8631" s="431"/>
    </row>
    <row r="8632" spans="24:29">
      <c r="X8632" s="429"/>
      <c r="Y8632" s="429"/>
      <c r="Z8632" s="429"/>
      <c r="AA8632" s="429"/>
      <c r="AB8632" s="185"/>
      <c r="AC8632" s="431"/>
    </row>
    <row r="8633" spans="24:29">
      <c r="X8633" s="429"/>
      <c r="Y8633" s="429"/>
      <c r="Z8633" s="429"/>
      <c r="AA8633" s="429"/>
      <c r="AB8633" s="185"/>
      <c r="AC8633" s="431"/>
    </row>
    <row r="8634" spans="24:29">
      <c r="X8634" s="429"/>
      <c r="Y8634" s="429"/>
      <c r="Z8634" s="429"/>
      <c r="AA8634" s="429"/>
      <c r="AB8634" s="185"/>
      <c r="AC8634" s="431"/>
    </row>
    <row r="8635" spans="24:29">
      <c r="X8635" s="429"/>
      <c r="Y8635" s="429"/>
      <c r="Z8635" s="429"/>
      <c r="AA8635" s="429"/>
      <c r="AB8635" s="185"/>
      <c r="AC8635" s="431"/>
    </row>
    <row r="8636" spans="24:29">
      <c r="X8636" s="429"/>
      <c r="Y8636" s="429"/>
      <c r="Z8636" s="429"/>
      <c r="AA8636" s="429"/>
      <c r="AB8636" s="185"/>
      <c r="AC8636" s="431"/>
    </row>
    <row r="8637" spans="24:29">
      <c r="X8637" s="429"/>
      <c r="Y8637" s="429"/>
      <c r="Z8637" s="429"/>
      <c r="AA8637" s="429"/>
      <c r="AB8637" s="185"/>
      <c r="AC8637" s="431"/>
    </row>
    <row r="8638" spans="24:29">
      <c r="X8638" s="429"/>
      <c r="Y8638" s="429"/>
      <c r="Z8638" s="429"/>
      <c r="AA8638" s="429"/>
      <c r="AB8638" s="185"/>
      <c r="AC8638" s="431"/>
    </row>
    <row r="8639" spans="24:29">
      <c r="X8639" s="429"/>
      <c r="Y8639" s="429"/>
      <c r="Z8639" s="429"/>
      <c r="AA8639" s="429"/>
      <c r="AB8639" s="185"/>
      <c r="AC8639" s="431"/>
    </row>
    <row r="8640" spans="24:29">
      <c r="X8640" s="429"/>
      <c r="Y8640" s="429"/>
      <c r="Z8640" s="429"/>
      <c r="AA8640" s="429"/>
      <c r="AB8640" s="185"/>
      <c r="AC8640" s="431"/>
    </row>
    <row r="8641" spans="24:29">
      <c r="X8641" s="429"/>
      <c r="Y8641" s="429"/>
      <c r="Z8641" s="429"/>
      <c r="AA8641" s="429"/>
      <c r="AB8641" s="185"/>
      <c r="AC8641" s="431"/>
    </row>
    <row r="8642" spans="24:29">
      <c r="X8642" s="429"/>
      <c r="Y8642" s="429"/>
      <c r="Z8642" s="429"/>
      <c r="AA8642" s="429"/>
      <c r="AB8642" s="185"/>
      <c r="AC8642" s="431"/>
    </row>
    <row r="8643" spans="24:29">
      <c r="X8643" s="429"/>
      <c r="Y8643" s="429"/>
      <c r="Z8643" s="429"/>
      <c r="AA8643" s="429"/>
      <c r="AB8643" s="185"/>
      <c r="AC8643" s="431"/>
    </row>
    <row r="8644" spans="24:29">
      <c r="X8644" s="429"/>
      <c r="Y8644" s="429"/>
      <c r="Z8644" s="429"/>
      <c r="AA8644" s="429"/>
      <c r="AB8644" s="185"/>
      <c r="AC8644" s="431"/>
    </row>
    <row r="8645" spans="24:29">
      <c r="X8645" s="429"/>
      <c r="Y8645" s="429"/>
      <c r="Z8645" s="429"/>
      <c r="AA8645" s="429"/>
      <c r="AB8645" s="185"/>
      <c r="AC8645" s="431"/>
    </row>
    <row r="8646" spans="24:29">
      <c r="X8646" s="429"/>
      <c r="Y8646" s="429"/>
      <c r="Z8646" s="429"/>
      <c r="AA8646" s="429"/>
      <c r="AB8646" s="185"/>
      <c r="AC8646" s="431"/>
    </row>
    <row r="8647" spans="24:29">
      <c r="X8647" s="429"/>
      <c r="Y8647" s="429"/>
      <c r="Z8647" s="429"/>
      <c r="AA8647" s="429"/>
      <c r="AB8647" s="185"/>
      <c r="AC8647" s="431"/>
    </row>
    <row r="8648" spans="24:29">
      <c r="X8648" s="429"/>
      <c r="Y8648" s="429"/>
      <c r="Z8648" s="429"/>
      <c r="AA8648" s="429"/>
      <c r="AB8648" s="185"/>
      <c r="AC8648" s="431"/>
    </row>
    <row r="8649" spans="24:29">
      <c r="X8649" s="429"/>
      <c r="Y8649" s="429"/>
      <c r="Z8649" s="429"/>
      <c r="AA8649" s="429"/>
      <c r="AB8649" s="185"/>
      <c r="AC8649" s="431"/>
    </row>
    <row r="8650" spans="24:29">
      <c r="X8650" s="429"/>
      <c r="Y8650" s="429"/>
      <c r="Z8650" s="429"/>
      <c r="AA8650" s="429"/>
      <c r="AB8650" s="185"/>
      <c r="AC8650" s="431"/>
    </row>
    <row r="8651" spans="24:29">
      <c r="X8651" s="429"/>
      <c r="Y8651" s="429"/>
      <c r="Z8651" s="429"/>
      <c r="AA8651" s="429"/>
      <c r="AB8651" s="185"/>
      <c r="AC8651" s="431"/>
    </row>
    <row r="8652" spans="24:29">
      <c r="X8652" s="429"/>
      <c r="Y8652" s="429"/>
      <c r="Z8652" s="429"/>
      <c r="AA8652" s="429"/>
      <c r="AB8652" s="185"/>
      <c r="AC8652" s="431"/>
    </row>
    <row r="8653" spans="24:29">
      <c r="X8653" s="429"/>
      <c r="Y8653" s="429"/>
      <c r="Z8653" s="429"/>
      <c r="AA8653" s="429"/>
      <c r="AB8653" s="185"/>
      <c r="AC8653" s="431"/>
    </row>
    <row r="8654" spans="24:29">
      <c r="X8654" s="429"/>
      <c r="Y8654" s="429"/>
      <c r="Z8654" s="429"/>
      <c r="AA8654" s="429"/>
      <c r="AB8654" s="185"/>
      <c r="AC8654" s="431"/>
    </row>
    <row r="8655" spans="24:29">
      <c r="X8655" s="429"/>
      <c r="Y8655" s="429"/>
      <c r="Z8655" s="429"/>
      <c r="AA8655" s="429"/>
      <c r="AB8655" s="185"/>
      <c r="AC8655" s="431"/>
    </row>
    <row r="8656" spans="24:29">
      <c r="X8656" s="429"/>
      <c r="Y8656" s="429"/>
      <c r="Z8656" s="429"/>
      <c r="AA8656" s="429"/>
      <c r="AB8656" s="185"/>
      <c r="AC8656" s="431"/>
    </row>
    <row r="8657" spans="24:29">
      <c r="X8657" s="429"/>
      <c r="Y8657" s="429"/>
      <c r="Z8657" s="429"/>
      <c r="AA8657" s="429"/>
      <c r="AB8657" s="185"/>
      <c r="AC8657" s="431"/>
    </row>
    <row r="8658" spans="24:29">
      <c r="X8658" s="429"/>
      <c r="Y8658" s="429"/>
      <c r="Z8658" s="429"/>
      <c r="AA8658" s="429"/>
      <c r="AB8658" s="185"/>
      <c r="AC8658" s="431"/>
    </row>
    <row r="8659" spans="24:29">
      <c r="X8659" s="429"/>
      <c r="Y8659" s="429"/>
      <c r="Z8659" s="429"/>
      <c r="AA8659" s="429"/>
      <c r="AB8659" s="185"/>
      <c r="AC8659" s="431"/>
    </row>
    <row r="8660" spans="24:29">
      <c r="X8660" s="429"/>
      <c r="Y8660" s="429"/>
      <c r="Z8660" s="429"/>
      <c r="AA8660" s="429"/>
      <c r="AB8660" s="185"/>
      <c r="AC8660" s="431"/>
    </row>
    <row r="8661" spans="24:29">
      <c r="X8661" s="429"/>
      <c r="Y8661" s="429"/>
      <c r="Z8661" s="429"/>
      <c r="AA8661" s="429"/>
      <c r="AB8661" s="185"/>
      <c r="AC8661" s="431"/>
    </row>
    <row r="8662" spans="24:29">
      <c r="X8662" s="429"/>
      <c r="Y8662" s="429"/>
      <c r="Z8662" s="429"/>
      <c r="AA8662" s="429"/>
      <c r="AB8662" s="185"/>
      <c r="AC8662" s="431"/>
    </row>
    <row r="8663" spans="24:29">
      <c r="X8663" s="429"/>
      <c r="Y8663" s="429"/>
      <c r="Z8663" s="429"/>
      <c r="AA8663" s="429"/>
      <c r="AB8663" s="185"/>
      <c r="AC8663" s="431"/>
    </row>
    <row r="8664" spans="24:29">
      <c r="X8664" s="429"/>
      <c r="Y8664" s="429"/>
      <c r="Z8664" s="429"/>
      <c r="AA8664" s="429"/>
      <c r="AB8664" s="185"/>
      <c r="AC8664" s="431"/>
    </row>
    <row r="8665" spans="24:29">
      <c r="X8665" s="429"/>
      <c r="Y8665" s="429"/>
      <c r="Z8665" s="429"/>
      <c r="AA8665" s="429"/>
      <c r="AB8665" s="185"/>
      <c r="AC8665" s="431"/>
    </row>
    <row r="8666" spans="24:29">
      <c r="X8666" s="429"/>
      <c r="Y8666" s="429"/>
      <c r="Z8666" s="429"/>
      <c r="AA8666" s="429"/>
      <c r="AB8666" s="185"/>
      <c r="AC8666" s="431"/>
    </row>
    <row r="8667" spans="24:29">
      <c r="X8667" s="429"/>
      <c r="Y8667" s="429"/>
      <c r="Z8667" s="429"/>
      <c r="AA8667" s="429"/>
      <c r="AB8667" s="185"/>
      <c r="AC8667" s="431"/>
    </row>
    <row r="8668" spans="24:29">
      <c r="X8668" s="429"/>
      <c r="Y8668" s="429"/>
      <c r="Z8668" s="429"/>
      <c r="AA8668" s="429"/>
      <c r="AB8668" s="185"/>
      <c r="AC8668" s="431"/>
    </row>
    <row r="8669" spans="24:29">
      <c r="X8669" s="429"/>
      <c r="Y8669" s="429"/>
      <c r="Z8669" s="429"/>
      <c r="AA8669" s="429"/>
      <c r="AB8669" s="185"/>
      <c r="AC8669" s="431"/>
    </row>
    <row r="8670" spans="24:29">
      <c r="X8670" s="429"/>
      <c r="Y8670" s="429"/>
      <c r="Z8670" s="429"/>
      <c r="AA8670" s="429"/>
      <c r="AB8670" s="185"/>
      <c r="AC8670" s="431"/>
    </row>
    <row r="8671" spans="24:29">
      <c r="X8671" s="429"/>
      <c r="Y8671" s="429"/>
      <c r="Z8671" s="429"/>
      <c r="AA8671" s="429"/>
      <c r="AB8671" s="185"/>
      <c r="AC8671" s="431"/>
    </row>
    <row r="8672" spans="24:29">
      <c r="X8672" s="429"/>
      <c r="Y8672" s="429"/>
      <c r="Z8672" s="429"/>
      <c r="AA8672" s="429"/>
      <c r="AB8672" s="185"/>
      <c r="AC8672" s="431"/>
    </row>
    <row r="8673" spans="24:29">
      <c r="X8673" s="429"/>
      <c r="Y8673" s="429"/>
      <c r="Z8673" s="429"/>
      <c r="AA8673" s="429"/>
      <c r="AB8673" s="185"/>
      <c r="AC8673" s="431"/>
    </row>
    <row r="8674" spans="24:29">
      <c r="X8674" s="429"/>
      <c r="Y8674" s="429"/>
      <c r="Z8674" s="429"/>
      <c r="AA8674" s="429"/>
      <c r="AB8674" s="185"/>
      <c r="AC8674" s="431"/>
    </row>
    <row r="8675" spans="24:29">
      <c r="X8675" s="429"/>
      <c r="Y8675" s="429"/>
      <c r="Z8675" s="429"/>
      <c r="AA8675" s="429"/>
      <c r="AB8675" s="185"/>
      <c r="AC8675" s="431"/>
    </row>
    <row r="8676" spans="24:29">
      <c r="X8676" s="429"/>
      <c r="Y8676" s="429"/>
      <c r="Z8676" s="429"/>
      <c r="AA8676" s="429"/>
      <c r="AB8676" s="185"/>
      <c r="AC8676" s="431"/>
    </row>
    <row r="8677" spans="24:29">
      <c r="X8677" s="429"/>
      <c r="Y8677" s="429"/>
      <c r="Z8677" s="429"/>
      <c r="AA8677" s="429"/>
      <c r="AB8677" s="185"/>
      <c r="AC8677" s="431"/>
    </row>
    <row r="8678" spans="24:29">
      <c r="X8678" s="429"/>
      <c r="Y8678" s="429"/>
      <c r="Z8678" s="429"/>
      <c r="AA8678" s="429"/>
      <c r="AB8678" s="185"/>
      <c r="AC8678" s="431"/>
    </row>
    <row r="8679" spans="24:29">
      <c r="X8679" s="429"/>
      <c r="Y8679" s="429"/>
      <c r="Z8679" s="429"/>
      <c r="AA8679" s="429"/>
      <c r="AB8679" s="185"/>
      <c r="AC8679" s="431"/>
    </row>
    <row r="8680" spans="24:29">
      <c r="X8680" s="429"/>
      <c r="Y8680" s="429"/>
      <c r="Z8680" s="429"/>
      <c r="AA8680" s="429"/>
      <c r="AB8680" s="185"/>
      <c r="AC8680" s="431"/>
    </row>
    <row r="8681" spans="24:29">
      <c r="X8681" s="429"/>
      <c r="Y8681" s="429"/>
      <c r="Z8681" s="429"/>
      <c r="AA8681" s="429"/>
      <c r="AB8681" s="185"/>
      <c r="AC8681" s="431"/>
    </row>
    <row r="8682" spans="24:29">
      <c r="X8682" s="429"/>
      <c r="Y8682" s="429"/>
      <c r="Z8682" s="429"/>
      <c r="AA8682" s="429"/>
      <c r="AB8682" s="185"/>
      <c r="AC8682" s="431"/>
    </row>
    <row r="8683" spans="24:29">
      <c r="X8683" s="429"/>
      <c r="Y8683" s="429"/>
      <c r="Z8683" s="429"/>
      <c r="AA8683" s="429"/>
      <c r="AB8683" s="185"/>
      <c r="AC8683" s="431"/>
    </row>
    <row r="8684" spans="24:29">
      <c r="X8684" s="429"/>
      <c r="Y8684" s="429"/>
      <c r="Z8684" s="429"/>
      <c r="AA8684" s="429"/>
      <c r="AB8684" s="185"/>
      <c r="AC8684" s="431"/>
    </row>
    <row r="8685" spans="24:29">
      <c r="X8685" s="429"/>
      <c r="Y8685" s="429"/>
      <c r="Z8685" s="429"/>
      <c r="AA8685" s="429"/>
      <c r="AB8685" s="185"/>
      <c r="AC8685" s="431"/>
    </row>
    <row r="8686" spans="24:29">
      <c r="X8686" s="429"/>
      <c r="Y8686" s="429"/>
      <c r="Z8686" s="429"/>
      <c r="AA8686" s="429"/>
      <c r="AB8686" s="185"/>
      <c r="AC8686" s="431"/>
    </row>
    <row r="8687" spans="24:29">
      <c r="X8687" s="429"/>
      <c r="Y8687" s="429"/>
      <c r="Z8687" s="429"/>
      <c r="AA8687" s="429"/>
      <c r="AB8687" s="185"/>
      <c r="AC8687" s="431"/>
    </row>
    <row r="8688" spans="24:29">
      <c r="X8688" s="429"/>
      <c r="Y8688" s="429"/>
      <c r="Z8688" s="429"/>
      <c r="AA8688" s="429"/>
      <c r="AB8688" s="185"/>
      <c r="AC8688" s="431"/>
    </row>
    <row r="8689" spans="24:29">
      <c r="X8689" s="429"/>
      <c r="Y8689" s="429"/>
      <c r="Z8689" s="429"/>
      <c r="AA8689" s="429"/>
      <c r="AB8689" s="185"/>
      <c r="AC8689" s="431"/>
    </row>
    <row r="8690" spans="24:29">
      <c r="X8690" s="429"/>
      <c r="Y8690" s="429"/>
      <c r="Z8690" s="429"/>
      <c r="AA8690" s="429"/>
      <c r="AB8690" s="185"/>
      <c r="AC8690" s="431"/>
    </row>
    <row r="8691" spans="24:29">
      <c r="X8691" s="429"/>
      <c r="Y8691" s="429"/>
      <c r="Z8691" s="429"/>
      <c r="AA8691" s="429"/>
      <c r="AB8691" s="185"/>
      <c r="AC8691" s="431"/>
    </row>
    <row r="8692" spans="24:29">
      <c r="X8692" s="429"/>
      <c r="Y8692" s="429"/>
      <c r="Z8692" s="429"/>
      <c r="AA8692" s="429"/>
      <c r="AB8692" s="185"/>
      <c r="AC8692" s="431"/>
    </row>
    <row r="8693" spans="24:29">
      <c r="X8693" s="429"/>
      <c r="Y8693" s="429"/>
      <c r="Z8693" s="429"/>
      <c r="AA8693" s="429"/>
      <c r="AB8693" s="185"/>
      <c r="AC8693" s="431"/>
    </row>
    <row r="8694" spans="24:29">
      <c r="X8694" s="429"/>
      <c r="Y8694" s="429"/>
      <c r="Z8694" s="429"/>
      <c r="AA8694" s="429"/>
      <c r="AB8694" s="185"/>
      <c r="AC8694" s="431"/>
    </row>
    <row r="8695" spans="24:29">
      <c r="X8695" s="429"/>
      <c r="Y8695" s="429"/>
      <c r="Z8695" s="429"/>
      <c r="AA8695" s="429"/>
      <c r="AB8695" s="185"/>
      <c r="AC8695" s="431"/>
    </row>
    <row r="8696" spans="24:29">
      <c r="X8696" s="429"/>
      <c r="Y8696" s="429"/>
      <c r="Z8696" s="429"/>
      <c r="AA8696" s="429"/>
      <c r="AB8696" s="185"/>
      <c r="AC8696" s="431"/>
    </row>
    <row r="8697" spans="24:29">
      <c r="X8697" s="429"/>
      <c r="Y8697" s="429"/>
      <c r="Z8697" s="429"/>
      <c r="AA8697" s="429"/>
      <c r="AB8697" s="185"/>
      <c r="AC8697" s="431"/>
    </row>
    <row r="8698" spans="24:29">
      <c r="X8698" s="429"/>
      <c r="Y8698" s="429"/>
      <c r="Z8698" s="429"/>
      <c r="AA8698" s="429"/>
      <c r="AB8698" s="185"/>
      <c r="AC8698" s="431"/>
    </row>
    <row r="8699" spans="24:29">
      <c r="X8699" s="429"/>
      <c r="Y8699" s="429"/>
      <c r="Z8699" s="429"/>
      <c r="AA8699" s="429"/>
      <c r="AB8699" s="185"/>
      <c r="AC8699" s="431"/>
    </row>
    <row r="8700" spans="24:29">
      <c r="X8700" s="429"/>
      <c r="Y8700" s="429"/>
      <c r="Z8700" s="429"/>
      <c r="AA8700" s="429"/>
      <c r="AB8700" s="185"/>
      <c r="AC8700" s="431"/>
    </row>
    <row r="8701" spans="24:29">
      <c r="X8701" s="429"/>
      <c r="Y8701" s="429"/>
      <c r="Z8701" s="429"/>
      <c r="AA8701" s="429"/>
      <c r="AB8701" s="185"/>
      <c r="AC8701" s="431"/>
    </row>
    <row r="8702" spans="24:29">
      <c r="X8702" s="429"/>
      <c r="Y8702" s="429"/>
      <c r="Z8702" s="429"/>
      <c r="AA8702" s="429"/>
      <c r="AB8702" s="185"/>
      <c r="AC8702" s="431"/>
    </row>
    <row r="8703" spans="24:29">
      <c r="X8703" s="429"/>
      <c r="Y8703" s="429"/>
      <c r="Z8703" s="429"/>
      <c r="AA8703" s="429"/>
      <c r="AB8703" s="185"/>
      <c r="AC8703" s="431"/>
    </row>
    <row r="8704" spans="24:29">
      <c r="X8704" s="429"/>
      <c r="Y8704" s="429"/>
      <c r="Z8704" s="429"/>
      <c r="AA8704" s="429"/>
      <c r="AB8704" s="185"/>
      <c r="AC8704" s="431"/>
    </row>
    <row r="8705" spans="24:29">
      <c r="X8705" s="429"/>
      <c r="Y8705" s="429"/>
      <c r="Z8705" s="429"/>
      <c r="AA8705" s="429"/>
      <c r="AB8705" s="185"/>
      <c r="AC8705" s="431"/>
    </row>
    <row r="8706" spans="24:29">
      <c r="X8706" s="429"/>
      <c r="Y8706" s="429"/>
      <c r="Z8706" s="429"/>
      <c r="AA8706" s="429"/>
      <c r="AB8706" s="185"/>
      <c r="AC8706" s="431"/>
    </row>
    <row r="8707" spans="24:29">
      <c r="X8707" s="429"/>
      <c r="Y8707" s="429"/>
      <c r="Z8707" s="429"/>
      <c r="AA8707" s="429"/>
      <c r="AB8707" s="185"/>
      <c r="AC8707" s="431"/>
    </row>
    <row r="8708" spans="24:29">
      <c r="X8708" s="429"/>
      <c r="Y8708" s="429"/>
      <c r="Z8708" s="429"/>
      <c r="AA8708" s="429"/>
      <c r="AB8708" s="185"/>
      <c r="AC8708" s="431"/>
    </row>
    <row r="8709" spans="24:29">
      <c r="X8709" s="429"/>
      <c r="Y8709" s="429"/>
      <c r="Z8709" s="429"/>
      <c r="AA8709" s="429"/>
      <c r="AB8709" s="185"/>
      <c r="AC8709" s="431"/>
    </row>
    <row r="8710" spans="24:29">
      <c r="X8710" s="429"/>
      <c r="Y8710" s="429"/>
      <c r="Z8710" s="429"/>
      <c r="AA8710" s="429"/>
      <c r="AB8710" s="185"/>
      <c r="AC8710" s="431"/>
    </row>
    <row r="8711" spans="24:29">
      <c r="X8711" s="429"/>
      <c r="Y8711" s="429"/>
      <c r="Z8711" s="429"/>
      <c r="AA8711" s="429"/>
      <c r="AB8711" s="185"/>
      <c r="AC8711" s="431"/>
    </row>
    <row r="8712" spans="24:29">
      <c r="X8712" s="429"/>
      <c r="Y8712" s="429"/>
      <c r="Z8712" s="429"/>
      <c r="AA8712" s="429"/>
      <c r="AB8712" s="185"/>
      <c r="AC8712" s="431"/>
    </row>
    <row r="8713" spans="24:29">
      <c r="X8713" s="429"/>
      <c r="Y8713" s="429"/>
      <c r="Z8713" s="429"/>
      <c r="AA8713" s="429"/>
      <c r="AB8713" s="185"/>
      <c r="AC8713" s="431"/>
    </row>
    <row r="8714" spans="24:29">
      <c r="X8714" s="429"/>
      <c r="Y8714" s="429"/>
      <c r="Z8714" s="429"/>
      <c r="AA8714" s="429"/>
      <c r="AB8714" s="185"/>
      <c r="AC8714" s="431"/>
    </row>
    <row r="8715" spans="24:29">
      <c r="X8715" s="429"/>
      <c r="Y8715" s="429"/>
      <c r="Z8715" s="429"/>
      <c r="AA8715" s="429"/>
      <c r="AB8715" s="185"/>
      <c r="AC8715" s="431"/>
    </row>
    <row r="8716" spans="24:29">
      <c r="X8716" s="429"/>
      <c r="Y8716" s="429"/>
      <c r="Z8716" s="429"/>
      <c r="AA8716" s="429"/>
      <c r="AB8716" s="185"/>
      <c r="AC8716" s="431"/>
    </row>
    <row r="8717" spans="24:29">
      <c r="X8717" s="429"/>
      <c r="Y8717" s="429"/>
      <c r="Z8717" s="429"/>
      <c r="AA8717" s="429"/>
      <c r="AB8717" s="185"/>
      <c r="AC8717" s="431"/>
    </row>
    <row r="8718" spans="24:29">
      <c r="X8718" s="429"/>
      <c r="Y8718" s="429"/>
      <c r="Z8718" s="429"/>
      <c r="AA8718" s="429"/>
      <c r="AB8718" s="185"/>
      <c r="AC8718" s="431"/>
    </row>
    <row r="8719" spans="24:29">
      <c r="X8719" s="429"/>
      <c r="Y8719" s="429"/>
      <c r="Z8719" s="429"/>
      <c r="AA8719" s="429"/>
      <c r="AB8719" s="185"/>
      <c r="AC8719" s="431"/>
    </row>
    <row r="8720" spans="24:29">
      <c r="X8720" s="429"/>
      <c r="Y8720" s="429"/>
      <c r="Z8720" s="429"/>
      <c r="AA8720" s="429"/>
      <c r="AB8720" s="185"/>
      <c r="AC8720" s="431"/>
    </row>
    <row r="8721" spans="24:29">
      <c r="X8721" s="429"/>
      <c r="Y8721" s="429"/>
      <c r="Z8721" s="429"/>
      <c r="AA8721" s="429"/>
      <c r="AB8721" s="185"/>
      <c r="AC8721" s="431"/>
    </row>
    <row r="8722" spans="24:29">
      <c r="X8722" s="429"/>
      <c r="Y8722" s="429"/>
      <c r="Z8722" s="429"/>
      <c r="AA8722" s="429"/>
      <c r="AB8722" s="185"/>
      <c r="AC8722" s="431"/>
    </row>
    <row r="8723" spans="24:29">
      <c r="X8723" s="429"/>
      <c r="Y8723" s="429"/>
      <c r="Z8723" s="429"/>
      <c r="AA8723" s="429"/>
      <c r="AB8723" s="185"/>
      <c r="AC8723" s="431"/>
    </row>
    <row r="8724" spans="24:29">
      <c r="X8724" s="429"/>
      <c r="Y8724" s="429"/>
      <c r="Z8724" s="429"/>
      <c r="AA8724" s="429"/>
      <c r="AB8724" s="185"/>
      <c r="AC8724" s="431"/>
    </row>
    <row r="8725" spans="24:29">
      <c r="X8725" s="429"/>
      <c r="Y8725" s="429"/>
      <c r="Z8725" s="429"/>
      <c r="AA8725" s="429"/>
      <c r="AB8725" s="185"/>
      <c r="AC8725" s="431"/>
    </row>
    <row r="8726" spans="24:29">
      <c r="X8726" s="429"/>
      <c r="Y8726" s="429"/>
      <c r="Z8726" s="429"/>
      <c r="AA8726" s="429"/>
      <c r="AB8726" s="185"/>
      <c r="AC8726" s="431"/>
    </row>
    <row r="8727" spans="24:29">
      <c r="X8727" s="429"/>
      <c r="Y8727" s="429"/>
      <c r="Z8727" s="429"/>
      <c r="AA8727" s="429"/>
      <c r="AB8727" s="185"/>
      <c r="AC8727" s="431"/>
    </row>
    <row r="8728" spans="24:29">
      <c r="X8728" s="429"/>
      <c r="Y8728" s="429"/>
      <c r="Z8728" s="429"/>
      <c r="AA8728" s="429"/>
      <c r="AB8728" s="185"/>
      <c r="AC8728" s="431"/>
    </row>
    <row r="8729" spans="24:29">
      <c r="X8729" s="429"/>
      <c r="Y8729" s="429"/>
      <c r="Z8729" s="429"/>
      <c r="AA8729" s="429"/>
      <c r="AB8729" s="185"/>
      <c r="AC8729" s="431"/>
    </row>
    <row r="8730" spans="24:29">
      <c r="X8730" s="429"/>
      <c r="Y8730" s="429"/>
      <c r="Z8730" s="429"/>
      <c r="AA8730" s="429"/>
      <c r="AB8730" s="185"/>
      <c r="AC8730" s="431"/>
    </row>
    <row r="8731" spans="24:29">
      <c r="X8731" s="429"/>
      <c r="Y8731" s="429"/>
      <c r="Z8731" s="429"/>
      <c r="AA8731" s="429"/>
      <c r="AB8731" s="185"/>
      <c r="AC8731" s="431"/>
    </row>
    <row r="8732" spans="24:29">
      <c r="X8732" s="429"/>
      <c r="Y8732" s="429"/>
      <c r="Z8732" s="429"/>
      <c r="AA8732" s="429"/>
      <c r="AB8732" s="185"/>
      <c r="AC8732" s="431"/>
    </row>
    <row r="8733" spans="24:29">
      <c r="X8733" s="429"/>
      <c r="Y8733" s="429"/>
      <c r="Z8733" s="429"/>
      <c r="AA8733" s="429"/>
      <c r="AB8733" s="185"/>
      <c r="AC8733" s="431"/>
    </row>
    <row r="8734" spans="24:29">
      <c r="X8734" s="429"/>
      <c r="Y8734" s="429"/>
      <c r="Z8734" s="429"/>
      <c r="AA8734" s="429"/>
      <c r="AB8734" s="185"/>
      <c r="AC8734" s="431"/>
    </row>
    <row r="8735" spans="24:29">
      <c r="X8735" s="429"/>
      <c r="Y8735" s="429"/>
      <c r="Z8735" s="429"/>
      <c r="AA8735" s="429"/>
      <c r="AB8735" s="185"/>
      <c r="AC8735" s="431"/>
    </row>
    <row r="8736" spans="24:29">
      <c r="X8736" s="429"/>
      <c r="Y8736" s="429"/>
      <c r="Z8736" s="429"/>
      <c r="AA8736" s="429"/>
      <c r="AB8736" s="185"/>
      <c r="AC8736" s="431"/>
    </row>
    <row r="8737" spans="24:29">
      <c r="X8737" s="429"/>
      <c r="Y8737" s="429"/>
      <c r="Z8737" s="429"/>
      <c r="AA8737" s="429"/>
      <c r="AB8737" s="185"/>
      <c r="AC8737" s="431"/>
    </row>
    <row r="8738" spans="24:29">
      <c r="X8738" s="429"/>
      <c r="Y8738" s="429"/>
      <c r="Z8738" s="429"/>
      <c r="AA8738" s="429"/>
      <c r="AB8738" s="185"/>
      <c r="AC8738" s="431"/>
    </row>
    <row r="8739" spans="24:29">
      <c r="X8739" s="429"/>
      <c r="Y8739" s="429"/>
      <c r="Z8739" s="429"/>
      <c r="AA8739" s="429"/>
      <c r="AB8739" s="185"/>
      <c r="AC8739" s="431"/>
    </row>
    <row r="8740" spans="24:29">
      <c r="X8740" s="429"/>
      <c r="Y8740" s="429"/>
      <c r="Z8740" s="429"/>
      <c r="AA8740" s="429"/>
      <c r="AB8740" s="185"/>
      <c r="AC8740" s="431"/>
    </row>
    <row r="8741" spans="24:29">
      <c r="X8741" s="429"/>
      <c r="Y8741" s="429"/>
      <c r="Z8741" s="429"/>
      <c r="AA8741" s="429"/>
      <c r="AB8741" s="185"/>
      <c r="AC8741" s="431"/>
    </row>
    <row r="8742" spans="24:29">
      <c r="X8742" s="429"/>
      <c r="Y8742" s="429"/>
      <c r="Z8742" s="429"/>
      <c r="AA8742" s="429"/>
      <c r="AB8742" s="185"/>
      <c r="AC8742" s="431"/>
    </row>
    <row r="8743" spans="24:29">
      <c r="X8743" s="429"/>
      <c r="Y8743" s="429"/>
      <c r="Z8743" s="429"/>
      <c r="AA8743" s="429"/>
      <c r="AB8743" s="185"/>
      <c r="AC8743" s="431"/>
    </row>
    <row r="8744" spans="24:29">
      <c r="X8744" s="429"/>
      <c r="Y8744" s="429"/>
      <c r="Z8744" s="429"/>
      <c r="AA8744" s="429"/>
      <c r="AB8744" s="185"/>
      <c r="AC8744" s="431"/>
    </row>
    <row r="8745" spans="24:29">
      <c r="X8745" s="429"/>
      <c r="Y8745" s="429"/>
      <c r="Z8745" s="429"/>
      <c r="AA8745" s="429"/>
      <c r="AB8745" s="185"/>
      <c r="AC8745" s="431"/>
    </row>
    <row r="8746" spans="24:29">
      <c r="X8746" s="429"/>
      <c r="Y8746" s="429"/>
      <c r="Z8746" s="429"/>
      <c r="AA8746" s="429"/>
      <c r="AB8746" s="185"/>
      <c r="AC8746" s="431"/>
    </row>
    <row r="8747" spans="24:29">
      <c r="X8747" s="429"/>
      <c r="Y8747" s="429"/>
      <c r="Z8747" s="429"/>
      <c r="AA8747" s="429"/>
      <c r="AB8747" s="185"/>
      <c r="AC8747" s="431"/>
    </row>
    <row r="8748" spans="24:29">
      <c r="X8748" s="429"/>
      <c r="Y8748" s="429"/>
      <c r="Z8748" s="429"/>
      <c r="AA8748" s="429"/>
      <c r="AB8748" s="185"/>
      <c r="AC8748" s="431"/>
    </row>
    <row r="8749" spans="24:29">
      <c r="X8749" s="429"/>
      <c r="Y8749" s="429"/>
      <c r="Z8749" s="429"/>
      <c r="AA8749" s="429"/>
      <c r="AB8749" s="185"/>
      <c r="AC8749" s="431"/>
    </row>
    <row r="8750" spans="24:29">
      <c r="X8750" s="429"/>
      <c r="Y8750" s="429"/>
      <c r="Z8750" s="429"/>
      <c r="AA8750" s="429"/>
      <c r="AB8750" s="185"/>
      <c r="AC8750" s="431"/>
    </row>
    <row r="8751" spans="24:29">
      <c r="X8751" s="429"/>
      <c r="Y8751" s="429"/>
      <c r="Z8751" s="429"/>
      <c r="AA8751" s="429"/>
      <c r="AB8751" s="185"/>
      <c r="AC8751" s="431"/>
    </row>
    <row r="8752" spans="24:29">
      <c r="X8752" s="429"/>
      <c r="Y8752" s="429"/>
      <c r="Z8752" s="429"/>
      <c r="AA8752" s="429"/>
      <c r="AB8752" s="185"/>
      <c r="AC8752" s="431"/>
    </row>
    <row r="8753" spans="24:29">
      <c r="X8753" s="429"/>
      <c r="Y8753" s="429"/>
      <c r="Z8753" s="429"/>
      <c r="AA8753" s="429"/>
      <c r="AB8753" s="185"/>
      <c r="AC8753" s="431"/>
    </row>
    <row r="8754" spans="24:29">
      <c r="X8754" s="429"/>
      <c r="Y8754" s="429"/>
      <c r="Z8754" s="429"/>
      <c r="AA8754" s="429"/>
      <c r="AB8754" s="185"/>
      <c r="AC8754" s="431"/>
    </row>
    <row r="8755" spans="24:29">
      <c r="X8755" s="429"/>
      <c r="Y8755" s="429"/>
      <c r="Z8755" s="429"/>
      <c r="AA8755" s="429"/>
      <c r="AB8755" s="185"/>
      <c r="AC8755" s="431"/>
    </row>
    <row r="8756" spans="24:29">
      <c r="X8756" s="429"/>
      <c r="Y8756" s="429"/>
      <c r="Z8756" s="429"/>
      <c r="AA8756" s="429"/>
      <c r="AB8756" s="185"/>
      <c r="AC8756" s="431"/>
    </row>
    <row r="8757" spans="24:29">
      <c r="X8757" s="429"/>
      <c r="Y8757" s="429"/>
      <c r="Z8757" s="429"/>
      <c r="AA8757" s="429"/>
      <c r="AB8757" s="185"/>
      <c r="AC8757" s="431"/>
    </row>
    <row r="8758" spans="24:29">
      <c r="X8758" s="429"/>
      <c r="Y8758" s="429"/>
      <c r="Z8758" s="429"/>
      <c r="AA8758" s="429"/>
      <c r="AB8758" s="185"/>
      <c r="AC8758" s="431"/>
    </row>
    <row r="8759" spans="24:29">
      <c r="X8759" s="429"/>
      <c r="Y8759" s="429"/>
      <c r="Z8759" s="429"/>
      <c r="AA8759" s="429"/>
      <c r="AB8759" s="185"/>
      <c r="AC8759" s="431"/>
    </row>
    <row r="8760" spans="24:29">
      <c r="X8760" s="429"/>
      <c r="Y8760" s="429"/>
      <c r="Z8760" s="429"/>
      <c r="AA8760" s="429"/>
      <c r="AB8760" s="185"/>
      <c r="AC8760" s="431"/>
    </row>
    <row r="8761" spans="24:29">
      <c r="X8761" s="429"/>
      <c r="Y8761" s="429"/>
      <c r="Z8761" s="429"/>
      <c r="AA8761" s="429"/>
      <c r="AB8761" s="185"/>
      <c r="AC8761" s="431"/>
    </row>
    <row r="8762" spans="24:29">
      <c r="X8762" s="429"/>
      <c r="Y8762" s="429"/>
      <c r="Z8762" s="429"/>
      <c r="AA8762" s="429"/>
      <c r="AB8762" s="185"/>
      <c r="AC8762" s="431"/>
    </row>
    <row r="8763" spans="24:29">
      <c r="X8763" s="429"/>
      <c r="Y8763" s="429"/>
      <c r="Z8763" s="429"/>
      <c r="AA8763" s="429"/>
      <c r="AB8763" s="185"/>
      <c r="AC8763" s="431"/>
    </row>
    <row r="8764" spans="24:29">
      <c r="X8764" s="429"/>
      <c r="Y8764" s="429"/>
      <c r="Z8764" s="429"/>
      <c r="AA8764" s="429"/>
      <c r="AB8764" s="185"/>
      <c r="AC8764" s="431"/>
    </row>
    <row r="8765" spans="24:29">
      <c r="X8765" s="429"/>
      <c r="Y8765" s="429"/>
      <c r="Z8765" s="429"/>
      <c r="AA8765" s="429"/>
      <c r="AB8765" s="185"/>
      <c r="AC8765" s="431"/>
    </row>
    <row r="8766" spans="24:29">
      <c r="X8766" s="429"/>
      <c r="Y8766" s="429"/>
      <c r="Z8766" s="429"/>
      <c r="AA8766" s="429"/>
      <c r="AB8766" s="185"/>
      <c r="AC8766" s="431"/>
    </row>
    <row r="8767" spans="24:29">
      <c r="X8767" s="429"/>
      <c r="Y8767" s="429"/>
      <c r="Z8767" s="429"/>
      <c r="AA8767" s="429"/>
      <c r="AB8767" s="185"/>
      <c r="AC8767" s="431"/>
    </row>
    <row r="8768" spans="24:29">
      <c r="X8768" s="429"/>
      <c r="Y8768" s="429"/>
      <c r="Z8768" s="429"/>
      <c r="AA8768" s="429"/>
      <c r="AB8768" s="185"/>
      <c r="AC8768" s="431"/>
    </row>
    <row r="8769" spans="24:29">
      <c r="X8769" s="429"/>
      <c r="Y8769" s="429"/>
      <c r="Z8769" s="429"/>
      <c r="AA8769" s="429"/>
      <c r="AB8769" s="185"/>
      <c r="AC8769" s="431"/>
    </row>
    <row r="8770" spans="24:29">
      <c r="X8770" s="429"/>
      <c r="Y8770" s="429"/>
      <c r="Z8770" s="429"/>
      <c r="AA8770" s="429"/>
      <c r="AB8770" s="185"/>
      <c r="AC8770" s="431"/>
    </row>
    <row r="8771" spans="24:29">
      <c r="X8771" s="429"/>
      <c r="Y8771" s="429"/>
      <c r="Z8771" s="429"/>
      <c r="AA8771" s="429"/>
      <c r="AB8771" s="185"/>
      <c r="AC8771" s="431"/>
    </row>
    <row r="8772" spans="24:29">
      <c r="X8772" s="429"/>
      <c r="Y8772" s="429"/>
      <c r="Z8772" s="429"/>
      <c r="AA8772" s="429"/>
      <c r="AB8772" s="185"/>
      <c r="AC8772" s="431"/>
    </row>
    <row r="8773" spans="24:29">
      <c r="X8773" s="429"/>
      <c r="Y8773" s="429"/>
      <c r="Z8773" s="429"/>
      <c r="AA8773" s="429"/>
      <c r="AB8773" s="185"/>
      <c r="AC8773" s="431"/>
    </row>
    <row r="8774" spans="24:29">
      <c r="X8774" s="429"/>
      <c r="Y8774" s="429"/>
      <c r="Z8774" s="429"/>
      <c r="AA8774" s="429"/>
      <c r="AB8774" s="185"/>
      <c r="AC8774" s="431"/>
    </row>
    <row r="8775" spans="24:29">
      <c r="X8775" s="429"/>
      <c r="Y8775" s="429"/>
      <c r="Z8775" s="429"/>
      <c r="AA8775" s="429"/>
      <c r="AB8775" s="185"/>
      <c r="AC8775" s="431"/>
    </row>
    <row r="8776" spans="24:29">
      <c r="X8776" s="429"/>
      <c r="Y8776" s="429"/>
      <c r="Z8776" s="429"/>
      <c r="AA8776" s="429"/>
      <c r="AB8776" s="185"/>
      <c r="AC8776" s="431"/>
    </row>
    <row r="8777" spans="24:29">
      <c r="X8777" s="429"/>
      <c r="Y8777" s="429"/>
      <c r="Z8777" s="429"/>
      <c r="AA8777" s="429"/>
      <c r="AB8777" s="185"/>
      <c r="AC8777" s="431"/>
    </row>
    <row r="8778" spans="24:29">
      <c r="X8778" s="429"/>
      <c r="Y8778" s="429"/>
      <c r="Z8778" s="429"/>
      <c r="AA8778" s="429"/>
      <c r="AB8778" s="185"/>
      <c r="AC8778" s="431"/>
    </row>
    <row r="8779" spans="24:29">
      <c r="X8779" s="429"/>
      <c r="Y8779" s="429"/>
      <c r="Z8779" s="429"/>
      <c r="AA8779" s="429"/>
      <c r="AB8779" s="185"/>
      <c r="AC8779" s="431"/>
    </row>
    <row r="8780" spans="24:29">
      <c r="X8780" s="429"/>
      <c r="Y8780" s="429"/>
      <c r="Z8780" s="429"/>
      <c r="AA8780" s="429"/>
      <c r="AB8780" s="185"/>
      <c r="AC8780" s="431"/>
    </row>
    <row r="8781" spans="24:29">
      <c r="X8781" s="429"/>
      <c r="Y8781" s="429"/>
      <c r="Z8781" s="429"/>
      <c r="AA8781" s="429"/>
      <c r="AB8781" s="185"/>
      <c r="AC8781" s="431"/>
    </row>
    <row r="8782" spans="24:29">
      <c r="X8782" s="429"/>
      <c r="Y8782" s="429"/>
      <c r="Z8782" s="429"/>
      <c r="AA8782" s="429"/>
      <c r="AB8782" s="185"/>
      <c r="AC8782" s="431"/>
    </row>
    <row r="8783" spans="24:29">
      <c r="X8783" s="429"/>
      <c r="Y8783" s="429"/>
      <c r="Z8783" s="429"/>
      <c r="AA8783" s="429"/>
      <c r="AB8783" s="185"/>
      <c r="AC8783" s="431"/>
    </row>
    <row r="8784" spans="24:29">
      <c r="X8784" s="429"/>
      <c r="Y8784" s="429"/>
      <c r="Z8784" s="429"/>
      <c r="AA8784" s="429"/>
      <c r="AB8784" s="185"/>
      <c r="AC8784" s="431"/>
    </row>
    <row r="8785" spans="24:29">
      <c r="X8785" s="429"/>
      <c r="Y8785" s="429"/>
      <c r="Z8785" s="429"/>
      <c r="AA8785" s="429"/>
      <c r="AB8785" s="185"/>
      <c r="AC8785" s="431"/>
    </row>
    <row r="8786" spans="24:29">
      <c r="X8786" s="429"/>
      <c r="Y8786" s="429"/>
      <c r="Z8786" s="429"/>
      <c r="AA8786" s="429"/>
      <c r="AB8786" s="185"/>
      <c r="AC8786" s="431"/>
    </row>
    <row r="8787" spans="24:29">
      <c r="X8787" s="429"/>
      <c r="Y8787" s="429"/>
      <c r="Z8787" s="429"/>
      <c r="AA8787" s="429"/>
      <c r="AB8787" s="185"/>
      <c r="AC8787" s="431"/>
    </row>
    <row r="8788" spans="24:29">
      <c r="X8788" s="429"/>
      <c r="Y8788" s="429"/>
      <c r="Z8788" s="429"/>
      <c r="AA8788" s="429"/>
      <c r="AB8788" s="185"/>
      <c r="AC8788" s="431"/>
    </row>
    <row r="8789" spans="24:29">
      <c r="X8789" s="429"/>
      <c r="Y8789" s="429"/>
      <c r="Z8789" s="429"/>
      <c r="AA8789" s="429"/>
      <c r="AB8789" s="185"/>
      <c r="AC8789" s="431"/>
    </row>
    <row r="8790" spans="24:29">
      <c r="X8790" s="429"/>
      <c r="Y8790" s="429"/>
      <c r="Z8790" s="429"/>
      <c r="AA8790" s="429"/>
      <c r="AB8790" s="185"/>
      <c r="AC8790" s="431"/>
    </row>
    <row r="8791" spans="24:29">
      <c r="X8791" s="429"/>
      <c r="Y8791" s="429"/>
      <c r="Z8791" s="429"/>
      <c r="AA8791" s="429"/>
      <c r="AB8791" s="185"/>
      <c r="AC8791" s="431"/>
    </row>
    <row r="8792" spans="24:29">
      <c r="X8792" s="429"/>
      <c r="Y8792" s="429"/>
      <c r="Z8792" s="429"/>
      <c r="AA8792" s="429"/>
      <c r="AB8792" s="185"/>
      <c r="AC8792" s="431"/>
    </row>
    <row r="8793" spans="24:29">
      <c r="X8793" s="429"/>
      <c r="Y8793" s="429"/>
      <c r="Z8793" s="429"/>
      <c r="AA8793" s="429"/>
      <c r="AB8793" s="185"/>
      <c r="AC8793" s="431"/>
    </row>
    <row r="8794" spans="24:29">
      <c r="X8794" s="429"/>
      <c r="Y8794" s="429"/>
      <c r="Z8794" s="429"/>
      <c r="AA8794" s="429"/>
      <c r="AB8794" s="185"/>
      <c r="AC8794" s="431"/>
    </row>
    <row r="8795" spans="24:29">
      <c r="X8795" s="429"/>
      <c r="Y8795" s="429"/>
      <c r="Z8795" s="429"/>
      <c r="AA8795" s="429"/>
      <c r="AB8795" s="185"/>
      <c r="AC8795" s="431"/>
    </row>
    <row r="8796" spans="24:29">
      <c r="X8796" s="429"/>
      <c r="Y8796" s="429"/>
      <c r="Z8796" s="429"/>
      <c r="AA8796" s="429"/>
      <c r="AB8796" s="185"/>
      <c r="AC8796" s="431"/>
    </row>
    <row r="8797" spans="24:29">
      <c r="X8797" s="429"/>
      <c r="Y8797" s="429"/>
      <c r="Z8797" s="429"/>
      <c r="AA8797" s="429"/>
      <c r="AB8797" s="185"/>
      <c r="AC8797" s="431"/>
    </row>
    <row r="8798" spans="24:29">
      <c r="X8798" s="429"/>
      <c r="Y8798" s="429"/>
      <c r="Z8798" s="429"/>
      <c r="AA8798" s="429"/>
      <c r="AB8798" s="185"/>
      <c r="AC8798" s="431"/>
    </row>
    <row r="8799" spans="24:29">
      <c r="X8799" s="429"/>
      <c r="Y8799" s="429"/>
      <c r="Z8799" s="429"/>
      <c r="AA8799" s="429"/>
      <c r="AB8799" s="185"/>
      <c r="AC8799" s="431"/>
    </row>
    <row r="8800" spans="24:29">
      <c r="X8800" s="429"/>
      <c r="Y8800" s="429"/>
      <c r="Z8800" s="429"/>
      <c r="AA8800" s="429"/>
      <c r="AB8800" s="185"/>
      <c r="AC8800" s="431"/>
    </row>
    <row r="8801" spans="24:29">
      <c r="X8801" s="429"/>
      <c r="Y8801" s="429"/>
      <c r="Z8801" s="429"/>
      <c r="AA8801" s="429"/>
      <c r="AB8801" s="185"/>
      <c r="AC8801" s="431"/>
    </row>
    <row r="8802" spans="24:29">
      <c r="X8802" s="429"/>
      <c r="Y8802" s="429"/>
      <c r="Z8802" s="429"/>
      <c r="AA8802" s="429"/>
      <c r="AB8802" s="185"/>
      <c r="AC8802" s="431"/>
    </row>
    <row r="8803" spans="24:29">
      <c r="X8803" s="429"/>
      <c r="Y8803" s="429"/>
      <c r="Z8803" s="429"/>
      <c r="AA8803" s="429"/>
      <c r="AB8803" s="185"/>
      <c r="AC8803" s="431"/>
    </row>
    <row r="8804" spans="24:29">
      <c r="X8804" s="429"/>
      <c r="Y8804" s="429"/>
      <c r="Z8804" s="429"/>
      <c r="AA8804" s="429"/>
      <c r="AB8804" s="185"/>
      <c r="AC8804" s="431"/>
    </row>
    <row r="8805" spans="24:29">
      <c r="X8805" s="429"/>
      <c r="Y8805" s="429"/>
      <c r="Z8805" s="429"/>
      <c r="AA8805" s="429"/>
      <c r="AB8805" s="185"/>
      <c r="AC8805" s="431"/>
    </row>
    <row r="8806" spans="24:29">
      <c r="X8806" s="429"/>
      <c r="Y8806" s="429"/>
      <c r="Z8806" s="429"/>
      <c r="AA8806" s="429"/>
      <c r="AB8806" s="185"/>
      <c r="AC8806" s="431"/>
    </row>
    <row r="8807" spans="24:29">
      <c r="X8807" s="429"/>
      <c r="Y8807" s="429"/>
      <c r="Z8807" s="429"/>
      <c r="AA8807" s="429"/>
      <c r="AB8807" s="185"/>
      <c r="AC8807" s="431"/>
    </row>
    <row r="8808" spans="24:29">
      <c r="X8808" s="429"/>
      <c r="Y8808" s="429"/>
      <c r="Z8808" s="429"/>
      <c r="AA8808" s="429"/>
      <c r="AB8808" s="185"/>
      <c r="AC8808" s="431"/>
    </row>
    <row r="8809" spans="24:29">
      <c r="X8809" s="429"/>
      <c r="Y8809" s="429"/>
      <c r="Z8809" s="429"/>
      <c r="AA8809" s="429"/>
      <c r="AB8809" s="185"/>
      <c r="AC8809" s="431"/>
    </row>
    <row r="8810" spans="24:29">
      <c r="X8810" s="429"/>
      <c r="Y8810" s="429"/>
      <c r="Z8810" s="429"/>
      <c r="AA8810" s="429"/>
      <c r="AB8810" s="185"/>
      <c r="AC8810" s="431"/>
    </row>
    <row r="8811" spans="24:29">
      <c r="X8811" s="429"/>
      <c r="Y8811" s="429"/>
      <c r="Z8811" s="429"/>
      <c r="AA8811" s="429"/>
      <c r="AB8811" s="185"/>
      <c r="AC8811" s="431"/>
    </row>
    <row r="8812" spans="24:29">
      <c r="X8812" s="429"/>
      <c r="Y8812" s="429"/>
      <c r="Z8812" s="429"/>
      <c r="AA8812" s="429"/>
      <c r="AB8812" s="185"/>
      <c r="AC8812" s="431"/>
    </row>
    <row r="8813" spans="24:29">
      <c r="X8813" s="429"/>
      <c r="Y8813" s="429"/>
      <c r="Z8813" s="429"/>
      <c r="AA8813" s="429"/>
      <c r="AB8813" s="185"/>
      <c r="AC8813" s="431"/>
    </row>
    <row r="8814" spans="24:29">
      <c r="X8814" s="429"/>
      <c r="Y8814" s="429"/>
      <c r="Z8814" s="429"/>
      <c r="AA8814" s="429"/>
      <c r="AB8814" s="185"/>
      <c r="AC8814" s="431"/>
    </row>
    <row r="8815" spans="24:29">
      <c r="X8815" s="429"/>
      <c r="Y8815" s="429"/>
      <c r="Z8815" s="429"/>
      <c r="AA8815" s="429"/>
      <c r="AB8815" s="185"/>
      <c r="AC8815" s="431"/>
    </row>
    <row r="8816" spans="24:29">
      <c r="X8816" s="429"/>
      <c r="Y8816" s="429"/>
      <c r="Z8816" s="429"/>
      <c r="AA8816" s="429"/>
      <c r="AB8816" s="185"/>
      <c r="AC8816" s="431"/>
    </row>
    <row r="8817" spans="24:29">
      <c r="X8817" s="429"/>
      <c r="Y8817" s="429"/>
      <c r="Z8817" s="429"/>
      <c r="AA8817" s="429"/>
      <c r="AB8817" s="185"/>
      <c r="AC8817" s="431"/>
    </row>
    <row r="8818" spans="24:29">
      <c r="X8818" s="429"/>
      <c r="Y8818" s="429"/>
      <c r="Z8818" s="429"/>
      <c r="AA8818" s="429"/>
      <c r="AB8818" s="185"/>
      <c r="AC8818" s="431"/>
    </row>
    <row r="8819" spans="24:29">
      <c r="X8819" s="429"/>
      <c r="Y8819" s="429"/>
      <c r="Z8819" s="429"/>
      <c r="AA8819" s="429"/>
      <c r="AB8819" s="185"/>
      <c r="AC8819" s="431"/>
    </row>
    <row r="8820" spans="24:29">
      <c r="X8820" s="429"/>
      <c r="Y8820" s="429"/>
      <c r="Z8820" s="429"/>
      <c r="AA8820" s="429"/>
      <c r="AB8820" s="185"/>
      <c r="AC8820" s="431"/>
    </row>
    <row r="8821" spans="24:29">
      <c r="X8821" s="429"/>
      <c r="Y8821" s="429"/>
      <c r="Z8821" s="429"/>
      <c r="AA8821" s="429"/>
      <c r="AB8821" s="185"/>
      <c r="AC8821" s="431"/>
    </row>
    <row r="8822" spans="24:29">
      <c r="X8822" s="429"/>
      <c r="Y8822" s="429"/>
      <c r="Z8822" s="429"/>
      <c r="AA8822" s="429"/>
      <c r="AB8822" s="185"/>
      <c r="AC8822" s="431"/>
    </row>
    <row r="8823" spans="24:29">
      <c r="X8823" s="429"/>
      <c r="Y8823" s="429"/>
      <c r="Z8823" s="429"/>
      <c r="AA8823" s="429"/>
      <c r="AB8823" s="185"/>
      <c r="AC8823" s="431"/>
    </row>
    <row r="8824" spans="24:29">
      <c r="X8824" s="429"/>
      <c r="Y8824" s="429"/>
      <c r="Z8824" s="429"/>
      <c r="AA8824" s="429"/>
      <c r="AB8824" s="185"/>
      <c r="AC8824" s="431"/>
    </row>
    <row r="8825" spans="24:29">
      <c r="X8825" s="429"/>
      <c r="Y8825" s="429"/>
      <c r="Z8825" s="429"/>
      <c r="AA8825" s="429"/>
      <c r="AB8825" s="185"/>
      <c r="AC8825" s="431"/>
    </row>
    <row r="8826" spans="24:29">
      <c r="X8826" s="429"/>
      <c r="Y8826" s="429"/>
      <c r="Z8826" s="429"/>
      <c r="AA8826" s="429"/>
      <c r="AB8826" s="185"/>
      <c r="AC8826" s="431"/>
    </row>
    <row r="8827" spans="24:29">
      <c r="X8827" s="429"/>
      <c r="Y8827" s="429"/>
      <c r="Z8827" s="429"/>
      <c r="AA8827" s="429"/>
      <c r="AB8827" s="185"/>
      <c r="AC8827" s="431"/>
    </row>
    <row r="8828" spans="24:29">
      <c r="X8828" s="429"/>
      <c r="Y8828" s="429"/>
      <c r="Z8828" s="429"/>
      <c r="AA8828" s="429"/>
      <c r="AB8828" s="185"/>
      <c r="AC8828" s="431"/>
    </row>
    <row r="8829" spans="24:29">
      <c r="X8829" s="429"/>
      <c r="Y8829" s="429"/>
      <c r="Z8829" s="429"/>
      <c r="AA8829" s="429"/>
      <c r="AB8829" s="185"/>
      <c r="AC8829" s="431"/>
    </row>
    <row r="8830" spans="24:29">
      <c r="X8830" s="429"/>
      <c r="Y8830" s="429"/>
      <c r="Z8830" s="429"/>
      <c r="AA8830" s="429"/>
      <c r="AB8830" s="185"/>
      <c r="AC8830" s="431"/>
    </row>
    <row r="8831" spans="24:29">
      <c r="X8831" s="429"/>
      <c r="Y8831" s="429"/>
      <c r="Z8831" s="429"/>
      <c r="AA8831" s="429"/>
      <c r="AB8831" s="185"/>
      <c r="AC8831" s="431"/>
    </row>
    <row r="8832" spans="24:29">
      <c r="X8832" s="429"/>
      <c r="Y8832" s="429"/>
      <c r="Z8832" s="429"/>
      <c r="AA8832" s="429"/>
      <c r="AB8832" s="185"/>
      <c r="AC8832" s="431"/>
    </row>
    <row r="8833" spans="24:29">
      <c r="X8833" s="429"/>
      <c r="Y8833" s="429"/>
      <c r="Z8833" s="429"/>
      <c r="AA8833" s="429"/>
      <c r="AB8833" s="185"/>
      <c r="AC8833" s="431"/>
    </row>
    <row r="8834" spans="24:29">
      <c r="X8834" s="429"/>
      <c r="Y8834" s="429"/>
      <c r="Z8834" s="429"/>
      <c r="AA8834" s="429"/>
      <c r="AB8834" s="185"/>
      <c r="AC8834" s="431"/>
    </row>
    <row r="8835" spans="24:29">
      <c r="X8835" s="429"/>
      <c r="Y8835" s="429"/>
      <c r="Z8835" s="429"/>
      <c r="AA8835" s="429"/>
      <c r="AB8835" s="185"/>
      <c r="AC8835" s="431"/>
    </row>
    <row r="8836" spans="24:29">
      <c r="X8836" s="429"/>
      <c r="Y8836" s="429"/>
      <c r="Z8836" s="429"/>
      <c r="AA8836" s="429"/>
      <c r="AB8836" s="185"/>
      <c r="AC8836" s="431"/>
    </row>
    <row r="8837" spans="24:29">
      <c r="X8837" s="429"/>
      <c r="Y8837" s="429"/>
      <c r="Z8837" s="429"/>
      <c r="AA8837" s="429"/>
      <c r="AB8837" s="185"/>
      <c r="AC8837" s="431"/>
    </row>
    <row r="8838" spans="24:29">
      <c r="X8838" s="429"/>
      <c r="Y8838" s="429"/>
      <c r="Z8838" s="429"/>
      <c r="AA8838" s="429"/>
      <c r="AB8838" s="185"/>
      <c r="AC8838" s="431"/>
    </row>
    <row r="8839" spans="24:29">
      <c r="X8839" s="429"/>
      <c r="Y8839" s="429"/>
      <c r="Z8839" s="429"/>
      <c r="AA8839" s="429"/>
      <c r="AB8839" s="185"/>
      <c r="AC8839" s="431"/>
    </row>
    <row r="8840" spans="24:29">
      <c r="X8840" s="429"/>
      <c r="Y8840" s="429"/>
      <c r="Z8840" s="429"/>
      <c r="AA8840" s="429"/>
      <c r="AB8840" s="185"/>
      <c r="AC8840" s="431"/>
    </row>
    <row r="8841" spans="24:29">
      <c r="X8841" s="429"/>
      <c r="Y8841" s="429"/>
      <c r="Z8841" s="429"/>
      <c r="AA8841" s="429"/>
      <c r="AB8841" s="185"/>
      <c r="AC8841" s="431"/>
    </row>
    <row r="8842" spans="24:29">
      <c r="X8842" s="429"/>
      <c r="Y8842" s="429"/>
      <c r="Z8842" s="429"/>
      <c r="AA8842" s="429"/>
      <c r="AB8842" s="185"/>
      <c r="AC8842" s="431"/>
    </row>
    <row r="8843" spans="24:29">
      <c r="X8843" s="429"/>
      <c r="Y8843" s="429"/>
      <c r="Z8843" s="429"/>
      <c r="AA8843" s="429"/>
      <c r="AB8843" s="185"/>
      <c r="AC8843" s="431"/>
    </row>
    <row r="8844" spans="24:29">
      <c r="X8844" s="429"/>
      <c r="Y8844" s="429"/>
      <c r="Z8844" s="429"/>
      <c r="AA8844" s="429"/>
      <c r="AB8844" s="185"/>
      <c r="AC8844" s="431"/>
    </row>
    <row r="8845" spans="24:29">
      <c r="X8845" s="429"/>
      <c r="Y8845" s="429"/>
      <c r="Z8845" s="429"/>
      <c r="AA8845" s="429"/>
      <c r="AB8845" s="185"/>
      <c r="AC8845" s="431"/>
    </row>
    <row r="8846" spans="24:29">
      <c r="X8846" s="429"/>
      <c r="Y8846" s="429"/>
      <c r="Z8846" s="429"/>
      <c r="AA8846" s="429"/>
      <c r="AB8846" s="185"/>
      <c r="AC8846" s="431"/>
    </row>
    <row r="8847" spans="24:29">
      <c r="X8847" s="429"/>
      <c r="Y8847" s="429"/>
      <c r="Z8847" s="429"/>
      <c r="AA8847" s="429"/>
      <c r="AB8847" s="185"/>
      <c r="AC8847" s="431"/>
    </row>
    <row r="8848" spans="24:29">
      <c r="X8848" s="429"/>
      <c r="Y8848" s="429"/>
      <c r="Z8848" s="429"/>
      <c r="AA8848" s="429"/>
      <c r="AB8848" s="185"/>
      <c r="AC8848" s="431"/>
    </row>
    <row r="8849" spans="24:29">
      <c r="X8849" s="429"/>
      <c r="Y8849" s="429"/>
      <c r="Z8849" s="429"/>
      <c r="AA8849" s="429"/>
      <c r="AB8849" s="185"/>
      <c r="AC8849" s="431"/>
    </row>
    <row r="8850" spans="24:29">
      <c r="X8850" s="429"/>
      <c r="Y8850" s="429"/>
      <c r="Z8850" s="429"/>
      <c r="AA8850" s="429"/>
      <c r="AB8850" s="185"/>
      <c r="AC8850" s="431"/>
    </row>
    <row r="8851" spans="24:29">
      <c r="X8851" s="429"/>
      <c r="Y8851" s="429"/>
      <c r="Z8851" s="429"/>
      <c r="AA8851" s="429"/>
      <c r="AB8851" s="185"/>
      <c r="AC8851" s="431"/>
    </row>
    <row r="8852" spans="24:29">
      <c r="X8852" s="429"/>
      <c r="Y8852" s="429"/>
      <c r="Z8852" s="429"/>
      <c r="AA8852" s="429"/>
      <c r="AB8852" s="185"/>
      <c r="AC8852" s="431"/>
    </row>
    <row r="8853" spans="24:29">
      <c r="X8853" s="429"/>
      <c r="Y8853" s="429"/>
      <c r="Z8853" s="429"/>
      <c r="AA8853" s="429"/>
      <c r="AB8853" s="185"/>
      <c r="AC8853" s="431"/>
    </row>
    <row r="8854" spans="24:29">
      <c r="X8854" s="429"/>
      <c r="Y8854" s="429"/>
      <c r="Z8854" s="429"/>
      <c r="AA8854" s="429"/>
      <c r="AB8854" s="185"/>
      <c r="AC8854" s="431"/>
    </row>
    <row r="8855" spans="24:29">
      <c r="X8855" s="429"/>
      <c r="Y8855" s="429"/>
      <c r="Z8855" s="429"/>
      <c r="AA8855" s="429"/>
      <c r="AB8855" s="185"/>
      <c r="AC8855" s="431"/>
    </row>
    <row r="8856" spans="24:29">
      <c r="X8856" s="429"/>
      <c r="Y8856" s="429"/>
      <c r="Z8856" s="429"/>
      <c r="AA8856" s="429"/>
      <c r="AB8856" s="185"/>
      <c r="AC8856" s="431"/>
    </row>
    <row r="8857" spans="24:29">
      <c r="X8857" s="429"/>
      <c r="Y8857" s="429"/>
      <c r="Z8857" s="429"/>
      <c r="AA8857" s="429"/>
      <c r="AB8857" s="185"/>
      <c r="AC8857" s="431"/>
    </row>
    <row r="8858" spans="24:29">
      <c r="X8858" s="429"/>
      <c r="Y8858" s="429"/>
      <c r="Z8858" s="429"/>
      <c r="AA8858" s="429"/>
      <c r="AB8858" s="185"/>
      <c r="AC8858" s="431"/>
    </row>
    <row r="8859" spans="24:29">
      <c r="X8859" s="429"/>
      <c r="Y8859" s="429"/>
      <c r="Z8859" s="429"/>
      <c r="AA8859" s="429"/>
      <c r="AB8859" s="185"/>
      <c r="AC8859" s="431"/>
    </row>
    <row r="8860" spans="24:29">
      <c r="X8860" s="429"/>
      <c r="Y8860" s="429"/>
      <c r="Z8860" s="429"/>
      <c r="AA8860" s="429"/>
      <c r="AB8860" s="185"/>
      <c r="AC8860" s="431"/>
    </row>
    <row r="8861" spans="24:29">
      <c r="X8861" s="429"/>
      <c r="Y8861" s="429"/>
      <c r="Z8861" s="429"/>
      <c r="AA8861" s="429"/>
      <c r="AB8861" s="185"/>
      <c r="AC8861" s="431"/>
    </row>
    <row r="8862" spans="24:29">
      <c r="X8862" s="429"/>
      <c r="Y8862" s="429"/>
      <c r="Z8862" s="429"/>
      <c r="AA8862" s="429"/>
      <c r="AB8862" s="185"/>
      <c r="AC8862" s="431"/>
    </row>
    <row r="8863" spans="24:29">
      <c r="X8863" s="429"/>
      <c r="Y8863" s="429"/>
      <c r="Z8863" s="429"/>
      <c r="AA8863" s="429"/>
      <c r="AB8863" s="185"/>
      <c r="AC8863" s="431"/>
    </row>
    <row r="8864" spans="24:29">
      <c r="X8864" s="429"/>
      <c r="Y8864" s="429"/>
      <c r="Z8864" s="429"/>
      <c r="AA8864" s="429"/>
      <c r="AB8864" s="185"/>
      <c r="AC8864" s="431"/>
    </row>
    <row r="8865" spans="24:29">
      <c r="X8865" s="429"/>
      <c r="Y8865" s="429"/>
      <c r="Z8865" s="429"/>
      <c r="AA8865" s="429"/>
      <c r="AB8865" s="185"/>
      <c r="AC8865" s="431"/>
    </row>
    <row r="8866" spans="24:29">
      <c r="X8866" s="429"/>
      <c r="Y8866" s="429"/>
      <c r="Z8866" s="429"/>
      <c r="AA8866" s="429"/>
      <c r="AB8866" s="185"/>
      <c r="AC8866" s="431"/>
    </row>
    <row r="8867" spans="24:29">
      <c r="X8867" s="429"/>
      <c r="Y8867" s="429"/>
      <c r="Z8867" s="429"/>
      <c r="AA8867" s="429"/>
      <c r="AB8867" s="185"/>
      <c r="AC8867" s="431"/>
    </row>
    <row r="8868" spans="24:29">
      <c r="X8868" s="429"/>
      <c r="Y8868" s="429"/>
      <c r="Z8868" s="429"/>
      <c r="AA8868" s="429"/>
      <c r="AB8868" s="185"/>
      <c r="AC8868" s="431"/>
    </row>
    <row r="8869" spans="24:29">
      <c r="X8869" s="429"/>
      <c r="Y8869" s="429"/>
      <c r="Z8869" s="429"/>
      <c r="AA8869" s="429"/>
      <c r="AB8869" s="185"/>
      <c r="AC8869" s="431"/>
    </row>
    <row r="8870" spans="24:29">
      <c r="X8870" s="429"/>
      <c r="Y8870" s="429"/>
      <c r="Z8870" s="429"/>
      <c r="AA8870" s="429"/>
      <c r="AB8870" s="185"/>
      <c r="AC8870" s="431"/>
    </row>
    <row r="8871" spans="24:29">
      <c r="X8871" s="429"/>
      <c r="Y8871" s="429"/>
      <c r="Z8871" s="429"/>
      <c r="AA8871" s="429"/>
      <c r="AB8871" s="185"/>
      <c r="AC8871" s="431"/>
    </row>
    <row r="8872" spans="24:29">
      <c r="X8872" s="429"/>
      <c r="Y8872" s="429"/>
      <c r="Z8872" s="429"/>
      <c r="AA8872" s="429"/>
      <c r="AB8872" s="185"/>
      <c r="AC8872" s="431"/>
    </row>
    <row r="8873" spans="24:29">
      <c r="X8873" s="429"/>
      <c r="Y8873" s="429"/>
      <c r="Z8873" s="429"/>
      <c r="AA8873" s="429"/>
      <c r="AB8873" s="185"/>
      <c r="AC8873" s="431"/>
    </row>
    <row r="8874" spans="24:29">
      <c r="X8874" s="429"/>
      <c r="Y8874" s="429"/>
      <c r="Z8874" s="429"/>
      <c r="AA8874" s="429"/>
      <c r="AB8874" s="185"/>
      <c r="AC8874" s="431"/>
    </row>
    <row r="8875" spans="24:29">
      <c r="X8875" s="429"/>
      <c r="Y8875" s="429"/>
      <c r="Z8875" s="429"/>
      <c r="AA8875" s="429"/>
      <c r="AB8875" s="185"/>
      <c r="AC8875" s="431"/>
    </row>
    <row r="8876" spans="24:29">
      <c r="X8876" s="429"/>
      <c r="Y8876" s="429"/>
      <c r="Z8876" s="429"/>
      <c r="AA8876" s="429"/>
      <c r="AB8876" s="185"/>
      <c r="AC8876" s="431"/>
    </row>
    <row r="8877" spans="24:29">
      <c r="X8877" s="429"/>
      <c r="Y8877" s="429"/>
      <c r="Z8877" s="429"/>
      <c r="AA8877" s="429"/>
      <c r="AB8877" s="185"/>
      <c r="AC8877" s="431"/>
    </row>
    <row r="8878" spans="24:29">
      <c r="X8878" s="429"/>
      <c r="Y8878" s="429"/>
      <c r="Z8878" s="429"/>
      <c r="AA8878" s="429"/>
      <c r="AB8878" s="185"/>
      <c r="AC8878" s="431"/>
    </row>
    <row r="8879" spans="24:29">
      <c r="X8879" s="429"/>
      <c r="Y8879" s="429"/>
      <c r="Z8879" s="429"/>
      <c r="AA8879" s="429"/>
      <c r="AB8879" s="185"/>
      <c r="AC8879" s="431"/>
    </row>
    <row r="8880" spans="24:29">
      <c r="X8880" s="429"/>
      <c r="Y8880" s="429"/>
      <c r="Z8880" s="429"/>
      <c r="AA8880" s="429"/>
      <c r="AB8880" s="185"/>
      <c r="AC8880" s="431"/>
    </row>
    <row r="8881" spans="24:29">
      <c r="X8881" s="429"/>
      <c r="Y8881" s="429"/>
      <c r="Z8881" s="429"/>
      <c r="AA8881" s="429"/>
      <c r="AB8881" s="185"/>
      <c r="AC8881" s="431"/>
    </row>
    <row r="8882" spans="24:29">
      <c r="X8882" s="429"/>
      <c r="Y8882" s="429"/>
      <c r="Z8882" s="429"/>
      <c r="AA8882" s="429"/>
      <c r="AB8882" s="185"/>
      <c r="AC8882" s="431"/>
    </row>
    <row r="8883" spans="24:29">
      <c r="X8883" s="429"/>
      <c r="Y8883" s="429"/>
      <c r="Z8883" s="429"/>
      <c r="AA8883" s="429"/>
      <c r="AB8883" s="185"/>
      <c r="AC8883" s="431"/>
    </row>
    <row r="8884" spans="24:29">
      <c r="X8884" s="429"/>
      <c r="Y8884" s="429"/>
      <c r="Z8884" s="429"/>
      <c r="AA8884" s="429"/>
      <c r="AB8884" s="185"/>
      <c r="AC8884" s="431"/>
    </row>
    <row r="8885" spans="24:29">
      <c r="X8885" s="429"/>
      <c r="Y8885" s="429"/>
      <c r="Z8885" s="429"/>
      <c r="AA8885" s="429"/>
      <c r="AB8885" s="185"/>
      <c r="AC8885" s="431"/>
    </row>
    <row r="8886" spans="24:29">
      <c r="X8886" s="429"/>
      <c r="Y8886" s="429"/>
      <c r="Z8886" s="429"/>
      <c r="AA8886" s="429"/>
      <c r="AB8886" s="185"/>
      <c r="AC8886" s="431"/>
    </row>
    <row r="8887" spans="24:29">
      <c r="X8887" s="429"/>
      <c r="Y8887" s="429"/>
      <c r="Z8887" s="429"/>
      <c r="AA8887" s="429"/>
      <c r="AB8887" s="185"/>
      <c r="AC8887" s="431"/>
    </row>
    <row r="8888" spans="24:29">
      <c r="X8888" s="429"/>
      <c r="Y8888" s="429"/>
      <c r="Z8888" s="429"/>
      <c r="AA8888" s="429"/>
      <c r="AB8888" s="185"/>
      <c r="AC8888" s="431"/>
    </row>
    <row r="8889" spans="24:29">
      <c r="X8889" s="429"/>
      <c r="Y8889" s="429"/>
      <c r="Z8889" s="429"/>
      <c r="AA8889" s="429"/>
      <c r="AB8889" s="185"/>
      <c r="AC8889" s="431"/>
    </row>
    <row r="8890" spans="24:29">
      <c r="X8890" s="429"/>
      <c r="Y8890" s="429"/>
      <c r="Z8890" s="429"/>
      <c r="AA8890" s="429"/>
      <c r="AB8890" s="185"/>
      <c r="AC8890" s="431"/>
    </row>
    <row r="8891" spans="24:29">
      <c r="X8891" s="429"/>
      <c r="Y8891" s="429"/>
      <c r="Z8891" s="429"/>
      <c r="AA8891" s="429"/>
      <c r="AB8891" s="185"/>
      <c r="AC8891" s="431"/>
    </row>
    <row r="8892" spans="24:29">
      <c r="X8892" s="429"/>
      <c r="Y8892" s="429"/>
      <c r="Z8892" s="429"/>
      <c r="AA8892" s="429"/>
      <c r="AB8892" s="185"/>
      <c r="AC8892" s="431"/>
    </row>
    <row r="8893" spans="24:29">
      <c r="X8893" s="429"/>
      <c r="Y8893" s="429"/>
      <c r="Z8893" s="429"/>
      <c r="AA8893" s="429"/>
      <c r="AB8893" s="185"/>
      <c r="AC8893" s="431"/>
    </row>
    <row r="8894" spans="24:29">
      <c r="X8894" s="429"/>
      <c r="Y8894" s="429"/>
      <c r="Z8894" s="429"/>
      <c r="AA8894" s="429"/>
      <c r="AB8894" s="185"/>
      <c r="AC8894" s="431"/>
    </row>
    <row r="8895" spans="24:29">
      <c r="X8895" s="429"/>
      <c r="Y8895" s="429"/>
      <c r="Z8895" s="429"/>
      <c r="AA8895" s="429"/>
      <c r="AB8895" s="185"/>
      <c r="AC8895" s="431"/>
    </row>
    <row r="8896" spans="24:29">
      <c r="X8896" s="429"/>
      <c r="Y8896" s="429"/>
      <c r="Z8896" s="429"/>
      <c r="AA8896" s="429"/>
      <c r="AB8896" s="185"/>
      <c r="AC8896" s="431"/>
    </row>
    <row r="8897" spans="24:29">
      <c r="X8897" s="429"/>
      <c r="Y8897" s="429"/>
      <c r="Z8897" s="429"/>
      <c r="AA8897" s="429"/>
      <c r="AB8897" s="185"/>
      <c r="AC8897" s="431"/>
    </row>
    <row r="8898" spans="24:29">
      <c r="X8898" s="429"/>
      <c r="Y8898" s="429"/>
      <c r="Z8898" s="429"/>
      <c r="AA8898" s="429"/>
      <c r="AB8898" s="185"/>
      <c r="AC8898" s="431"/>
    </row>
    <row r="8899" spans="24:29">
      <c r="X8899" s="429"/>
      <c r="Y8899" s="429"/>
      <c r="Z8899" s="429"/>
      <c r="AA8899" s="429"/>
      <c r="AB8899" s="185"/>
      <c r="AC8899" s="431"/>
    </row>
    <row r="8900" spans="24:29">
      <c r="X8900" s="429"/>
      <c r="Y8900" s="429"/>
      <c r="Z8900" s="429"/>
      <c r="AA8900" s="429"/>
      <c r="AB8900" s="185"/>
      <c r="AC8900" s="431"/>
    </row>
    <row r="8901" spans="24:29">
      <c r="X8901" s="429"/>
      <c r="Y8901" s="429"/>
      <c r="Z8901" s="429"/>
      <c r="AA8901" s="429"/>
      <c r="AB8901" s="185"/>
      <c r="AC8901" s="431"/>
    </row>
    <row r="8902" spans="24:29">
      <c r="X8902" s="429"/>
      <c r="Y8902" s="429"/>
      <c r="Z8902" s="429"/>
      <c r="AA8902" s="429"/>
      <c r="AB8902" s="185"/>
      <c r="AC8902" s="431"/>
    </row>
    <row r="8903" spans="24:29">
      <c r="X8903" s="429"/>
      <c r="Y8903" s="429"/>
      <c r="Z8903" s="429"/>
      <c r="AA8903" s="429"/>
      <c r="AB8903" s="185"/>
      <c r="AC8903" s="431"/>
    </row>
    <row r="8904" spans="24:29">
      <c r="X8904" s="429"/>
      <c r="Y8904" s="429"/>
      <c r="Z8904" s="429"/>
      <c r="AA8904" s="429"/>
      <c r="AB8904" s="185"/>
      <c r="AC8904" s="431"/>
    </row>
    <row r="8905" spans="24:29">
      <c r="X8905" s="429"/>
      <c r="Y8905" s="429"/>
      <c r="Z8905" s="429"/>
      <c r="AA8905" s="429"/>
      <c r="AB8905" s="185"/>
      <c r="AC8905" s="431"/>
    </row>
    <row r="8906" spans="24:29">
      <c r="X8906" s="429"/>
      <c r="Y8906" s="429"/>
      <c r="Z8906" s="429"/>
      <c r="AA8906" s="429"/>
      <c r="AB8906" s="185"/>
      <c r="AC8906" s="431"/>
    </row>
    <row r="8907" spans="24:29">
      <c r="X8907" s="429"/>
      <c r="Y8907" s="429"/>
      <c r="Z8907" s="429"/>
      <c r="AA8907" s="429"/>
      <c r="AB8907" s="185"/>
      <c r="AC8907" s="431"/>
    </row>
    <row r="8908" spans="24:29">
      <c r="X8908" s="429"/>
      <c r="Y8908" s="429"/>
      <c r="Z8908" s="429"/>
      <c r="AA8908" s="429"/>
      <c r="AB8908" s="185"/>
      <c r="AC8908" s="431"/>
    </row>
    <row r="8909" spans="24:29">
      <c r="X8909" s="429"/>
      <c r="Y8909" s="429"/>
      <c r="Z8909" s="429"/>
      <c r="AA8909" s="429"/>
      <c r="AB8909" s="185"/>
      <c r="AC8909" s="431"/>
    </row>
    <row r="8910" spans="24:29">
      <c r="X8910" s="429"/>
      <c r="Y8910" s="429"/>
      <c r="Z8910" s="429"/>
      <c r="AA8910" s="429"/>
      <c r="AB8910" s="185"/>
      <c r="AC8910" s="431"/>
    </row>
    <row r="8911" spans="24:29">
      <c r="X8911" s="429"/>
      <c r="Y8911" s="429"/>
      <c r="Z8911" s="429"/>
      <c r="AA8911" s="429"/>
      <c r="AB8911" s="185"/>
      <c r="AC8911" s="431"/>
    </row>
    <row r="8912" spans="24:29">
      <c r="X8912" s="429"/>
      <c r="Y8912" s="429"/>
      <c r="Z8912" s="429"/>
      <c r="AA8912" s="429"/>
      <c r="AB8912" s="185"/>
      <c r="AC8912" s="431"/>
    </row>
    <row r="8913" spans="24:29">
      <c r="X8913" s="429"/>
      <c r="Y8913" s="429"/>
      <c r="Z8913" s="429"/>
      <c r="AA8913" s="429"/>
      <c r="AB8913" s="185"/>
      <c r="AC8913" s="431"/>
    </row>
    <row r="8914" spans="24:29">
      <c r="X8914" s="429"/>
      <c r="Y8914" s="429"/>
      <c r="Z8914" s="429"/>
      <c r="AA8914" s="429"/>
      <c r="AB8914" s="185"/>
      <c r="AC8914" s="431"/>
    </row>
    <row r="8915" spans="24:29">
      <c r="X8915" s="429"/>
      <c r="Y8915" s="429"/>
      <c r="Z8915" s="429"/>
      <c r="AA8915" s="429"/>
      <c r="AB8915" s="185"/>
      <c r="AC8915" s="431"/>
    </row>
    <row r="8916" spans="24:29">
      <c r="X8916" s="429"/>
      <c r="Y8916" s="429"/>
      <c r="Z8916" s="429"/>
      <c r="AA8916" s="429"/>
      <c r="AB8916" s="185"/>
      <c r="AC8916" s="431"/>
    </row>
    <row r="8917" spans="24:29">
      <c r="X8917" s="429"/>
      <c r="Y8917" s="429"/>
      <c r="Z8917" s="429"/>
      <c r="AA8917" s="429"/>
      <c r="AB8917" s="185"/>
      <c r="AC8917" s="431"/>
    </row>
    <row r="8918" spans="24:29">
      <c r="X8918" s="429"/>
      <c r="Y8918" s="429"/>
      <c r="Z8918" s="429"/>
      <c r="AA8918" s="429"/>
      <c r="AB8918" s="185"/>
      <c r="AC8918" s="431"/>
    </row>
    <row r="8919" spans="24:29">
      <c r="X8919" s="429"/>
      <c r="Y8919" s="429"/>
      <c r="Z8919" s="429"/>
      <c r="AA8919" s="429"/>
      <c r="AB8919" s="185"/>
      <c r="AC8919" s="431"/>
    </row>
    <row r="8920" spans="24:29">
      <c r="X8920" s="429"/>
      <c r="Y8920" s="429"/>
      <c r="Z8920" s="429"/>
      <c r="AA8920" s="429"/>
      <c r="AB8920" s="185"/>
      <c r="AC8920" s="431"/>
    </row>
    <row r="8921" spans="24:29">
      <c r="X8921" s="429"/>
      <c r="Y8921" s="429"/>
      <c r="Z8921" s="429"/>
      <c r="AA8921" s="429"/>
      <c r="AB8921" s="185"/>
      <c r="AC8921" s="431"/>
    </row>
    <row r="8922" spans="24:29">
      <c r="X8922" s="429"/>
      <c r="Y8922" s="429"/>
      <c r="Z8922" s="429"/>
      <c r="AA8922" s="429"/>
      <c r="AB8922" s="185"/>
      <c r="AC8922" s="431"/>
    </row>
    <row r="8923" spans="24:29">
      <c r="X8923" s="429"/>
      <c r="Y8923" s="429"/>
      <c r="Z8923" s="429"/>
      <c r="AA8923" s="429"/>
      <c r="AB8923" s="185"/>
      <c r="AC8923" s="431"/>
    </row>
    <row r="8924" spans="24:29">
      <c r="X8924" s="429"/>
      <c r="Y8924" s="429"/>
      <c r="Z8924" s="429"/>
      <c r="AA8924" s="429"/>
      <c r="AB8924" s="185"/>
      <c r="AC8924" s="431"/>
    </row>
    <row r="8925" spans="24:29">
      <c r="X8925" s="429"/>
      <c r="Y8925" s="429"/>
      <c r="Z8925" s="429"/>
      <c r="AA8925" s="429"/>
      <c r="AB8925" s="185"/>
      <c r="AC8925" s="431"/>
    </row>
    <row r="8926" spans="24:29">
      <c r="X8926" s="429"/>
      <c r="Y8926" s="429"/>
      <c r="Z8926" s="429"/>
      <c r="AA8926" s="429"/>
      <c r="AB8926" s="185"/>
      <c r="AC8926" s="431"/>
    </row>
    <row r="8927" spans="24:29">
      <c r="X8927" s="429"/>
      <c r="Y8927" s="429"/>
      <c r="Z8927" s="429"/>
      <c r="AA8927" s="429"/>
      <c r="AB8927" s="185"/>
      <c r="AC8927" s="431"/>
    </row>
    <row r="8928" spans="24:29">
      <c r="X8928" s="429"/>
      <c r="Y8928" s="429"/>
      <c r="Z8928" s="429"/>
      <c r="AA8928" s="429"/>
      <c r="AB8928" s="185"/>
      <c r="AC8928" s="431"/>
    </row>
    <row r="8929" spans="24:29">
      <c r="X8929" s="429"/>
      <c r="Y8929" s="429"/>
      <c r="Z8929" s="429"/>
      <c r="AA8929" s="429"/>
      <c r="AB8929" s="185"/>
      <c r="AC8929" s="431"/>
    </row>
    <row r="8930" spans="24:29">
      <c r="X8930" s="429"/>
      <c r="Y8930" s="429"/>
      <c r="Z8930" s="429"/>
      <c r="AA8930" s="429"/>
      <c r="AB8930" s="185"/>
      <c r="AC8930" s="431"/>
    </row>
    <row r="8931" spans="24:29">
      <c r="X8931" s="429"/>
      <c r="Y8931" s="429"/>
      <c r="Z8931" s="429"/>
      <c r="AA8931" s="429"/>
      <c r="AB8931" s="185"/>
      <c r="AC8931" s="431"/>
    </row>
    <row r="8932" spans="24:29">
      <c r="X8932" s="429"/>
      <c r="Y8932" s="429"/>
      <c r="Z8932" s="429"/>
      <c r="AA8932" s="429"/>
      <c r="AB8932" s="185"/>
      <c r="AC8932" s="431"/>
    </row>
    <row r="8933" spans="24:29">
      <c r="X8933" s="429"/>
      <c r="Y8933" s="429"/>
      <c r="Z8933" s="429"/>
      <c r="AA8933" s="429"/>
      <c r="AB8933" s="185"/>
      <c r="AC8933" s="431"/>
    </row>
    <row r="8934" spans="24:29">
      <c r="X8934" s="429"/>
      <c r="Y8934" s="429"/>
      <c r="Z8934" s="429"/>
      <c r="AA8934" s="429"/>
      <c r="AB8934" s="185"/>
      <c r="AC8934" s="431"/>
    </row>
    <row r="8935" spans="24:29">
      <c r="X8935" s="429"/>
      <c r="Y8935" s="429"/>
      <c r="Z8935" s="429"/>
      <c r="AA8935" s="429"/>
      <c r="AB8935" s="185"/>
      <c r="AC8935" s="431"/>
    </row>
    <row r="8936" spans="24:29">
      <c r="X8936" s="429"/>
      <c r="Y8936" s="429"/>
      <c r="Z8936" s="429"/>
      <c r="AA8936" s="429"/>
      <c r="AB8936" s="185"/>
      <c r="AC8936" s="431"/>
    </row>
    <row r="8937" spans="24:29">
      <c r="X8937" s="429"/>
      <c r="Y8937" s="429"/>
      <c r="Z8937" s="429"/>
      <c r="AA8937" s="429"/>
      <c r="AB8937" s="185"/>
      <c r="AC8937" s="431"/>
    </row>
    <row r="8938" spans="24:29">
      <c r="X8938" s="429"/>
      <c r="Y8938" s="429"/>
      <c r="Z8938" s="429"/>
      <c r="AA8938" s="429"/>
      <c r="AB8938" s="185"/>
      <c r="AC8938" s="431"/>
    </row>
    <row r="8939" spans="24:29">
      <c r="X8939" s="429"/>
      <c r="Y8939" s="429"/>
      <c r="Z8939" s="429"/>
      <c r="AA8939" s="429"/>
      <c r="AB8939" s="185"/>
      <c r="AC8939" s="431"/>
    </row>
    <row r="8940" spans="24:29">
      <c r="X8940" s="429"/>
      <c r="Y8940" s="429"/>
      <c r="Z8940" s="429"/>
      <c r="AA8940" s="429"/>
      <c r="AB8940" s="185"/>
      <c r="AC8940" s="431"/>
    </row>
    <row r="8941" spans="24:29">
      <c r="X8941" s="429"/>
      <c r="Y8941" s="429"/>
      <c r="Z8941" s="429"/>
      <c r="AA8941" s="429"/>
      <c r="AB8941" s="185"/>
      <c r="AC8941" s="431"/>
    </row>
    <row r="8942" spans="24:29">
      <c r="X8942" s="429"/>
      <c r="Y8942" s="429"/>
      <c r="Z8942" s="429"/>
      <c r="AA8942" s="429"/>
      <c r="AB8942" s="185"/>
      <c r="AC8942" s="431"/>
    </row>
    <row r="8943" spans="24:29">
      <c r="X8943" s="429"/>
      <c r="Y8943" s="429"/>
      <c r="Z8943" s="429"/>
      <c r="AA8943" s="429"/>
      <c r="AB8943" s="185"/>
      <c r="AC8943" s="431"/>
    </row>
    <row r="8944" spans="24:29">
      <c r="X8944" s="429"/>
      <c r="Y8944" s="429"/>
      <c r="Z8944" s="429"/>
      <c r="AA8944" s="429"/>
      <c r="AB8944" s="185"/>
      <c r="AC8944" s="431"/>
    </row>
    <row r="8945" spans="24:29">
      <c r="X8945" s="429"/>
      <c r="Y8945" s="429"/>
      <c r="Z8945" s="429"/>
      <c r="AA8945" s="429"/>
      <c r="AB8945" s="185"/>
      <c r="AC8945" s="431"/>
    </row>
    <row r="8946" spans="24:29">
      <c r="X8946" s="429"/>
      <c r="Y8946" s="429"/>
      <c r="Z8946" s="429"/>
      <c r="AA8946" s="429"/>
      <c r="AB8946" s="185"/>
      <c r="AC8946" s="431"/>
    </row>
    <row r="8947" spans="24:29">
      <c r="X8947" s="429"/>
      <c r="Y8947" s="429"/>
      <c r="Z8947" s="429"/>
      <c r="AA8947" s="429"/>
      <c r="AB8947" s="185"/>
      <c r="AC8947" s="431"/>
    </row>
    <row r="8948" spans="24:29">
      <c r="X8948" s="429"/>
      <c r="Y8948" s="429"/>
      <c r="Z8948" s="429"/>
      <c r="AA8948" s="429"/>
      <c r="AB8948" s="185"/>
      <c r="AC8948" s="431"/>
    </row>
    <row r="8949" spans="24:29">
      <c r="X8949" s="429"/>
      <c r="Y8949" s="429"/>
      <c r="Z8949" s="429"/>
      <c r="AA8949" s="429"/>
      <c r="AB8949" s="185"/>
      <c r="AC8949" s="431"/>
    </row>
    <row r="8950" spans="24:29">
      <c r="X8950" s="429"/>
      <c r="Y8950" s="429"/>
      <c r="Z8950" s="429"/>
      <c r="AA8950" s="429"/>
      <c r="AB8950" s="185"/>
      <c r="AC8950" s="431"/>
    </row>
    <row r="8951" spans="24:29">
      <c r="X8951" s="429"/>
      <c r="Y8951" s="429"/>
      <c r="Z8951" s="429"/>
      <c r="AA8951" s="429"/>
      <c r="AB8951" s="185"/>
      <c r="AC8951" s="431"/>
    </row>
    <row r="8952" spans="24:29">
      <c r="X8952" s="429"/>
      <c r="Y8952" s="429"/>
      <c r="Z8952" s="429"/>
      <c r="AA8952" s="429"/>
      <c r="AB8952" s="185"/>
      <c r="AC8952" s="431"/>
    </row>
    <row r="8953" spans="24:29">
      <c r="X8953" s="429"/>
      <c r="Y8953" s="429"/>
      <c r="Z8953" s="429"/>
      <c r="AA8953" s="429"/>
      <c r="AB8953" s="185"/>
      <c r="AC8953" s="431"/>
    </row>
    <row r="8954" spans="24:29">
      <c r="X8954" s="429"/>
      <c r="Y8954" s="429"/>
      <c r="Z8954" s="429"/>
      <c r="AA8954" s="429"/>
      <c r="AB8954" s="185"/>
      <c r="AC8954" s="431"/>
    </row>
    <row r="8955" spans="24:29">
      <c r="X8955" s="429"/>
      <c r="Y8955" s="429"/>
      <c r="Z8955" s="429"/>
      <c r="AA8955" s="429"/>
      <c r="AB8955" s="185"/>
      <c r="AC8955" s="431"/>
    </row>
    <row r="8956" spans="24:29">
      <c r="X8956" s="429"/>
      <c r="Y8956" s="429"/>
      <c r="Z8956" s="429"/>
      <c r="AA8956" s="429"/>
      <c r="AB8956" s="185"/>
      <c r="AC8956" s="431"/>
    </row>
    <row r="8957" spans="24:29">
      <c r="X8957" s="429"/>
      <c r="Y8957" s="429"/>
      <c r="Z8957" s="429"/>
      <c r="AA8957" s="429"/>
      <c r="AB8957" s="185"/>
      <c r="AC8957" s="431"/>
    </row>
    <row r="8958" spans="24:29">
      <c r="X8958" s="429"/>
      <c r="Y8958" s="429"/>
      <c r="Z8958" s="429"/>
      <c r="AA8958" s="429"/>
      <c r="AB8958" s="185"/>
      <c r="AC8958" s="431"/>
    </row>
    <row r="8959" spans="24:29">
      <c r="X8959" s="429"/>
      <c r="Y8959" s="429"/>
      <c r="Z8959" s="429"/>
      <c r="AA8959" s="429"/>
      <c r="AB8959" s="185"/>
      <c r="AC8959" s="431"/>
    </row>
    <row r="8960" spans="24:29">
      <c r="X8960" s="429"/>
      <c r="Y8960" s="429"/>
      <c r="Z8960" s="429"/>
      <c r="AA8960" s="429"/>
      <c r="AB8960" s="185"/>
      <c r="AC8960" s="431"/>
    </row>
    <row r="8961" spans="24:29">
      <c r="X8961" s="429"/>
      <c r="Y8961" s="429"/>
      <c r="Z8961" s="429"/>
      <c r="AA8961" s="429"/>
      <c r="AB8961" s="185"/>
      <c r="AC8961" s="431"/>
    </row>
    <row r="8962" spans="24:29">
      <c r="X8962" s="429"/>
      <c r="Y8962" s="429"/>
      <c r="Z8962" s="429"/>
      <c r="AA8962" s="429"/>
      <c r="AB8962" s="185"/>
      <c r="AC8962" s="431"/>
    </row>
    <row r="8963" spans="24:29">
      <c r="X8963" s="429"/>
      <c r="Y8963" s="429"/>
      <c r="Z8963" s="429"/>
      <c r="AA8963" s="429"/>
      <c r="AB8963" s="185"/>
      <c r="AC8963" s="431"/>
    </row>
    <row r="8964" spans="24:29">
      <c r="X8964" s="429"/>
      <c r="Y8964" s="429"/>
      <c r="Z8964" s="429"/>
      <c r="AA8964" s="429"/>
      <c r="AB8964" s="185"/>
      <c r="AC8964" s="431"/>
    </row>
    <row r="8965" spans="24:29">
      <c r="X8965" s="429"/>
      <c r="Y8965" s="429"/>
      <c r="Z8965" s="429"/>
      <c r="AA8965" s="429"/>
      <c r="AB8965" s="185"/>
      <c r="AC8965" s="431"/>
    </row>
    <row r="8966" spans="24:29">
      <c r="X8966" s="429"/>
      <c r="Y8966" s="429"/>
      <c r="Z8966" s="429"/>
      <c r="AA8966" s="429"/>
      <c r="AB8966" s="185"/>
      <c r="AC8966" s="431"/>
    </row>
    <row r="8967" spans="24:29">
      <c r="X8967" s="429"/>
      <c r="Y8967" s="429"/>
      <c r="Z8967" s="429"/>
      <c r="AA8967" s="429"/>
      <c r="AB8967" s="185"/>
      <c r="AC8967" s="431"/>
    </row>
    <row r="8968" spans="24:29">
      <c r="X8968" s="429"/>
      <c r="Y8968" s="429"/>
      <c r="Z8968" s="429"/>
      <c r="AA8968" s="429"/>
      <c r="AB8968" s="185"/>
      <c r="AC8968" s="431"/>
    </row>
    <row r="8969" spans="24:29">
      <c r="X8969" s="429"/>
      <c r="Y8969" s="429"/>
      <c r="Z8969" s="429"/>
      <c r="AA8969" s="429"/>
      <c r="AB8969" s="185"/>
      <c r="AC8969" s="431"/>
    </row>
    <row r="8970" spans="24:29">
      <c r="X8970" s="429"/>
      <c r="Y8970" s="429"/>
      <c r="Z8970" s="429"/>
      <c r="AA8970" s="429"/>
      <c r="AB8970" s="185"/>
      <c r="AC8970" s="431"/>
    </row>
    <row r="8971" spans="24:29">
      <c r="X8971" s="429"/>
      <c r="Y8971" s="429"/>
      <c r="Z8971" s="429"/>
      <c r="AA8971" s="429"/>
      <c r="AB8971" s="185"/>
      <c r="AC8971" s="431"/>
    </row>
    <row r="8972" spans="24:29">
      <c r="X8972" s="429"/>
      <c r="Y8972" s="429"/>
      <c r="Z8972" s="429"/>
      <c r="AA8972" s="429"/>
      <c r="AB8972" s="185"/>
      <c r="AC8972" s="431"/>
    </row>
    <row r="8973" spans="24:29">
      <c r="X8973" s="429"/>
      <c r="Y8973" s="429"/>
      <c r="Z8973" s="429"/>
      <c r="AA8973" s="429"/>
      <c r="AB8973" s="185"/>
      <c r="AC8973" s="431"/>
    </row>
    <row r="8974" spans="24:29">
      <c r="X8974" s="429"/>
      <c r="Y8974" s="429"/>
      <c r="Z8974" s="429"/>
      <c r="AA8974" s="429"/>
      <c r="AB8974" s="185"/>
      <c r="AC8974" s="431"/>
    </row>
    <row r="8975" spans="24:29">
      <c r="X8975" s="429"/>
      <c r="Y8975" s="429"/>
      <c r="Z8975" s="429"/>
      <c r="AA8975" s="429"/>
      <c r="AB8975" s="185"/>
      <c r="AC8975" s="431"/>
    </row>
    <row r="8976" spans="24:29">
      <c r="X8976" s="429"/>
      <c r="Y8976" s="429"/>
      <c r="Z8976" s="429"/>
      <c r="AA8976" s="429"/>
      <c r="AB8976" s="185"/>
      <c r="AC8976" s="431"/>
    </row>
    <row r="8977" spans="24:29">
      <c r="X8977" s="429"/>
      <c r="Y8977" s="429"/>
      <c r="Z8977" s="429"/>
      <c r="AA8977" s="429"/>
      <c r="AB8977" s="185"/>
      <c r="AC8977" s="431"/>
    </row>
    <row r="8978" spans="24:29">
      <c r="X8978" s="429"/>
      <c r="Y8978" s="429"/>
      <c r="Z8978" s="429"/>
      <c r="AA8978" s="429"/>
      <c r="AB8978" s="185"/>
      <c r="AC8978" s="431"/>
    </row>
    <row r="8979" spans="24:29">
      <c r="X8979" s="429"/>
      <c r="Y8979" s="429"/>
      <c r="Z8979" s="429"/>
      <c r="AA8979" s="429"/>
      <c r="AB8979" s="185"/>
      <c r="AC8979" s="431"/>
    </row>
    <row r="8980" spans="24:29">
      <c r="X8980" s="429"/>
      <c r="Y8980" s="429"/>
      <c r="Z8980" s="429"/>
      <c r="AA8980" s="429"/>
      <c r="AB8980" s="185"/>
      <c r="AC8980" s="431"/>
    </row>
    <row r="8981" spans="24:29">
      <c r="X8981" s="429"/>
      <c r="Y8981" s="429"/>
      <c r="Z8981" s="429"/>
      <c r="AA8981" s="429"/>
      <c r="AB8981" s="185"/>
      <c r="AC8981" s="431"/>
    </row>
    <row r="8982" spans="24:29">
      <c r="X8982" s="429"/>
      <c r="Y8982" s="429"/>
      <c r="Z8982" s="429"/>
      <c r="AA8982" s="429"/>
      <c r="AB8982" s="185"/>
      <c r="AC8982" s="431"/>
    </row>
    <row r="8983" spans="24:29">
      <c r="X8983" s="429"/>
      <c r="Y8983" s="429"/>
      <c r="Z8983" s="429"/>
      <c r="AA8983" s="429"/>
      <c r="AB8983" s="185"/>
      <c r="AC8983" s="431"/>
    </row>
    <row r="8984" spans="24:29">
      <c r="X8984" s="429"/>
      <c r="Y8984" s="429"/>
      <c r="Z8984" s="429"/>
      <c r="AA8984" s="429"/>
      <c r="AB8984" s="185"/>
      <c r="AC8984" s="431"/>
    </row>
    <row r="8985" spans="24:29">
      <c r="X8985" s="429"/>
      <c r="Y8985" s="429"/>
      <c r="Z8985" s="429"/>
      <c r="AA8985" s="429"/>
      <c r="AB8985" s="185"/>
      <c r="AC8985" s="431"/>
    </row>
    <row r="8986" spans="24:29">
      <c r="X8986" s="429"/>
      <c r="Y8986" s="429"/>
      <c r="Z8986" s="429"/>
      <c r="AA8986" s="429"/>
      <c r="AB8986" s="185"/>
      <c r="AC8986" s="431"/>
    </row>
    <row r="8987" spans="24:29">
      <c r="X8987" s="429"/>
      <c r="Y8987" s="429"/>
      <c r="Z8987" s="429"/>
      <c r="AA8987" s="429"/>
      <c r="AB8987" s="185"/>
      <c r="AC8987" s="431"/>
    </row>
    <row r="8988" spans="24:29">
      <c r="X8988" s="429"/>
      <c r="Y8988" s="429"/>
      <c r="Z8988" s="429"/>
      <c r="AA8988" s="429"/>
      <c r="AB8988" s="185"/>
      <c r="AC8988" s="431"/>
    </row>
    <row r="8989" spans="24:29">
      <c r="X8989" s="429"/>
      <c r="Y8989" s="429"/>
      <c r="Z8989" s="429"/>
      <c r="AA8989" s="429"/>
      <c r="AB8989" s="185"/>
      <c r="AC8989" s="431"/>
    </row>
    <row r="8990" spans="24:29">
      <c r="X8990" s="429"/>
      <c r="Y8990" s="429"/>
      <c r="Z8990" s="429"/>
      <c r="AA8990" s="429"/>
      <c r="AB8990" s="185"/>
      <c r="AC8990" s="431"/>
    </row>
    <row r="8991" spans="24:29">
      <c r="X8991" s="429"/>
      <c r="Y8991" s="429"/>
      <c r="Z8991" s="429"/>
      <c r="AA8991" s="429"/>
      <c r="AB8991" s="185"/>
      <c r="AC8991" s="431"/>
    </row>
    <row r="8992" spans="24:29">
      <c r="X8992" s="429"/>
      <c r="Y8992" s="429"/>
      <c r="Z8992" s="429"/>
      <c r="AA8992" s="429"/>
      <c r="AB8992" s="185"/>
      <c r="AC8992" s="431"/>
    </row>
    <row r="8993" spans="24:29">
      <c r="X8993" s="429"/>
      <c r="Y8993" s="429"/>
      <c r="Z8993" s="429"/>
      <c r="AA8993" s="429"/>
      <c r="AB8993" s="185"/>
      <c r="AC8993" s="431"/>
    </row>
    <row r="8994" spans="24:29">
      <c r="X8994" s="429"/>
      <c r="Y8994" s="429"/>
      <c r="Z8994" s="429"/>
      <c r="AA8994" s="429"/>
      <c r="AB8994" s="185"/>
      <c r="AC8994" s="431"/>
    </row>
    <row r="8995" spans="24:29">
      <c r="X8995" s="429"/>
      <c r="Y8995" s="429"/>
      <c r="Z8995" s="429"/>
      <c r="AA8995" s="429"/>
      <c r="AB8995" s="185"/>
      <c r="AC8995" s="431"/>
    </row>
    <row r="8996" spans="24:29">
      <c r="X8996" s="429"/>
      <c r="Y8996" s="429"/>
      <c r="Z8996" s="429"/>
      <c r="AA8996" s="429"/>
      <c r="AB8996" s="185"/>
      <c r="AC8996" s="431"/>
    </row>
    <row r="8997" spans="24:29">
      <c r="X8997" s="429"/>
      <c r="Y8997" s="429"/>
      <c r="Z8997" s="429"/>
      <c r="AA8997" s="429"/>
      <c r="AB8997" s="185"/>
      <c r="AC8997" s="431"/>
    </row>
    <row r="8998" spans="24:29">
      <c r="X8998" s="429"/>
      <c r="Y8998" s="429"/>
      <c r="Z8998" s="429"/>
      <c r="AA8998" s="429"/>
      <c r="AB8998" s="185"/>
      <c r="AC8998" s="431"/>
    </row>
    <row r="8999" spans="24:29">
      <c r="X8999" s="429"/>
      <c r="Y8999" s="429"/>
      <c r="Z8999" s="429"/>
      <c r="AA8999" s="429"/>
      <c r="AB8999" s="185"/>
      <c r="AC8999" s="431"/>
    </row>
    <row r="9000" spans="24:29">
      <c r="X9000" s="429"/>
      <c r="Y9000" s="429"/>
      <c r="Z9000" s="429"/>
      <c r="AA9000" s="429"/>
      <c r="AB9000" s="185"/>
      <c r="AC9000" s="431"/>
    </row>
    <row r="9001" spans="24:29">
      <c r="X9001" s="429"/>
      <c r="Y9001" s="429"/>
      <c r="Z9001" s="429"/>
      <c r="AA9001" s="429"/>
      <c r="AB9001" s="185"/>
      <c r="AC9001" s="431"/>
    </row>
    <row r="9002" spans="24:29">
      <c r="X9002" s="429"/>
      <c r="Y9002" s="429"/>
      <c r="Z9002" s="429"/>
      <c r="AA9002" s="429"/>
      <c r="AB9002" s="185"/>
      <c r="AC9002" s="431"/>
    </row>
    <row r="9003" spans="24:29">
      <c r="X9003" s="429"/>
      <c r="Y9003" s="429"/>
      <c r="Z9003" s="429"/>
      <c r="AA9003" s="429"/>
      <c r="AB9003" s="185"/>
      <c r="AC9003" s="431"/>
    </row>
    <row r="9004" spans="24:29">
      <c r="X9004" s="429"/>
      <c r="Y9004" s="429"/>
      <c r="Z9004" s="429"/>
      <c r="AA9004" s="429"/>
      <c r="AB9004" s="185"/>
      <c r="AC9004" s="431"/>
    </row>
    <row r="9005" spans="24:29">
      <c r="X9005" s="429"/>
      <c r="Y9005" s="429"/>
      <c r="Z9005" s="429"/>
      <c r="AA9005" s="429"/>
      <c r="AB9005" s="185"/>
      <c r="AC9005" s="431"/>
    </row>
    <row r="9006" spans="24:29">
      <c r="X9006" s="429"/>
      <c r="Y9006" s="429"/>
      <c r="Z9006" s="429"/>
      <c r="AA9006" s="429"/>
      <c r="AB9006" s="185"/>
      <c r="AC9006" s="431"/>
    </row>
    <row r="9007" spans="24:29">
      <c r="X9007" s="429"/>
      <c r="Y9007" s="429"/>
      <c r="Z9007" s="429"/>
      <c r="AA9007" s="429"/>
      <c r="AB9007" s="185"/>
      <c r="AC9007" s="431"/>
    </row>
    <row r="9008" spans="24:29">
      <c r="X9008" s="429"/>
      <c r="Y9008" s="429"/>
      <c r="Z9008" s="429"/>
      <c r="AA9008" s="429"/>
      <c r="AB9008" s="185"/>
      <c r="AC9008" s="431"/>
    </row>
    <row r="9009" spans="24:29">
      <c r="X9009" s="429"/>
      <c r="Y9009" s="429"/>
      <c r="Z9009" s="429"/>
      <c r="AA9009" s="429"/>
      <c r="AB9009" s="185"/>
      <c r="AC9009" s="431"/>
    </row>
    <row r="9010" spans="24:29">
      <c r="X9010" s="429"/>
      <c r="Y9010" s="429"/>
      <c r="Z9010" s="429"/>
      <c r="AA9010" s="429"/>
      <c r="AB9010" s="185"/>
      <c r="AC9010" s="431"/>
    </row>
    <row r="9011" spans="24:29">
      <c r="X9011" s="429"/>
      <c r="Y9011" s="429"/>
      <c r="Z9011" s="429"/>
      <c r="AA9011" s="429"/>
      <c r="AB9011" s="185"/>
      <c r="AC9011" s="431"/>
    </row>
    <row r="9012" spans="24:29">
      <c r="X9012" s="429"/>
      <c r="Y9012" s="429"/>
      <c r="Z9012" s="429"/>
      <c r="AA9012" s="429"/>
      <c r="AB9012" s="185"/>
      <c r="AC9012" s="431"/>
    </row>
    <row r="9013" spans="24:29">
      <c r="X9013" s="429"/>
      <c r="Y9013" s="429"/>
      <c r="Z9013" s="429"/>
      <c r="AA9013" s="429"/>
      <c r="AB9013" s="185"/>
      <c r="AC9013" s="431"/>
    </row>
    <row r="9014" spans="24:29">
      <c r="X9014" s="429"/>
      <c r="Y9014" s="429"/>
      <c r="Z9014" s="429"/>
      <c r="AA9014" s="429"/>
      <c r="AB9014" s="185"/>
      <c r="AC9014" s="431"/>
    </row>
    <row r="9015" spans="24:29">
      <c r="X9015" s="429"/>
      <c r="Y9015" s="429"/>
      <c r="Z9015" s="429"/>
      <c r="AA9015" s="429"/>
      <c r="AB9015" s="185"/>
      <c r="AC9015" s="431"/>
    </row>
    <row r="9016" spans="24:29">
      <c r="X9016" s="429"/>
      <c r="Y9016" s="429"/>
      <c r="Z9016" s="429"/>
      <c r="AA9016" s="429"/>
      <c r="AB9016" s="185"/>
      <c r="AC9016" s="431"/>
    </row>
    <row r="9017" spans="24:29">
      <c r="X9017" s="429"/>
      <c r="Y9017" s="429"/>
      <c r="Z9017" s="429"/>
      <c r="AA9017" s="429"/>
      <c r="AB9017" s="185"/>
      <c r="AC9017" s="431"/>
    </row>
    <row r="9018" spans="24:29">
      <c r="X9018" s="429"/>
      <c r="Y9018" s="429"/>
      <c r="Z9018" s="429"/>
      <c r="AA9018" s="429"/>
      <c r="AB9018" s="185"/>
      <c r="AC9018" s="431"/>
    </row>
    <row r="9019" spans="24:29">
      <c r="X9019" s="429"/>
      <c r="Y9019" s="429"/>
      <c r="Z9019" s="429"/>
      <c r="AA9019" s="429"/>
      <c r="AB9019" s="185"/>
      <c r="AC9019" s="431"/>
    </row>
    <row r="9020" spans="24:29">
      <c r="X9020" s="429"/>
      <c r="Y9020" s="429"/>
      <c r="Z9020" s="429"/>
      <c r="AA9020" s="429"/>
      <c r="AB9020" s="185"/>
      <c r="AC9020" s="431"/>
    </row>
    <row r="9021" spans="24:29">
      <c r="X9021" s="429"/>
      <c r="Y9021" s="429"/>
      <c r="Z9021" s="429"/>
      <c r="AA9021" s="429"/>
      <c r="AB9021" s="185"/>
      <c r="AC9021" s="431"/>
    </row>
    <row r="9022" spans="24:29">
      <c r="X9022" s="429"/>
      <c r="Y9022" s="429"/>
      <c r="Z9022" s="429"/>
      <c r="AA9022" s="429"/>
      <c r="AB9022" s="185"/>
      <c r="AC9022" s="431"/>
    </row>
    <row r="9023" spans="24:29">
      <c r="X9023" s="429"/>
      <c r="Y9023" s="429"/>
      <c r="Z9023" s="429"/>
      <c r="AA9023" s="429"/>
      <c r="AB9023" s="185"/>
      <c r="AC9023" s="431"/>
    </row>
    <row r="9024" spans="24:29">
      <c r="X9024" s="429"/>
      <c r="Y9024" s="429"/>
      <c r="Z9024" s="429"/>
      <c r="AA9024" s="429"/>
      <c r="AB9024" s="185"/>
      <c r="AC9024" s="431"/>
    </row>
    <row r="9025" spans="24:29">
      <c r="X9025" s="429"/>
      <c r="Y9025" s="429"/>
      <c r="Z9025" s="429"/>
      <c r="AA9025" s="429"/>
      <c r="AB9025" s="185"/>
      <c r="AC9025" s="431"/>
    </row>
    <row r="9026" spans="24:29">
      <c r="X9026" s="429"/>
      <c r="Y9026" s="429"/>
      <c r="Z9026" s="429"/>
      <c r="AA9026" s="429"/>
      <c r="AB9026" s="185"/>
      <c r="AC9026" s="431"/>
    </row>
    <row r="9027" spans="24:29">
      <c r="X9027" s="429"/>
      <c r="Y9027" s="429"/>
      <c r="Z9027" s="429"/>
      <c r="AA9027" s="429"/>
      <c r="AB9027" s="185"/>
      <c r="AC9027" s="431"/>
    </row>
    <row r="9028" spans="24:29">
      <c r="X9028" s="429"/>
      <c r="Y9028" s="429"/>
      <c r="Z9028" s="429"/>
      <c r="AA9028" s="429"/>
      <c r="AB9028" s="185"/>
      <c r="AC9028" s="431"/>
    </row>
    <row r="9029" spans="24:29">
      <c r="X9029" s="429"/>
      <c r="Y9029" s="429"/>
      <c r="Z9029" s="429"/>
      <c r="AA9029" s="429"/>
      <c r="AB9029" s="185"/>
      <c r="AC9029" s="431"/>
    </row>
    <row r="9030" spans="24:29">
      <c r="X9030" s="429"/>
      <c r="Y9030" s="429"/>
      <c r="Z9030" s="429"/>
      <c r="AA9030" s="429"/>
      <c r="AB9030" s="185"/>
      <c r="AC9030" s="431"/>
    </row>
    <row r="9031" spans="24:29">
      <c r="X9031" s="429"/>
      <c r="Y9031" s="429"/>
      <c r="Z9031" s="429"/>
      <c r="AA9031" s="429"/>
      <c r="AB9031" s="185"/>
      <c r="AC9031" s="431"/>
    </row>
    <row r="9032" spans="24:29">
      <c r="X9032" s="429"/>
      <c r="Y9032" s="429"/>
      <c r="Z9032" s="429"/>
      <c r="AA9032" s="429"/>
      <c r="AB9032" s="185"/>
      <c r="AC9032" s="431"/>
    </row>
    <row r="9033" spans="24:29">
      <c r="X9033" s="429"/>
      <c r="Y9033" s="429"/>
      <c r="Z9033" s="429"/>
      <c r="AA9033" s="429"/>
      <c r="AB9033" s="185"/>
      <c r="AC9033" s="431"/>
    </row>
    <row r="9034" spans="24:29">
      <c r="X9034" s="429"/>
      <c r="Y9034" s="429"/>
      <c r="Z9034" s="429"/>
      <c r="AA9034" s="429"/>
      <c r="AB9034" s="185"/>
      <c r="AC9034" s="431"/>
    </row>
    <row r="9035" spans="24:29">
      <c r="X9035" s="429"/>
      <c r="Y9035" s="429"/>
      <c r="Z9035" s="429"/>
      <c r="AA9035" s="429"/>
      <c r="AB9035" s="185"/>
      <c r="AC9035" s="431"/>
    </row>
    <row r="9036" spans="24:29">
      <c r="X9036" s="429"/>
      <c r="Y9036" s="429"/>
      <c r="Z9036" s="429"/>
      <c r="AA9036" s="429"/>
      <c r="AB9036" s="185"/>
      <c r="AC9036" s="431"/>
    </row>
    <row r="9037" spans="24:29">
      <c r="X9037" s="429"/>
      <c r="Y9037" s="429"/>
      <c r="Z9037" s="429"/>
      <c r="AA9037" s="429"/>
      <c r="AB9037" s="185"/>
      <c r="AC9037" s="431"/>
    </row>
    <row r="9038" spans="24:29">
      <c r="X9038" s="429"/>
      <c r="Y9038" s="429"/>
      <c r="Z9038" s="429"/>
      <c r="AA9038" s="429"/>
      <c r="AB9038" s="185"/>
      <c r="AC9038" s="431"/>
    </row>
    <row r="9039" spans="24:29">
      <c r="X9039" s="429"/>
      <c r="Y9039" s="429"/>
      <c r="Z9039" s="429"/>
      <c r="AA9039" s="429"/>
      <c r="AB9039" s="185"/>
      <c r="AC9039" s="431"/>
    </row>
    <row r="9040" spans="24:29">
      <c r="X9040" s="429"/>
      <c r="Y9040" s="429"/>
      <c r="Z9040" s="429"/>
      <c r="AA9040" s="429"/>
      <c r="AB9040" s="185"/>
      <c r="AC9040" s="431"/>
    </row>
    <row r="9041" spans="24:29">
      <c r="X9041" s="429"/>
      <c r="Y9041" s="429"/>
      <c r="Z9041" s="429"/>
      <c r="AA9041" s="429"/>
      <c r="AB9041" s="185"/>
      <c r="AC9041" s="431"/>
    </row>
    <row r="9042" spans="24:29">
      <c r="X9042" s="429"/>
      <c r="Y9042" s="429"/>
      <c r="Z9042" s="429"/>
      <c r="AA9042" s="429"/>
      <c r="AB9042" s="185"/>
      <c r="AC9042" s="431"/>
    </row>
    <row r="9043" spans="24:29">
      <c r="X9043" s="429"/>
      <c r="Y9043" s="429"/>
      <c r="Z9043" s="429"/>
      <c r="AA9043" s="429"/>
      <c r="AB9043" s="185"/>
      <c r="AC9043" s="431"/>
    </row>
    <row r="9044" spans="24:29">
      <c r="X9044" s="429"/>
      <c r="Y9044" s="429"/>
      <c r="Z9044" s="429"/>
      <c r="AA9044" s="429"/>
      <c r="AB9044" s="185"/>
      <c r="AC9044" s="431"/>
    </row>
    <row r="9045" spans="24:29">
      <c r="X9045" s="429"/>
      <c r="Y9045" s="429"/>
      <c r="Z9045" s="429"/>
      <c r="AA9045" s="429"/>
      <c r="AB9045" s="185"/>
      <c r="AC9045" s="431"/>
    </row>
    <row r="9046" spans="24:29">
      <c r="X9046" s="429"/>
      <c r="Y9046" s="429"/>
      <c r="Z9046" s="429"/>
      <c r="AA9046" s="429"/>
      <c r="AB9046" s="185"/>
      <c r="AC9046" s="431"/>
    </row>
    <row r="9047" spans="24:29">
      <c r="X9047" s="429"/>
      <c r="Y9047" s="429"/>
      <c r="Z9047" s="429"/>
      <c r="AA9047" s="429"/>
      <c r="AB9047" s="185"/>
      <c r="AC9047" s="431"/>
    </row>
    <row r="9048" spans="24:29">
      <c r="X9048" s="429"/>
      <c r="Y9048" s="429"/>
      <c r="Z9048" s="429"/>
      <c r="AA9048" s="429"/>
      <c r="AB9048" s="185"/>
      <c r="AC9048" s="431"/>
    </row>
    <row r="9049" spans="24:29">
      <c r="X9049" s="429"/>
      <c r="Y9049" s="429"/>
      <c r="Z9049" s="429"/>
      <c r="AA9049" s="429"/>
      <c r="AB9049" s="185"/>
      <c r="AC9049" s="431"/>
    </row>
    <row r="9050" spans="24:29">
      <c r="X9050" s="429"/>
      <c r="Y9050" s="429"/>
      <c r="Z9050" s="429"/>
      <c r="AA9050" s="429"/>
      <c r="AB9050" s="185"/>
      <c r="AC9050" s="431"/>
    </row>
    <row r="9051" spans="24:29">
      <c r="X9051" s="429"/>
      <c r="Y9051" s="429"/>
      <c r="Z9051" s="429"/>
      <c r="AA9051" s="429"/>
      <c r="AB9051" s="185"/>
      <c r="AC9051" s="431"/>
    </row>
    <row r="9052" spans="24:29">
      <c r="X9052" s="429"/>
      <c r="Y9052" s="429"/>
      <c r="Z9052" s="429"/>
      <c r="AA9052" s="429"/>
      <c r="AB9052" s="185"/>
      <c r="AC9052" s="431"/>
    </row>
    <row r="9053" spans="24:29">
      <c r="X9053" s="429"/>
      <c r="Y9053" s="429"/>
      <c r="Z9053" s="429"/>
      <c r="AA9053" s="429"/>
      <c r="AB9053" s="185"/>
      <c r="AC9053" s="431"/>
    </row>
    <row r="9054" spans="24:29">
      <c r="X9054" s="429"/>
      <c r="Y9054" s="429"/>
      <c r="Z9054" s="429"/>
      <c r="AA9054" s="429"/>
      <c r="AB9054" s="185"/>
      <c r="AC9054" s="431"/>
    </row>
    <row r="9055" spans="24:29">
      <c r="X9055" s="429"/>
      <c r="Y9055" s="429"/>
      <c r="Z9055" s="429"/>
      <c r="AA9055" s="429"/>
      <c r="AB9055" s="185"/>
      <c r="AC9055" s="431"/>
    </row>
    <row r="9056" spans="24:29">
      <c r="X9056" s="429"/>
      <c r="Y9056" s="429"/>
      <c r="Z9056" s="429"/>
      <c r="AA9056" s="429"/>
      <c r="AB9056" s="185"/>
      <c r="AC9056" s="431"/>
    </row>
    <row r="9057" spans="24:29">
      <c r="X9057" s="429"/>
      <c r="Y9057" s="429"/>
      <c r="Z9057" s="429"/>
      <c r="AA9057" s="429"/>
      <c r="AB9057" s="185"/>
      <c r="AC9057" s="431"/>
    </row>
    <row r="9058" spans="24:29">
      <c r="X9058" s="429"/>
      <c r="Y9058" s="429"/>
      <c r="Z9058" s="429"/>
      <c r="AA9058" s="429"/>
      <c r="AB9058" s="185"/>
      <c r="AC9058" s="431"/>
    </row>
    <row r="9059" spans="24:29">
      <c r="X9059" s="429"/>
      <c r="Y9059" s="429"/>
      <c r="Z9059" s="429"/>
      <c r="AA9059" s="429"/>
      <c r="AB9059" s="185"/>
      <c r="AC9059" s="431"/>
    </row>
    <row r="9060" spans="24:29">
      <c r="X9060" s="429"/>
      <c r="Y9060" s="429"/>
      <c r="Z9060" s="429"/>
      <c r="AA9060" s="429"/>
      <c r="AB9060" s="185"/>
      <c r="AC9060" s="431"/>
    </row>
    <row r="9061" spans="24:29">
      <c r="X9061" s="429"/>
      <c r="Y9061" s="429"/>
      <c r="Z9061" s="429"/>
      <c r="AA9061" s="429"/>
      <c r="AB9061" s="185"/>
      <c r="AC9061" s="431"/>
    </row>
    <row r="9062" spans="24:29">
      <c r="X9062" s="429"/>
      <c r="Y9062" s="429"/>
      <c r="Z9062" s="429"/>
      <c r="AA9062" s="429"/>
      <c r="AB9062" s="185"/>
      <c r="AC9062" s="431"/>
    </row>
    <row r="9063" spans="24:29">
      <c r="X9063" s="429"/>
      <c r="Y9063" s="429"/>
      <c r="Z9063" s="429"/>
      <c r="AA9063" s="429"/>
      <c r="AB9063" s="185"/>
      <c r="AC9063" s="431"/>
    </row>
    <row r="9064" spans="24:29">
      <c r="X9064" s="429"/>
      <c r="Y9064" s="429"/>
      <c r="Z9064" s="429"/>
      <c r="AA9064" s="429"/>
      <c r="AB9064" s="185"/>
      <c r="AC9064" s="431"/>
    </row>
    <row r="9065" spans="24:29">
      <c r="X9065" s="429"/>
      <c r="Y9065" s="429"/>
      <c r="Z9065" s="429"/>
      <c r="AA9065" s="429"/>
      <c r="AB9065" s="185"/>
      <c r="AC9065" s="431"/>
    </row>
    <row r="9066" spans="24:29">
      <c r="X9066" s="429"/>
      <c r="Y9066" s="429"/>
      <c r="Z9066" s="429"/>
      <c r="AA9066" s="429"/>
      <c r="AB9066" s="185"/>
      <c r="AC9066" s="431"/>
    </row>
    <row r="9067" spans="24:29">
      <c r="X9067" s="429"/>
      <c r="Y9067" s="429"/>
      <c r="Z9067" s="429"/>
      <c r="AA9067" s="429"/>
      <c r="AB9067" s="185"/>
      <c r="AC9067" s="431"/>
    </row>
    <row r="9068" spans="24:29">
      <c r="X9068" s="429"/>
      <c r="Y9068" s="429"/>
      <c r="Z9068" s="429"/>
      <c r="AA9068" s="429"/>
      <c r="AB9068" s="185"/>
      <c r="AC9068" s="431"/>
    </row>
    <row r="9069" spans="24:29">
      <c r="X9069" s="429"/>
      <c r="Y9069" s="429"/>
      <c r="Z9069" s="429"/>
      <c r="AA9069" s="429"/>
      <c r="AB9069" s="185"/>
      <c r="AC9069" s="431"/>
    </row>
    <row r="9070" spans="24:29">
      <c r="X9070" s="429"/>
      <c r="Y9070" s="429"/>
      <c r="Z9070" s="429"/>
      <c r="AA9070" s="429"/>
      <c r="AB9070" s="185"/>
      <c r="AC9070" s="431"/>
    </row>
    <row r="9071" spans="24:29">
      <c r="X9071" s="429"/>
      <c r="Y9071" s="429"/>
      <c r="Z9071" s="429"/>
      <c r="AA9071" s="429"/>
      <c r="AB9071" s="185"/>
      <c r="AC9071" s="431"/>
    </row>
    <row r="9072" spans="24:29">
      <c r="X9072" s="429"/>
      <c r="Y9072" s="429"/>
      <c r="Z9072" s="429"/>
      <c r="AA9072" s="429"/>
      <c r="AB9072" s="185"/>
      <c r="AC9072" s="431"/>
    </row>
    <row r="9073" spans="24:29">
      <c r="X9073" s="429"/>
      <c r="Y9073" s="429"/>
      <c r="Z9073" s="429"/>
      <c r="AA9073" s="429"/>
      <c r="AB9073" s="185"/>
      <c r="AC9073" s="431"/>
    </row>
    <row r="9074" spans="24:29">
      <c r="X9074" s="429"/>
      <c r="Y9074" s="429"/>
      <c r="Z9074" s="429"/>
      <c r="AA9074" s="429"/>
      <c r="AB9074" s="185"/>
      <c r="AC9074" s="431"/>
    </row>
    <row r="9075" spans="24:29">
      <c r="X9075" s="429"/>
      <c r="Y9075" s="429"/>
      <c r="Z9075" s="429"/>
      <c r="AA9075" s="429"/>
      <c r="AB9075" s="185"/>
      <c r="AC9075" s="431"/>
    </row>
    <row r="9076" spans="24:29">
      <c r="X9076" s="429"/>
      <c r="Y9076" s="429"/>
      <c r="Z9076" s="429"/>
      <c r="AA9076" s="429"/>
      <c r="AB9076" s="185"/>
      <c r="AC9076" s="431"/>
    </row>
    <row r="9077" spans="24:29">
      <c r="X9077" s="429"/>
      <c r="Y9077" s="429"/>
      <c r="Z9077" s="429"/>
      <c r="AA9077" s="429"/>
      <c r="AB9077" s="185"/>
      <c r="AC9077" s="431"/>
    </row>
    <row r="9078" spans="24:29">
      <c r="X9078" s="429"/>
      <c r="Y9078" s="429"/>
      <c r="Z9078" s="429"/>
      <c r="AA9078" s="429"/>
      <c r="AB9078" s="185"/>
      <c r="AC9078" s="431"/>
    </row>
    <row r="9079" spans="24:29">
      <c r="X9079" s="429"/>
      <c r="Y9079" s="429"/>
      <c r="Z9079" s="429"/>
      <c r="AA9079" s="429"/>
      <c r="AB9079" s="185"/>
      <c r="AC9079" s="431"/>
    </row>
    <row r="9080" spans="24:29">
      <c r="X9080" s="429"/>
      <c r="Y9080" s="429"/>
      <c r="Z9080" s="429"/>
      <c r="AA9080" s="429"/>
      <c r="AB9080" s="185"/>
      <c r="AC9080" s="431"/>
    </row>
    <row r="9081" spans="24:29">
      <c r="X9081" s="429"/>
      <c r="Y9081" s="429"/>
      <c r="Z9081" s="429"/>
      <c r="AA9081" s="429"/>
      <c r="AB9081" s="185"/>
      <c r="AC9081" s="431"/>
    </row>
    <row r="9082" spans="24:29">
      <c r="X9082" s="429"/>
      <c r="Y9082" s="429"/>
      <c r="Z9082" s="429"/>
      <c r="AA9082" s="429"/>
      <c r="AB9082" s="185"/>
      <c r="AC9082" s="431"/>
    </row>
    <row r="9083" spans="24:29">
      <c r="X9083" s="429"/>
      <c r="Y9083" s="429"/>
      <c r="Z9083" s="429"/>
      <c r="AA9083" s="429"/>
      <c r="AB9083" s="185"/>
      <c r="AC9083" s="431"/>
    </row>
    <row r="9084" spans="24:29">
      <c r="X9084" s="429"/>
      <c r="Y9084" s="429"/>
      <c r="Z9084" s="429"/>
      <c r="AA9084" s="429"/>
      <c r="AB9084" s="185"/>
      <c r="AC9084" s="431"/>
    </row>
    <row r="9085" spans="24:29">
      <c r="X9085" s="429"/>
      <c r="Y9085" s="429"/>
      <c r="Z9085" s="429"/>
      <c r="AA9085" s="429"/>
      <c r="AB9085" s="185"/>
      <c r="AC9085" s="431"/>
    </row>
    <row r="9086" spans="24:29">
      <c r="X9086" s="429"/>
      <c r="Y9086" s="429"/>
      <c r="Z9086" s="429"/>
      <c r="AA9086" s="429"/>
      <c r="AB9086" s="185"/>
      <c r="AC9086" s="431"/>
    </row>
    <row r="9087" spans="24:29">
      <c r="X9087" s="429"/>
      <c r="Y9087" s="429"/>
      <c r="Z9087" s="429"/>
      <c r="AA9087" s="429"/>
      <c r="AB9087" s="185"/>
      <c r="AC9087" s="431"/>
    </row>
    <row r="9088" spans="24:29">
      <c r="X9088" s="429"/>
      <c r="Y9088" s="429"/>
      <c r="Z9088" s="429"/>
      <c r="AA9088" s="429"/>
      <c r="AB9088" s="185"/>
      <c r="AC9088" s="431"/>
    </row>
    <row r="9089" spans="24:29">
      <c r="X9089" s="429"/>
      <c r="Y9089" s="429"/>
      <c r="Z9089" s="429"/>
      <c r="AA9089" s="429"/>
      <c r="AB9089" s="185"/>
      <c r="AC9089" s="431"/>
    </row>
    <row r="9090" spans="24:29">
      <c r="X9090" s="429"/>
      <c r="Y9090" s="429"/>
      <c r="Z9090" s="429"/>
      <c r="AA9090" s="429"/>
      <c r="AB9090" s="185"/>
      <c r="AC9090" s="431"/>
    </row>
    <row r="9091" spans="24:29">
      <c r="X9091" s="429"/>
      <c r="Y9091" s="429"/>
      <c r="Z9091" s="429"/>
      <c r="AA9091" s="429"/>
      <c r="AB9091" s="185"/>
      <c r="AC9091" s="431"/>
    </row>
    <row r="9092" spans="24:29">
      <c r="X9092" s="429"/>
      <c r="Y9092" s="429"/>
      <c r="Z9092" s="429"/>
      <c r="AA9092" s="429"/>
      <c r="AB9092" s="185"/>
      <c r="AC9092" s="431"/>
    </row>
    <row r="9093" spans="24:29">
      <c r="X9093" s="429"/>
      <c r="Y9093" s="429"/>
      <c r="Z9093" s="429"/>
      <c r="AA9093" s="429"/>
      <c r="AB9093" s="185"/>
      <c r="AC9093" s="431"/>
    </row>
    <row r="9094" spans="24:29">
      <c r="X9094" s="429"/>
      <c r="Y9094" s="429"/>
      <c r="Z9094" s="429"/>
      <c r="AA9094" s="429"/>
      <c r="AB9094" s="185"/>
      <c r="AC9094" s="431"/>
    </row>
    <row r="9095" spans="24:29">
      <c r="X9095" s="429"/>
      <c r="Y9095" s="429"/>
      <c r="Z9095" s="429"/>
      <c r="AA9095" s="429"/>
      <c r="AB9095" s="185"/>
      <c r="AC9095" s="431"/>
    </row>
    <row r="9096" spans="24:29">
      <c r="X9096" s="429"/>
      <c r="Y9096" s="429"/>
      <c r="Z9096" s="429"/>
      <c r="AA9096" s="429"/>
      <c r="AB9096" s="185"/>
      <c r="AC9096" s="431"/>
    </row>
    <row r="9097" spans="24:29">
      <c r="X9097" s="429"/>
      <c r="Y9097" s="429"/>
      <c r="Z9097" s="429"/>
      <c r="AA9097" s="429"/>
      <c r="AB9097" s="185"/>
      <c r="AC9097" s="431"/>
    </row>
    <row r="9098" spans="24:29">
      <c r="X9098" s="429"/>
      <c r="Y9098" s="429"/>
      <c r="Z9098" s="429"/>
      <c r="AA9098" s="429"/>
      <c r="AB9098" s="185"/>
      <c r="AC9098" s="431"/>
    </row>
    <row r="9099" spans="24:29">
      <c r="X9099" s="429"/>
      <c r="Y9099" s="429"/>
      <c r="Z9099" s="429"/>
      <c r="AA9099" s="429"/>
      <c r="AB9099" s="185"/>
      <c r="AC9099" s="431"/>
    </row>
    <row r="9100" spans="24:29">
      <c r="X9100" s="429"/>
      <c r="Y9100" s="429"/>
      <c r="Z9100" s="429"/>
      <c r="AA9100" s="429"/>
      <c r="AB9100" s="185"/>
      <c r="AC9100" s="431"/>
    </row>
    <row r="9101" spans="24:29">
      <c r="X9101" s="429"/>
      <c r="Y9101" s="429"/>
      <c r="Z9101" s="429"/>
      <c r="AA9101" s="429"/>
      <c r="AB9101" s="185"/>
      <c r="AC9101" s="431"/>
    </row>
    <row r="9102" spans="24:29">
      <c r="X9102" s="429"/>
      <c r="Y9102" s="429"/>
      <c r="Z9102" s="429"/>
      <c r="AA9102" s="429"/>
      <c r="AB9102" s="185"/>
      <c r="AC9102" s="431"/>
    </row>
    <row r="9103" spans="24:29">
      <c r="X9103" s="429"/>
      <c r="Y9103" s="429"/>
      <c r="Z9103" s="429"/>
      <c r="AA9103" s="429"/>
      <c r="AB9103" s="185"/>
      <c r="AC9103" s="431"/>
    </row>
    <row r="9104" spans="24:29">
      <c r="X9104" s="429"/>
      <c r="Y9104" s="429"/>
      <c r="Z9104" s="429"/>
      <c r="AA9104" s="429"/>
      <c r="AB9104" s="185"/>
      <c r="AC9104" s="431"/>
    </row>
    <row r="9105" spans="24:29">
      <c r="X9105" s="429"/>
      <c r="Y9105" s="429"/>
      <c r="Z9105" s="429"/>
      <c r="AA9105" s="429"/>
      <c r="AB9105" s="185"/>
      <c r="AC9105" s="431"/>
    </row>
    <row r="9106" spans="24:29">
      <c r="X9106" s="429"/>
      <c r="Y9106" s="429"/>
      <c r="Z9106" s="429"/>
      <c r="AA9106" s="429"/>
      <c r="AB9106" s="185"/>
      <c r="AC9106" s="431"/>
    </row>
    <row r="9107" spans="24:29">
      <c r="X9107" s="429"/>
      <c r="Y9107" s="429"/>
      <c r="Z9107" s="429"/>
      <c r="AA9107" s="429"/>
      <c r="AB9107" s="185"/>
      <c r="AC9107" s="431"/>
    </row>
    <row r="9108" spans="24:29">
      <c r="X9108" s="429"/>
      <c r="Y9108" s="429"/>
      <c r="Z9108" s="429"/>
      <c r="AA9108" s="429"/>
      <c r="AB9108" s="185"/>
      <c r="AC9108" s="431"/>
    </row>
    <row r="9109" spans="24:29">
      <c r="X9109" s="429"/>
      <c r="Y9109" s="429"/>
      <c r="Z9109" s="429"/>
      <c r="AA9109" s="429"/>
      <c r="AB9109" s="185"/>
      <c r="AC9109" s="431"/>
    </row>
    <row r="9110" spans="24:29">
      <c r="X9110" s="429"/>
      <c r="Y9110" s="429"/>
      <c r="Z9110" s="429"/>
      <c r="AA9110" s="429"/>
      <c r="AB9110" s="185"/>
      <c r="AC9110" s="431"/>
    </row>
    <row r="9111" spans="24:29">
      <c r="X9111" s="429"/>
      <c r="Y9111" s="429"/>
      <c r="Z9111" s="429"/>
      <c r="AA9111" s="429"/>
      <c r="AB9111" s="185"/>
      <c r="AC9111" s="431"/>
    </row>
    <row r="9112" spans="24:29">
      <c r="X9112" s="429"/>
      <c r="Y9112" s="429"/>
      <c r="Z9112" s="429"/>
      <c r="AA9112" s="429"/>
      <c r="AB9112" s="185"/>
      <c r="AC9112" s="431"/>
    </row>
    <row r="9113" spans="24:29">
      <c r="X9113" s="429"/>
      <c r="Y9113" s="429"/>
      <c r="Z9113" s="429"/>
      <c r="AA9113" s="429"/>
      <c r="AB9113" s="185"/>
      <c r="AC9113" s="431"/>
    </row>
    <row r="9114" spans="24:29">
      <c r="X9114" s="429"/>
      <c r="Y9114" s="429"/>
      <c r="Z9114" s="429"/>
      <c r="AA9114" s="429"/>
      <c r="AB9114" s="185"/>
      <c r="AC9114" s="431"/>
    </row>
    <row r="9115" spans="24:29">
      <c r="X9115" s="429"/>
      <c r="Y9115" s="429"/>
      <c r="Z9115" s="429"/>
      <c r="AA9115" s="429"/>
      <c r="AB9115" s="185"/>
      <c r="AC9115" s="431"/>
    </row>
    <row r="9116" spans="24:29">
      <c r="X9116" s="429"/>
      <c r="Y9116" s="429"/>
      <c r="Z9116" s="429"/>
      <c r="AA9116" s="429"/>
      <c r="AB9116" s="185"/>
      <c r="AC9116" s="431"/>
    </row>
    <row r="9117" spans="24:29">
      <c r="X9117" s="429"/>
      <c r="Y9117" s="429"/>
      <c r="Z9117" s="429"/>
      <c r="AA9117" s="429"/>
      <c r="AB9117" s="185"/>
      <c r="AC9117" s="431"/>
    </row>
    <row r="9118" spans="24:29">
      <c r="X9118" s="429"/>
      <c r="Y9118" s="429"/>
      <c r="Z9118" s="429"/>
      <c r="AA9118" s="429"/>
      <c r="AB9118" s="185"/>
      <c r="AC9118" s="431"/>
    </row>
    <row r="9119" spans="24:29">
      <c r="X9119" s="429"/>
      <c r="Y9119" s="429"/>
      <c r="Z9119" s="429"/>
      <c r="AA9119" s="429"/>
      <c r="AB9119" s="185"/>
      <c r="AC9119" s="431"/>
    </row>
    <row r="9120" spans="24:29">
      <c r="X9120" s="429"/>
      <c r="Y9120" s="429"/>
      <c r="Z9120" s="429"/>
      <c r="AA9120" s="429"/>
      <c r="AB9120" s="185"/>
      <c r="AC9120" s="431"/>
    </row>
    <row r="9121" spans="24:29">
      <c r="X9121" s="429"/>
      <c r="Y9121" s="429"/>
      <c r="Z9121" s="429"/>
      <c r="AA9121" s="429"/>
      <c r="AB9121" s="185"/>
      <c r="AC9121" s="431"/>
    </row>
    <row r="9122" spans="24:29">
      <c r="X9122" s="429"/>
      <c r="Y9122" s="429"/>
      <c r="Z9122" s="429"/>
      <c r="AA9122" s="429"/>
      <c r="AB9122" s="185"/>
      <c r="AC9122" s="431"/>
    </row>
    <row r="9123" spans="24:29">
      <c r="X9123" s="429"/>
      <c r="Y9123" s="429"/>
      <c r="Z9123" s="429"/>
      <c r="AA9123" s="429"/>
      <c r="AB9123" s="185"/>
      <c r="AC9123" s="431"/>
    </row>
    <row r="9124" spans="24:29">
      <c r="X9124" s="429"/>
      <c r="Y9124" s="429"/>
      <c r="Z9124" s="429"/>
      <c r="AA9124" s="429"/>
      <c r="AB9124" s="185"/>
      <c r="AC9124" s="431"/>
    </row>
    <row r="9125" spans="24:29">
      <c r="X9125" s="429"/>
      <c r="Y9125" s="429"/>
      <c r="Z9125" s="429"/>
      <c r="AA9125" s="429"/>
      <c r="AB9125" s="185"/>
      <c r="AC9125" s="431"/>
    </row>
    <row r="9126" spans="24:29">
      <c r="X9126" s="429"/>
      <c r="Y9126" s="429"/>
      <c r="Z9126" s="429"/>
      <c r="AA9126" s="429"/>
      <c r="AB9126" s="185"/>
      <c r="AC9126" s="431"/>
    </row>
    <row r="9127" spans="24:29">
      <c r="X9127" s="429"/>
      <c r="Y9127" s="429"/>
      <c r="Z9127" s="429"/>
      <c r="AA9127" s="429"/>
      <c r="AB9127" s="185"/>
      <c r="AC9127" s="431"/>
    </row>
    <row r="9128" spans="24:29">
      <c r="X9128" s="429"/>
      <c r="Y9128" s="429"/>
      <c r="Z9128" s="429"/>
      <c r="AA9128" s="429"/>
      <c r="AB9128" s="185"/>
      <c r="AC9128" s="431"/>
    </row>
    <row r="9129" spans="24:29">
      <c r="X9129" s="429"/>
      <c r="Y9129" s="429"/>
      <c r="Z9129" s="429"/>
      <c r="AA9129" s="429"/>
      <c r="AB9129" s="185"/>
      <c r="AC9129" s="431"/>
    </row>
    <row r="9130" spans="24:29">
      <c r="X9130" s="429"/>
      <c r="Y9130" s="429"/>
      <c r="Z9130" s="429"/>
      <c r="AA9130" s="429"/>
      <c r="AB9130" s="185"/>
      <c r="AC9130" s="431"/>
    </row>
    <row r="9131" spans="24:29">
      <c r="X9131" s="429"/>
      <c r="Y9131" s="429"/>
      <c r="Z9131" s="429"/>
      <c r="AA9131" s="429"/>
      <c r="AB9131" s="185"/>
      <c r="AC9131" s="431"/>
    </row>
    <row r="9132" spans="24:29">
      <c r="X9132" s="429"/>
      <c r="Y9132" s="429"/>
      <c r="Z9132" s="429"/>
      <c r="AA9132" s="429"/>
      <c r="AB9132" s="185"/>
      <c r="AC9132" s="431"/>
    </row>
    <row r="9133" spans="24:29">
      <c r="X9133" s="429"/>
      <c r="Y9133" s="429"/>
      <c r="Z9133" s="429"/>
      <c r="AA9133" s="429"/>
      <c r="AB9133" s="185"/>
      <c r="AC9133" s="431"/>
    </row>
    <row r="9134" spans="24:29">
      <c r="X9134" s="429"/>
      <c r="Y9134" s="429"/>
      <c r="Z9134" s="429"/>
      <c r="AA9134" s="429"/>
      <c r="AB9134" s="185"/>
      <c r="AC9134" s="431"/>
    </row>
    <row r="9135" spans="24:29">
      <c r="X9135" s="429"/>
      <c r="Y9135" s="429"/>
      <c r="Z9135" s="429"/>
      <c r="AA9135" s="429"/>
      <c r="AB9135" s="185"/>
      <c r="AC9135" s="431"/>
    </row>
    <row r="9136" spans="24:29">
      <c r="X9136" s="429"/>
      <c r="Y9136" s="429"/>
      <c r="Z9136" s="429"/>
      <c r="AA9136" s="429"/>
      <c r="AB9136" s="185"/>
      <c r="AC9136" s="431"/>
    </row>
    <row r="9137" spans="24:29">
      <c r="X9137" s="429"/>
      <c r="Y9137" s="429"/>
      <c r="Z9137" s="429"/>
      <c r="AA9137" s="429"/>
      <c r="AB9137" s="185"/>
      <c r="AC9137" s="431"/>
    </row>
    <row r="9138" spans="24:29">
      <c r="X9138" s="429"/>
      <c r="Y9138" s="429"/>
      <c r="Z9138" s="429"/>
      <c r="AA9138" s="429"/>
      <c r="AB9138" s="185"/>
      <c r="AC9138" s="431"/>
    </row>
    <row r="9139" spans="24:29">
      <c r="X9139" s="429"/>
      <c r="Y9139" s="429"/>
      <c r="Z9139" s="429"/>
      <c r="AA9139" s="429"/>
      <c r="AB9139" s="185"/>
      <c r="AC9139" s="431"/>
    </row>
    <row r="9140" spans="24:29">
      <c r="X9140" s="429"/>
      <c r="Y9140" s="429"/>
      <c r="Z9140" s="429"/>
      <c r="AA9140" s="429"/>
      <c r="AB9140" s="185"/>
      <c r="AC9140" s="431"/>
    </row>
    <row r="9141" spans="24:29">
      <c r="X9141" s="429"/>
      <c r="Y9141" s="429"/>
      <c r="Z9141" s="429"/>
      <c r="AA9141" s="429"/>
      <c r="AB9141" s="185"/>
      <c r="AC9141" s="431"/>
    </row>
    <row r="9142" spans="24:29">
      <c r="X9142" s="429"/>
      <c r="Y9142" s="429"/>
      <c r="Z9142" s="429"/>
      <c r="AA9142" s="429"/>
      <c r="AB9142" s="185"/>
      <c r="AC9142" s="431"/>
    </row>
    <row r="9143" spans="24:29">
      <c r="X9143" s="429"/>
      <c r="Y9143" s="429"/>
      <c r="Z9143" s="429"/>
      <c r="AA9143" s="429"/>
      <c r="AB9143" s="185"/>
      <c r="AC9143" s="431"/>
    </row>
    <row r="9144" spans="24:29">
      <c r="X9144" s="429"/>
      <c r="Y9144" s="429"/>
      <c r="Z9144" s="429"/>
      <c r="AA9144" s="429"/>
      <c r="AB9144" s="185"/>
      <c r="AC9144" s="431"/>
    </row>
    <row r="9145" spans="24:29">
      <c r="X9145" s="429"/>
      <c r="Y9145" s="429"/>
      <c r="Z9145" s="429"/>
      <c r="AA9145" s="429"/>
      <c r="AB9145" s="185"/>
      <c r="AC9145" s="431"/>
    </row>
    <row r="9146" spans="24:29">
      <c r="X9146" s="429"/>
      <c r="Y9146" s="429"/>
      <c r="Z9146" s="429"/>
      <c r="AA9146" s="429"/>
      <c r="AB9146" s="185"/>
      <c r="AC9146" s="431"/>
    </row>
    <row r="9147" spans="24:29">
      <c r="X9147" s="429"/>
      <c r="Y9147" s="429"/>
      <c r="Z9147" s="429"/>
      <c r="AA9147" s="429"/>
      <c r="AB9147" s="185"/>
      <c r="AC9147" s="431"/>
    </row>
    <row r="9148" spans="24:29">
      <c r="X9148" s="429"/>
      <c r="Y9148" s="429"/>
      <c r="Z9148" s="429"/>
      <c r="AA9148" s="429"/>
      <c r="AB9148" s="185"/>
      <c r="AC9148" s="431"/>
    </row>
    <row r="9149" spans="24:29">
      <c r="X9149" s="429"/>
      <c r="Y9149" s="429"/>
      <c r="Z9149" s="429"/>
      <c r="AA9149" s="429"/>
      <c r="AB9149" s="185"/>
      <c r="AC9149" s="431"/>
    </row>
    <row r="9150" spans="24:29">
      <c r="X9150" s="429"/>
      <c r="Y9150" s="429"/>
      <c r="Z9150" s="429"/>
      <c r="AA9150" s="429"/>
      <c r="AB9150" s="185"/>
      <c r="AC9150" s="431"/>
    </row>
    <row r="9151" spans="24:29">
      <c r="X9151" s="429"/>
      <c r="Y9151" s="429"/>
      <c r="Z9151" s="429"/>
      <c r="AA9151" s="429"/>
      <c r="AB9151" s="185"/>
      <c r="AC9151" s="431"/>
    </row>
    <row r="9152" spans="24:29">
      <c r="X9152" s="429"/>
      <c r="Y9152" s="429"/>
      <c r="Z9152" s="429"/>
      <c r="AA9152" s="429"/>
      <c r="AB9152" s="185"/>
      <c r="AC9152" s="431"/>
    </row>
    <row r="9153" spans="24:29">
      <c r="X9153" s="429"/>
      <c r="Y9153" s="429"/>
      <c r="Z9153" s="429"/>
      <c r="AA9153" s="429"/>
      <c r="AB9153" s="185"/>
      <c r="AC9153" s="431"/>
    </row>
    <row r="9154" spans="24:29">
      <c r="X9154" s="429"/>
      <c r="Y9154" s="429"/>
      <c r="Z9154" s="429"/>
      <c r="AA9154" s="429"/>
      <c r="AB9154" s="185"/>
      <c r="AC9154" s="431"/>
    </row>
    <row r="9155" spans="24:29">
      <c r="X9155" s="429"/>
      <c r="Y9155" s="429"/>
      <c r="Z9155" s="429"/>
      <c r="AA9155" s="429"/>
      <c r="AB9155" s="185"/>
      <c r="AC9155" s="431"/>
    </row>
    <row r="9156" spans="24:29">
      <c r="X9156" s="429"/>
      <c r="Y9156" s="429"/>
      <c r="Z9156" s="429"/>
      <c r="AA9156" s="429"/>
      <c r="AB9156" s="185"/>
      <c r="AC9156" s="431"/>
    </row>
    <row r="9157" spans="24:29">
      <c r="X9157" s="429"/>
      <c r="Y9157" s="429"/>
      <c r="Z9157" s="429"/>
      <c r="AA9157" s="429"/>
      <c r="AB9157" s="185"/>
      <c r="AC9157" s="431"/>
    </row>
    <row r="9158" spans="24:29">
      <c r="X9158" s="429"/>
      <c r="Y9158" s="429"/>
      <c r="Z9158" s="429"/>
      <c r="AA9158" s="429"/>
      <c r="AB9158" s="185"/>
      <c r="AC9158" s="431"/>
    </row>
    <row r="9159" spans="24:29">
      <c r="X9159" s="429"/>
      <c r="Y9159" s="429"/>
      <c r="Z9159" s="429"/>
      <c r="AA9159" s="429"/>
      <c r="AB9159" s="185"/>
      <c r="AC9159" s="431"/>
    </row>
    <row r="9160" spans="24:29">
      <c r="X9160" s="429"/>
      <c r="Y9160" s="429"/>
      <c r="Z9160" s="429"/>
      <c r="AA9160" s="429"/>
      <c r="AB9160" s="185"/>
      <c r="AC9160" s="431"/>
    </row>
    <row r="9161" spans="24:29">
      <c r="X9161" s="429"/>
      <c r="Y9161" s="429"/>
      <c r="Z9161" s="429"/>
      <c r="AA9161" s="429"/>
      <c r="AB9161" s="185"/>
      <c r="AC9161" s="431"/>
    </row>
    <row r="9162" spans="24:29">
      <c r="X9162" s="429"/>
      <c r="Y9162" s="429"/>
      <c r="Z9162" s="429"/>
      <c r="AA9162" s="429"/>
      <c r="AB9162" s="185"/>
      <c r="AC9162" s="431"/>
    </row>
    <row r="9163" spans="24:29">
      <c r="X9163" s="429"/>
      <c r="Y9163" s="429"/>
      <c r="Z9163" s="429"/>
      <c r="AA9163" s="429"/>
      <c r="AB9163" s="185"/>
      <c r="AC9163" s="431"/>
    </row>
    <row r="9164" spans="24:29">
      <c r="X9164" s="429"/>
      <c r="Y9164" s="429"/>
      <c r="Z9164" s="429"/>
      <c r="AA9164" s="429"/>
      <c r="AB9164" s="185"/>
      <c r="AC9164" s="431"/>
    </row>
    <row r="9165" spans="24:29">
      <c r="X9165" s="429"/>
      <c r="Y9165" s="429"/>
      <c r="Z9165" s="429"/>
      <c r="AA9165" s="429"/>
      <c r="AB9165" s="185"/>
      <c r="AC9165" s="431"/>
    </row>
    <row r="9166" spans="24:29">
      <c r="X9166" s="429"/>
      <c r="Y9166" s="429"/>
      <c r="Z9166" s="429"/>
      <c r="AA9166" s="429"/>
      <c r="AB9166" s="185"/>
      <c r="AC9166" s="431"/>
    </row>
    <row r="9167" spans="24:29">
      <c r="X9167" s="429"/>
      <c r="Y9167" s="429"/>
      <c r="Z9167" s="429"/>
      <c r="AA9167" s="429"/>
      <c r="AB9167" s="185"/>
      <c r="AC9167" s="431"/>
    </row>
    <row r="9168" spans="24:29">
      <c r="X9168" s="429"/>
      <c r="Y9168" s="429"/>
      <c r="Z9168" s="429"/>
      <c r="AA9168" s="429"/>
      <c r="AB9168" s="185"/>
      <c r="AC9168" s="431"/>
    </row>
    <row r="9169" spans="24:29">
      <c r="X9169" s="429"/>
      <c r="Y9169" s="429"/>
      <c r="Z9169" s="429"/>
      <c r="AA9169" s="429"/>
      <c r="AB9169" s="185"/>
      <c r="AC9169" s="431"/>
    </row>
    <row r="9170" spans="24:29">
      <c r="X9170" s="429"/>
      <c r="Y9170" s="429"/>
      <c r="Z9170" s="429"/>
      <c r="AA9170" s="429"/>
      <c r="AB9170" s="185"/>
      <c r="AC9170" s="431"/>
    </row>
    <row r="9171" spans="24:29">
      <c r="X9171" s="429"/>
      <c r="Y9171" s="429"/>
      <c r="Z9171" s="429"/>
      <c r="AA9171" s="429"/>
      <c r="AB9171" s="185"/>
      <c r="AC9171" s="431"/>
    </row>
    <row r="9172" spans="24:29">
      <c r="X9172" s="429"/>
      <c r="Y9172" s="429"/>
      <c r="Z9172" s="429"/>
      <c r="AA9172" s="429"/>
      <c r="AB9172" s="185"/>
      <c r="AC9172" s="431"/>
    </row>
    <row r="9173" spans="24:29">
      <c r="X9173" s="429"/>
      <c r="Y9173" s="429"/>
      <c r="Z9173" s="429"/>
      <c r="AA9173" s="429"/>
      <c r="AB9173" s="185"/>
      <c r="AC9173" s="431"/>
    </row>
    <row r="9174" spans="24:29">
      <c r="X9174" s="429"/>
      <c r="Y9174" s="429"/>
      <c r="Z9174" s="429"/>
      <c r="AA9174" s="429"/>
      <c r="AB9174" s="185"/>
      <c r="AC9174" s="431"/>
    </row>
    <row r="9175" spans="24:29">
      <c r="X9175" s="429"/>
      <c r="Y9175" s="429"/>
      <c r="Z9175" s="429"/>
      <c r="AA9175" s="429"/>
      <c r="AB9175" s="185"/>
      <c r="AC9175" s="431"/>
    </row>
    <row r="9176" spans="24:29">
      <c r="X9176" s="429"/>
      <c r="Y9176" s="429"/>
      <c r="Z9176" s="429"/>
      <c r="AA9176" s="429"/>
      <c r="AB9176" s="185"/>
      <c r="AC9176" s="431"/>
    </row>
    <row r="9177" spans="24:29">
      <c r="X9177" s="429"/>
      <c r="Y9177" s="429"/>
      <c r="Z9177" s="429"/>
      <c r="AA9177" s="429"/>
      <c r="AB9177" s="185"/>
      <c r="AC9177" s="431"/>
    </row>
    <row r="9178" spans="24:29">
      <c r="X9178" s="429"/>
      <c r="Y9178" s="429"/>
      <c r="Z9178" s="429"/>
      <c r="AA9178" s="429"/>
      <c r="AB9178" s="185"/>
      <c r="AC9178" s="431"/>
    </row>
    <row r="9179" spans="24:29">
      <c r="X9179" s="429"/>
      <c r="Y9179" s="429"/>
      <c r="Z9179" s="429"/>
      <c r="AA9179" s="429"/>
      <c r="AB9179" s="185"/>
      <c r="AC9179" s="431"/>
    </row>
    <row r="9180" spans="24:29">
      <c r="X9180" s="429"/>
      <c r="Y9180" s="429"/>
      <c r="Z9180" s="429"/>
      <c r="AA9180" s="429"/>
      <c r="AB9180" s="185"/>
      <c r="AC9180" s="431"/>
    </row>
    <row r="9181" spans="24:29">
      <c r="X9181" s="429"/>
      <c r="Y9181" s="429"/>
      <c r="Z9181" s="429"/>
      <c r="AA9181" s="429"/>
      <c r="AB9181" s="185"/>
      <c r="AC9181" s="431"/>
    </row>
    <row r="9182" spans="24:29">
      <c r="X9182" s="429"/>
      <c r="Y9182" s="429"/>
      <c r="Z9182" s="429"/>
      <c r="AA9182" s="429"/>
      <c r="AB9182" s="185"/>
      <c r="AC9182" s="431"/>
    </row>
    <row r="9183" spans="24:29">
      <c r="X9183" s="429"/>
      <c r="Y9183" s="429"/>
      <c r="Z9183" s="429"/>
      <c r="AA9183" s="429"/>
      <c r="AB9183" s="185"/>
      <c r="AC9183" s="431"/>
    </row>
    <row r="9184" spans="24:29">
      <c r="X9184" s="429"/>
      <c r="Y9184" s="429"/>
      <c r="Z9184" s="429"/>
      <c r="AA9184" s="429"/>
      <c r="AB9184" s="185"/>
      <c r="AC9184" s="431"/>
    </row>
    <row r="9185" spans="24:29">
      <c r="X9185" s="429"/>
      <c r="Y9185" s="429"/>
      <c r="Z9185" s="429"/>
      <c r="AA9185" s="429"/>
      <c r="AB9185" s="185"/>
      <c r="AC9185" s="431"/>
    </row>
    <row r="9186" spans="24:29">
      <c r="X9186" s="429"/>
      <c r="Y9186" s="429"/>
      <c r="Z9186" s="429"/>
      <c r="AA9186" s="429"/>
      <c r="AB9186" s="185"/>
      <c r="AC9186" s="431"/>
    </row>
    <row r="9187" spans="24:29">
      <c r="X9187" s="429"/>
      <c r="Y9187" s="429"/>
      <c r="Z9187" s="429"/>
      <c r="AA9187" s="429"/>
      <c r="AB9187" s="185"/>
      <c r="AC9187" s="431"/>
    </row>
    <row r="9188" spans="24:29">
      <c r="X9188" s="429"/>
      <c r="Y9188" s="429"/>
      <c r="Z9188" s="429"/>
      <c r="AA9188" s="429"/>
      <c r="AB9188" s="185"/>
      <c r="AC9188" s="431"/>
    </row>
    <row r="9189" spans="24:29">
      <c r="X9189" s="429"/>
      <c r="Y9189" s="429"/>
      <c r="Z9189" s="429"/>
      <c r="AA9189" s="429"/>
      <c r="AB9189" s="185"/>
      <c r="AC9189" s="431"/>
    </row>
    <row r="9190" spans="24:29">
      <c r="X9190" s="429"/>
      <c r="Y9190" s="429"/>
      <c r="Z9190" s="429"/>
      <c r="AA9190" s="429"/>
      <c r="AB9190" s="185"/>
      <c r="AC9190" s="431"/>
    </row>
    <row r="9191" spans="24:29">
      <c r="X9191" s="429"/>
      <c r="Y9191" s="429"/>
      <c r="Z9191" s="429"/>
      <c r="AA9191" s="429"/>
      <c r="AB9191" s="185"/>
      <c r="AC9191" s="431"/>
    </row>
    <row r="9192" spans="24:29">
      <c r="X9192" s="429"/>
      <c r="Y9192" s="429"/>
      <c r="Z9192" s="429"/>
      <c r="AA9192" s="429"/>
      <c r="AB9192" s="185"/>
      <c r="AC9192" s="431"/>
    </row>
    <row r="9193" spans="24:29">
      <c r="X9193" s="429"/>
      <c r="Y9193" s="429"/>
      <c r="Z9193" s="429"/>
      <c r="AA9193" s="429"/>
      <c r="AB9193" s="185"/>
      <c r="AC9193" s="431"/>
    </row>
    <row r="9194" spans="24:29">
      <c r="X9194" s="429"/>
      <c r="Y9194" s="429"/>
      <c r="Z9194" s="429"/>
      <c r="AA9194" s="429"/>
      <c r="AB9194" s="185"/>
      <c r="AC9194" s="431"/>
    </row>
    <row r="9195" spans="24:29">
      <c r="X9195" s="429"/>
      <c r="Y9195" s="429"/>
      <c r="Z9195" s="429"/>
      <c r="AA9195" s="429"/>
      <c r="AB9195" s="185"/>
      <c r="AC9195" s="431"/>
    </row>
    <row r="9196" spans="24:29">
      <c r="X9196" s="429"/>
      <c r="Y9196" s="429"/>
      <c r="Z9196" s="429"/>
      <c r="AA9196" s="429"/>
      <c r="AB9196" s="185"/>
      <c r="AC9196" s="431"/>
    </row>
    <row r="9197" spans="24:29">
      <c r="X9197" s="429"/>
      <c r="Y9197" s="429"/>
      <c r="Z9197" s="429"/>
      <c r="AA9197" s="429"/>
      <c r="AB9197" s="185"/>
      <c r="AC9197" s="431"/>
    </row>
    <row r="9198" spans="24:29">
      <c r="X9198" s="429"/>
      <c r="Y9198" s="429"/>
      <c r="Z9198" s="429"/>
      <c r="AA9198" s="429"/>
      <c r="AB9198" s="185"/>
      <c r="AC9198" s="431"/>
    </row>
    <row r="9199" spans="24:29">
      <c r="X9199" s="429"/>
      <c r="Y9199" s="429"/>
      <c r="Z9199" s="429"/>
      <c r="AA9199" s="429"/>
      <c r="AB9199" s="185"/>
      <c r="AC9199" s="431"/>
    </row>
    <row r="9200" spans="24:29">
      <c r="X9200" s="429"/>
      <c r="Y9200" s="429"/>
      <c r="Z9200" s="429"/>
      <c r="AA9200" s="429"/>
      <c r="AB9200" s="185"/>
      <c r="AC9200" s="431"/>
    </row>
    <row r="9201" spans="24:29">
      <c r="X9201" s="429"/>
      <c r="Y9201" s="429"/>
      <c r="Z9201" s="429"/>
      <c r="AA9201" s="429"/>
      <c r="AB9201" s="185"/>
      <c r="AC9201" s="431"/>
    </row>
    <row r="9202" spans="24:29">
      <c r="X9202" s="429"/>
      <c r="Y9202" s="429"/>
      <c r="Z9202" s="429"/>
      <c r="AA9202" s="429"/>
      <c r="AB9202" s="185"/>
      <c r="AC9202" s="431"/>
    </row>
    <row r="9203" spans="24:29">
      <c r="X9203" s="429"/>
      <c r="Y9203" s="429"/>
      <c r="Z9203" s="429"/>
      <c r="AA9203" s="429"/>
      <c r="AB9203" s="185"/>
      <c r="AC9203" s="431"/>
    </row>
    <row r="9204" spans="24:29">
      <c r="X9204" s="429"/>
      <c r="Y9204" s="429"/>
      <c r="Z9204" s="429"/>
      <c r="AA9204" s="429"/>
      <c r="AB9204" s="185"/>
      <c r="AC9204" s="431"/>
    </row>
    <row r="9205" spans="24:29">
      <c r="X9205" s="429"/>
      <c r="Y9205" s="429"/>
      <c r="Z9205" s="429"/>
      <c r="AA9205" s="429"/>
      <c r="AB9205" s="185"/>
      <c r="AC9205" s="431"/>
    </row>
    <row r="9206" spans="24:29">
      <c r="X9206" s="429"/>
      <c r="Y9206" s="429"/>
      <c r="Z9206" s="429"/>
      <c r="AA9206" s="429"/>
      <c r="AB9206" s="185"/>
      <c r="AC9206" s="431"/>
    </row>
    <row r="9207" spans="24:29">
      <c r="X9207" s="429"/>
      <c r="Y9207" s="429"/>
      <c r="Z9207" s="429"/>
      <c r="AA9207" s="429"/>
      <c r="AB9207" s="185"/>
      <c r="AC9207" s="431"/>
    </row>
    <row r="9208" spans="24:29">
      <c r="X9208" s="429"/>
      <c r="Y9208" s="429"/>
      <c r="Z9208" s="429"/>
      <c r="AA9208" s="429"/>
      <c r="AB9208" s="185"/>
      <c r="AC9208" s="431"/>
    </row>
    <row r="9209" spans="24:29">
      <c r="X9209" s="429"/>
      <c r="Y9209" s="429"/>
      <c r="Z9209" s="429"/>
      <c r="AA9209" s="429"/>
      <c r="AB9209" s="185"/>
      <c r="AC9209" s="431"/>
    </row>
    <row r="9210" spans="24:29">
      <c r="X9210" s="429"/>
      <c r="Y9210" s="429"/>
      <c r="Z9210" s="429"/>
      <c r="AA9210" s="429"/>
      <c r="AB9210" s="185"/>
      <c r="AC9210" s="431"/>
    </row>
    <row r="9211" spans="24:29">
      <c r="X9211" s="429"/>
      <c r="Y9211" s="429"/>
      <c r="Z9211" s="429"/>
      <c r="AA9211" s="429"/>
      <c r="AB9211" s="185"/>
      <c r="AC9211" s="431"/>
    </row>
    <row r="9212" spans="24:29">
      <c r="X9212" s="429"/>
      <c r="Y9212" s="429"/>
      <c r="Z9212" s="429"/>
      <c r="AA9212" s="429"/>
      <c r="AB9212" s="185"/>
      <c r="AC9212" s="431"/>
    </row>
    <row r="9213" spans="24:29">
      <c r="X9213" s="429"/>
      <c r="Y9213" s="429"/>
      <c r="Z9213" s="429"/>
      <c r="AA9213" s="429"/>
      <c r="AB9213" s="185"/>
      <c r="AC9213" s="431"/>
    </row>
    <row r="9214" spans="24:29">
      <c r="X9214" s="429"/>
      <c r="Y9214" s="429"/>
      <c r="Z9214" s="429"/>
      <c r="AA9214" s="429"/>
      <c r="AB9214" s="185"/>
      <c r="AC9214" s="431"/>
    </row>
    <row r="9215" spans="24:29">
      <c r="X9215" s="429"/>
      <c r="Y9215" s="429"/>
      <c r="Z9215" s="429"/>
      <c r="AA9215" s="429"/>
      <c r="AB9215" s="185"/>
      <c r="AC9215" s="431"/>
    </row>
    <row r="9216" spans="24:29">
      <c r="X9216" s="429"/>
      <c r="Y9216" s="429"/>
      <c r="Z9216" s="429"/>
      <c r="AA9216" s="429"/>
      <c r="AB9216" s="185"/>
      <c r="AC9216" s="431"/>
    </row>
    <row r="9217" spans="24:29">
      <c r="X9217" s="429"/>
      <c r="Y9217" s="429"/>
      <c r="Z9217" s="429"/>
      <c r="AA9217" s="429"/>
      <c r="AB9217" s="185"/>
      <c r="AC9217" s="431"/>
    </row>
    <row r="9218" spans="24:29">
      <c r="X9218" s="429"/>
      <c r="Y9218" s="429"/>
      <c r="Z9218" s="429"/>
      <c r="AA9218" s="429"/>
      <c r="AB9218" s="185"/>
      <c r="AC9218" s="431"/>
    </row>
    <row r="9219" spans="24:29">
      <c r="X9219" s="429"/>
      <c r="Y9219" s="429"/>
      <c r="Z9219" s="429"/>
      <c r="AA9219" s="429"/>
      <c r="AB9219" s="185"/>
      <c r="AC9219" s="431"/>
    </row>
    <row r="9220" spans="24:29">
      <c r="X9220" s="429"/>
      <c r="Y9220" s="429"/>
      <c r="Z9220" s="429"/>
      <c r="AA9220" s="429"/>
      <c r="AB9220" s="185"/>
      <c r="AC9220" s="431"/>
    </row>
    <row r="9221" spans="24:29">
      <c r="X9221" s="429"/>
      <c r="Y9221" s="429"/>
      <c r="Z9221" s="429"/>
      <c r="AA9221" s="429"/>
      <c r="AB9221" s="185"/>
      <c r="AC9221" s="431"/>
    </row>
    <row r="9222" spans="24:29">
      <c r="X9222" s="429"/>
      <c r="Y9222" s="429"/>
      <c r="Z9222" s="429"/>
      <c r="AA9222" s="429"/>
      <c r="AB9222" s="185"/>
      <c r="AC9222" s="431"/>
    </row>
    <row r="9223" spans="24:29">
      <c r="X9223" s="429"/>
      <c r="Y9223" s="429"/>
      <c r="Z9223" s="429"/>
      <c r="AA9223" s="429"/>
      <c r="AB9223" s="185"/>
      <c r="AC9223" s="431"/>
    </row>
    <row r="9224" spans="24:29">
      <c r="X9224" s="429"/>
      <c r="Y9224" s="429"/>
      <c r="Z9224" s="429"/>
      <c r="AA9224" s="429"/>
      <c r="AB9224" s="185"/>
      <c r="AC9224" s="431"/>
    </row>
    <row r="9225" spans="24:29">
      <c r="X9225" s="429"/>
      <c r="Y9225" s="429"/>
      <c r="Z9225" s="429"/>
      <c r="AA9225" s="429"/>
      <c r="AB9225" s="185"/>
      <c r="AC9225" s="431"/>
    </row>
    <row r="9226" spans="24:29">
      <c r="X9226" s="429"/>
      <c r="Y9226" s="429"/>
      <c r="Z9226" s="429"/>
      <c r="AA9226" s="429"/>
      <c r="AB9226" s="185"/>
      <c r="AC9226" s="431"/>
    </row>
    <row r="9227" spans="24:29">
      <c r="X9227" s="429"/>
      <c r="Y9227" s="429"/>
      <c r="Z9227" s="429"/>
      <c r="AA9227" s="429"/>
      <c r="AB9227" s="185"/>
      <c r="AC9227" s="431"/>
    </row>
    <row r="9228" spans="24:29">
      <c r="X9228" s="429"/>
      <c r="Y9228" s="429"/>
      <c r="Z9228" s="429"/>
      <c r="AA9228" s="429"/>
      <c r="AB9228" s="185"/>
      <c r="AC9228" s="431"/>
    </row>
    <row r="9229" spans="24:29">
      <c r="X9229" s="429"/>
      <c r="Y9229" s="429"/>
      <c r="Z9229" s="429"/>
      <c r="AA9229" s="429"/>
      <c r="AB9229" s="185"/>
      <c r="AC9229" s="431"/>
    </row>
    <row r="9230" spans="24:29">
      <c r="X9230" s="429"/>
      <c r="Y9230" s="429"/>
      <c r="Z9230" s="429"/>
      <c r="AA9230" s="429"/>
      <c r="AB9230" s="185"/>
      <c r="AC9230" s="431"/>
    </row>
    <row r="9231" spans="24:29">
      <c r="X9231" s="429"/>
      <c r="Y9231" s="429"/>
      <c r="Z9231" s="429"/>
      <c r="AA9231" s="429"/>
      <c r="AB9231" s="185"/>
      <c r="AC9231" s="431"/>
    </row>
    <row r="9232" spans="24:29">
      <c r="X9232" s="429"/>
      <c r="Y9232" s="429"/>
      <c r="Z9232" s="429"/>
      <c r="AA9232" s="429"/>
      <c r="AB9232" s="185"/>
      <c r="AC9232" s="431"/>
    </row>
    <row r="9233" spans="24:29">
      <c r="X9233" s="429"/>
      <c r="Y9233" s="429"/>
      <c r="Z9233" s="429"/>
      <c r="AA9233" s="429"/>
      <c r="AB9233" s="185"/>
      <c r="AC9233" s="431"/>
    </row>
    <row r="9234" spans="24:29">
      <c r="X9234" s="429"/>
      <c r="Y9234" s="429"/>
      <c r="Z9234" s="429"/>
      <c r="AA9234" s="429"/>
      <c r="AB9234" s="185"/>
      <c r="AC9234" s="431"/>
    </row>
    <row r="9235" spans="24:29">
      <c r="X9235" s="429"/>
      <c r="Y9235" s="429"/>
      <c r="Z9235" s="429"/>
      <c r="AA9235" s="429"/>
      <c r="AB9235" s="185"/>
      <c r="AC9235" s="431"/>
    </row>
    <row r="9236" spans="24:29">
      <c r="X9236" s="429"/>
      <c r="Y9236" s="429"/>
      <c r="Z9236" s="429"/>
      <c r="AA9236" s="429"/>
      <c r="AB9236" s="185"/>
      <c r="AC9236" s="431"/>
    </row>
    <row r="9237" spans="24:29">
      <c r="X9237" s="429"/>
      <c r="Y9237" s="429"/>
      <c r="Z9237" s="429"/>
      <c r="AA9237" s="429"/>
      <c r="AB9237" s="185"/>
      <c r="AC9237" s="431"/>
    </row>
    <row r="9238" spans="24:29">
      <c r="X9238" s="429"/>
      <c r="Y9238" s="429"/>
      <c r="Z9238" s="429"/>
      <c r="AA9238" s="429"/>
      <c r="AB9238" s="185"/>
      <c r="AC9238" s="431"/>
    </row>
    <row r="9239" spans="24:29">
      <c r="X9239" s="429"/>
      <c r="Y9239" s="429"/>
      <c r="Z9239" s="429"/>
      <c r="AA9239" s="429"/>
      <c r="AB9239" s="185"/>
      <c r="AC9239" s="431"/>
    </row>
    <row r="9240" spans="24:29">
      <c r="X9240" s="429"/>
      <c r="Y9240" s="429"/>
      <c r="Z9240" s="429"/>
      <c r="AA9240" s="429"/>
      <c r="AB9240" s="185"/>
      <c r="AC9240" s="431"/>
    </row>
    <row r="9241" spans="24:29">
      <c r="X9241" s="429"/>
      <c r="Y9241" s="429"/>
      <c r="Z9241" s="429"/>
      <c r="AA9241" s="429"/>
      <c r="AB9241" s="185"/>
      <c r="AC9241" s="431"/>
    </row>
    <row r="9242" spans="24:29">
      <c r="X9242" s="429"/>
      <c r="Y9242" s="429"/>
      <c r="Z9242" s="429"/>
      <c r="AA9242" s="429"/>
      <c r="AB9242" s="185"/>
      <c r="AC9242" s="431"/>
    </row>
    <row r="9243" spans="24:29">
      <c r="X9243" s="429"/>
      <c r="Y9243" s="429"/>
      <c r="Z9243" s="429"/>
      <c r="AA9243" s="429"/>
      <c r="AB9243" s="185"/>
      <c r="AC9243" s="431"/>
    </row>
    <row r="9244" spans="24:29">
      <c r="X9244" s="429"/>
      <c r="Y9244" s="429"/>
      <c r="Z9244" s="429"/>
      <c r="AA9244" s="429"/>
      <c r="AB9244" s="185"/>
      <c r="AC9244" s="431"/>
    </row>
    <row r="9245" spans="24:29">
      <c r="X9245" s="429"/>
      <c r="Y9245" s="429"/>
      <c r="Z9245" s="429"/>
      <c r="AA9245" s="429"/>
      <c r="AB9245" s="185"/>
      <c r="AC9245" s="431"/>
    </row>
    <row r="9246" spans="24:29">
      <c r="X9246" s="429"/>
      <c r="Y9246" s="429"/>
      <c r="Z9246" s="429"/>
      <c r="AA9246" s="429"/>
      <c r="AB9246" s="185"/>
      <c r="AC9246" s="431"/>
    </row>
    <row r="9247" spans="24:29">
      <c r="X9247" s="429"/>
      <c r="Y9247" s="429"/>
      <c r="Z9247" s="429"/>
      <c r="AA9247" s="429"/>
      <c r="AB9247" s="185"/>
      <c r="AC9247" s="431"/>
    </row>
    <row r="9248" spans="24:29">
      <c r="X9248" s="429"/>
      <c r="Y9248" s="429"/>
      <c r="Z9248" s="429"/>
      <c r="AA9248" s="429"/>
      <c r="AB9248" s="185"/>
      <c r="AC9248" s="431"/>
    </row>
    <row r="9249" spans="24:29">
      <c r="X9249" s="429"/>
      <c r="Y9249" s="429"/>
      <c r="Z9249" s="429"/>
      <c r="AA9249" s="429"/>
      <c r="AB9249" s="185"/>
      <c r="AC9249" s="431"/>
    </row>
    <row r="9250" spans="24:29">
      <c r="X9250" s="429"/>
      <c r="Y9250" s="429"/>
      <c r="Z9250" s="429"/>
      <c r="AA9250" s="429"/>
      <c r="AB9250" s="185"/>
      <c r="AC9250" s="431"/>
    </row>
    <row r="9251" spans="24:29">
      <c r="X9251" s="429"/>
      <c r="Y9251" s="429"/>
      <c r="Z9251" s="429"/>
      <c r="AA9251" s="429"/>
      <c r="AB9251" s="185"/>
      <c r="AC9251" s="431"/>
    </row>
    <row r="9252" spans="24:29">
      <c r="X9252" s="429"/>
      <c r="Y9252" s="429"/>
      <c r="Z9252" s="429"/>
      <c r="AA9252" s="429"/>
      <c r="AB9252" s="185"/>
      <c r="AC9252" s="431"/>
    </row>
    <row r="9253" spans="24:29">
      <c r="X9253" s="429"/>
      <c r="Y9253" s="429"/>
      <c r="Z9253" s="429"/>
      <c r="AA9253" s="429"/>
      <c r="AB9253" s="185"/>
      <c r="AC9253" s="431"/>
    </row>
    <row r="9254" spans="24:29">
      <c r="X9254" s="429"/>
      <c r="Y9254" s="429"/>
      <c r="Z9254" s="429"/>
      <c r="AA9254" s="429"/>
      <c r="AB9254" s="185"/>
      <c r="AC9254" s="431"/>
    </row>
    <row r="9255" spans="24:29">
      <c r="X9255" s="429"/>
      <c r="Y9255" s="429"/>
      <c r="Z9255" s="429"/>
      <c r="AA9255" s="429"/>
      <c r="AB9255" s="185"/>
      <c r="AC9255" s="431"/>
    </row>
    <row r="9256" spans="24:29">
      <c r="X9256" s="429"/>
      <c r="Y9256" s="429"/>
      <c r="Z9256" s="429"/>
      <c r="AA9256" s="429"/>
      <c r="AB9256" s="185"/>
      <c r="AC9256" s="431"/>
    </row>
    <row r="9257" spans="24:29">
      <c r="X9257" s="429"/>
      <c r="Y9257" s="429"/>
      <c r="Z9257" s="429"/>
      <c r="AA9257" s="429"/>
      <c r="AB9257" s="185"/>
      <c r="AC9257" s="431"/>
    </row>
    <row r="9258" spans="24:29">
      <c r="X9258" s="429"/>
      <c r="Y9258" s="429"/>
      <c r="Z9258" s="429"/>
      <c r="AA9258" s="429"/>
      <c r="AB9258" s="185"/>
      <c r="AC9258" s="431"/>
    </row>
    <row r="9259" spans="24:29">
      <c r="X9259" s="429"/>
      <c r="Y9259" s="429"/>
      <c r="Z9259" s="429"/>
      <c r="AA9259" s="429"/>
      <c r="AB9259" s="185"/>
      <c r="AC9259" s="431"/>
    </row>
    <row r="9260" spans="24:29">
      <c r="X9260" s="429"/>
      <c r="Y9260" s="429"/>
      <c r="Z9260" s="429"/>
      <c r="AA9260" s="429"/>
      <c r="AB9260" s="185"/>
      <c r="AC9260" s="431"/>
    </row>
    <row r="9261" spans="24:29">
      <c r="X9261" s="429"/>
      <c r="Y9261" s="429"/>
      <c r="Z9261" s="429"/>
      <c r="AA9261" s="429"/>
      <c r="AB9261" s="185"/>
      <c r="AC9261" s="431"/>
    </row>
    <row r="9262" spans="24:29">
      <c r="X9262" s="429"/>
      <c r="Y9262" s="429"/>
      <c r="Z9262" s="429"/>
      <c r="AA9262" s="429"/>
      <c r="AB9262" s="185"/>
      <c r="AC9262" s="431"/>
    </row>
    <row r="9263" spans="24:29">
      <c r="X9263" s="429"/>
      <c r="Y9263" s="429"/>
      <c r="Z9263" s="429"/>
      <c r="AA9263" s="429"/>
      <c r="AB9263" s="185"/>
      <c r="AC9263" s="431"/>
    </row>
    <row r="9264" spans="24:29">
      <c r="X9264" s="429"/>
      <c r="Y9264" s="429"/>
      <c r="Z9264" s="429"/>
      <c r="AA9264" s="429"/>
      <c r="AB9264" s="185"/>
      <c r="AC9264" s="431"/>
    </row>
    <row r="9265" spans="24:29">
      <c r="X9265" s="429"/>
      <c r="Y9265" s="429"/>
      <c r="Z9265" s="429"/>
      <c r="AA9265" s="429"/>
      <c r="AB9265" s="185"/>
      <c r="AC9265" s="431"/>
    </row>
    <row r="9266" spans="24:29">
      <c r="X9266" s="429"/>
      <c r="Y9266" s="429"/>
      <c r="Z9266" s="429"/>
      <c r="AA9266" s="429"/>
      <c r="AB9266" s="185"/>
      <c r="AC9266" s="431"/>
    </row>
    <row r="9267" spans="24:29">
      <c r="X9267" s="429"/>
      <c r="Y9267" s="429"/>
      <c r="Z9267" s="429"/>
      <c r="AA9267" s="429"/>
      <c r="AB9267" s="185"/>
      <c r="AC9267" s="431"/>
    </row>
    <row r="9268" spans="24:29">
      <c r="X9268" s="429"/>
      <c r="Y9268" s="429"/>
      <c r="Z9268" s="429"/>
      <c r="AA9268" s="429"/>
      <c r="AB9268" s="185"/>
      <c r="AC9268" s="431"/>
    </row>
    <row r="9269" spans="24:29">
      <c r="X9269" s="429"/>
      <c r="Y9269" s="429"/>
      <c r="Z9269" s="429"/>
      <c r="AA9269" s="429"/>
      <c r="AB9269" s="185"/>
      <c r="AC9269" s="431"/>
    </row>
    <row r="9270" spans="24:29">
      <c r="X9270" s="429"/>
      <c r="Y9270" s="429"/>
      <c r="Z9270" s="429"/>
      <c r="AA9270" s="429"/>
      <c r="AB9270" s="185"/>
      <c r="AC9270" s="431"/>
    </row>
    <row r="9271" spans="24:29">
      <c r="X9271" s="429"/>
      <c r="Y9271" s="429"/>
      <c r="Z9271" s="429"/>
      <c r="AA9271" s="429"/>
      <c r="AB9271" s="185"/>
      <c r="AC9271" s="431"/>
    </row>
    <row r="9272" spans="24:29">
      <c r="X9272" s="429"/>
      <c r="Y9272" s="429"/>
      <c r="Z9272" s="429"/>
      <c r="AA9272" s="429"/>
      <c r="AB9272" s="185"/>
      <c r="AC9272" s="431"/>
    </row>
    <row r="9273" spans="24:29">
      <c r="X9273" s="429"/>
      <c r="Y9273" s="429"/>
      <c r="Z9273" s="429"/>
      <c r="AA9273" s="429"/>
      <c r="AB9273" s="185"/>
      <c r="AC9273" s="431"/>
    </row>
    <row r="9274" spans="24:29">
      <c r="X9274" s="429"/>
      <c r="Y9274" s="429"/>
      <c r="Z9274" s="429"/>
      <c r="AA9274" s="429"/>
      <c r="AB9274" s="185"/>
      <c r="AC9274" s="431"/>
    </row>
    <row r="9275" spans="24:29">
      <c r="X9275" s="429"/>
      <c r="Y9275" s="429"/>
      <c r="Z9275" s="429"/>
      <c r="AA9275" s="429"/>
      <c r="AB9275" s="185"/>
      <c r="AC9275" s="431"/>
    </row>
    <row r="9276" spans="24:29">
      <c r="X9276" s="429"/>
      <c r="Y9276" s="429"/>
      <c r="Z9276" s="429"/>
      <c r="AA9276" s="429"/>
      <c r="AB9276" s="185"/>
      <c r="AC9276" s="431"/>
    </row>
    <row r="9277" spans="24:29">
      <c r="X9277" s="429"/>
      <c r="Y9277" s="429"/>
      <c r="Z9277" s="429"/>
      <c r="AA9277" s="429"/>
      <c r="AB9277" s="185"/>
      <c r="AC9277" s="431"/>
    </row>
    <row r="9278" spans="24:29">
      <c r="X9278" s="429"/>
      <c r="Y9278" s="429"/>
      <c r="Z9278" s="429"/>
      <c r="AA9278" s="429"/>
      <c r="AB9278" s="185"/>
      <c r="AC9278" s="431"/>
    </row>
    <row r="9279" spans="24:29">
      <c r="X9279" s="429"/>
      <c r="Y9279" s="429"/>
      <c r="Z9279" s="429"/>
      <c r="AA9279" s="429"/>
      <c r="AB9279" s="185"/>
      <c r="AC9279" s="431"/>
    </row>
    <row r="9280" spans="24:29">
      <c r="X9280" s="429"/>
      <c r="Y9280" s="429"/>
      <c r="Z9280" s="429"/>
      <c r="AA9280" s="429"/>
      <c r="AB9280" s="185"/>
      <c r="AC9280" s="431"/>
    </row>
    <row r="9281" spans="24:29">
      <c r="X9281" s="429"/>
      <c r="Y9281" s="429"/>
      <c r="Z9281" s="429"/>
      <c r="AA9281" s="429"/>
      <c r="AB9281" s="185"/>
      <c r="AC9281" s="431"/>
    </row>
    <row r="9282" spans="24:29">
      <c r="X9282" s="429"/>
      <c r="Y9282" s="429"/>
      <c r="Z9282" s="429"/>
      <c r="AA9282" s="429"/>
      <c r="AB9282" s="185"/>
      <c r="AC9282" s="431"/>
    </row>
    <row r="9283" spans="24:29">
      <c r="X9283" s="429"/>
      <c r="Y9283" s="429"/>
      <c r="Z9283" s="429"/>
      <c r="AA9283" s="429"/>
      <c r="AB9283" s="185"/>
      <c r="AC9283" s="431"/>
    </row>
    <row r="9284" spans="24:29">
      <c r="X9284" s="429"/>
      <c r="Y9284" s="429"/>
      <c r="Z9284" s="429"/>
      <c r="AA9284" s="429"/>
      <c r="AB9284" s="185"/>
      <c r="AC9284" s="431"/>
    </row>
    <row r="9285" spans="24:29">
      <c r="X9285" s="429"/>
      <c r="Y9285" s="429"/>
      <c r="Z9285" s="429"/>
      <c r="AA9285" s="429"/>
      <c r="AB9285" s="185"/>
      <c r="AC9285" s="431"/>
    </row>
    <row r="9286" spans="24:29">
      <c r="X9286" s="429"/>
      <c r="Y9286" s="429"/>
      <c r="Z9286" s="429"/>
      <c r="AA9286" s="429"/>
      <c r="AB9286" s="185"/>
      <c r="AC9286" s="431"/>
    </row>
    <row r="9287" spans="24:29">
      <c r="X9287" s="429"/>
      <c r="Y9287" s="429"/>
      <c r="Z9287" s="429"/>
      <c r="AA9287" s="429"/>
      <c r="AB9287" s="185"/>
      <c r="AC9287" s="431"/>
    </row>
    <row r="9288" spans="24:29">
      <c r="X9288" s="429"/>
      <c r="Y9288" s="429"/>
      <c r="Z9288" s="429"/>
      <c r="AA9288" s="429"/>
      <c r="AB9288" s="185"/>
      <c r="AC9288" s="431"/>
    </row>
    <row r="9289" spans="24:29">
      <c r="X9289" s="429"/>
      <c r="Y9289" s="429"/>
      <c r="Z9289" s="429"/>
      <c r="AA9289" s="429"/>
      <c r="AB9289" s="185"/>
      <c r="AC9289" s="431"/>
    </row>
    <row r="9290" spans="24:29">
      <c r="X9290" s="429"/>
      <c r="Y9290" s="429"/>
      <c r="Z9290" s="429"/>
      <c r="AA9290" s="429"/>
      <c r="AB9290" s="185"/>
      <c r="AC9290" s="431"/>
    </row>
    <row r="9291" spans="24:29">
      <c r="X9291" s="429"/>
      <c r="Y9291" s="429"/>
      <c r="Z9291" s="429"/>
      <c r="AA9291" s="429"/>
      <c r="AB9291" s="185"/>
      <c r="AC9291" s="431"/>
    </row>
    <row r="9292" spans="24:29">
      <c r="X9292" s="429"/>
      <c r="Y9292" s="429"/>
      <c r="Z9292" s="429"/>
      <c r="AA9292" s="429"/>
      <c r="AB9292" s="185"/>
      <c r="AC9292" s="431"/>
    </row>
    <row r="9293" spans="24:29">
      <c r="X9293" s="429"/>
      <c r="Y9293" s="429"/>
      <c r="Z9293" s="429"/>
      <c r="AA9293" s="429"/>
      <c r="AB9293" s="185"/>
      <c r="AC9293" s="431"/>
    </row>
    <row r="9294" spans="24:29">
      <c r="X9294" s="429"/>
      <c r="Y9294" s="429"/>
      <c r="Z9294" s="429"/>
      <c r="AA9294" s="429"/>
      <c r="AB9294" s="185"/>
      <c r="AC9294" s="431"/>
    </row>
    <row r="9295" spans="24:29">
      <c r="X9295" s="429"/>
      <c r="Y9295" s="429"/>
      <c r="Z9295" s="429"/>
      <c r="AA9295" s="429"/>
      <c r="AB9295" s="185"/>
      <c r="AC9295" s="431"/>
    </row>
    <row r="9296" spans="24:29">
      <c r="X9296" s="429"/>
      <c r="Y9296" s="429"/>
      <c r="Z9296" s="429"/>
      <c r="AA9296" s="429"/>
      <c r="AB9296" s="185"/>
      <c r="AC9296" s="431"/>
    </row>
    <row r="9297" spans="24:29">
      <c r="X9297" s="429"/>
      <c r="Y9297" s="429"/>
      <c r="Z9297" s="429"/>
      <c r="AA9297" s="429"/>
      <c r="AB9297" s="185"/>
      <c r="AC9297" s="431"/>
    </row>
    <row r="9298" spans="24:29">
      <c r="X9298" s="429"/>
      <c r="Y9298" s="429"/>
      <c r="Z9298" s="429"/>
      <c r="AA9298" s="429"/>
      <c r="AB9298" s="185"/>
      <c r="AC9298" s="431"/>
    </row>
    <row r="9299" spans="24:29">
      <c r="X9299" s="429"/>
      <c r="Y9299" s="429"/>
      <c r="Z9299" s="429"/>
      <c r="AA9299" s="429"/>
      <c r="AB9299" s="185"/>
      <c r="AC9299" s="431"/>
    </row>
    <row r="9300" spans="24:29">
      <c r="X9300" s="429"/>
      <c r="Y9300" s="429"/>
      <c r="Z9300" s="429"/>
      <c r="AA9300" s="429"/>
      <c r="AB9300" s="185"/>
      <c r="AC9300" s="431"/>
    </row>
    <row r="9301" spans="24:29">
      <c r="X9301" s="429"/>
      <c r="Y9301" s="429"/>
      <c r="Z9301" s="429"/>
      <c r="AA9301" s="429"/>
      <c r="AB9301" s="185"/>
      <c r="AC9301" s="431"/>
    </row>
    <row r="9302" spans="24:29">
      <c r="X9302" s="429"/>
      <c r="Y9302" s="429"/>
      <c r="Z9302" s="429"/>
      <c r="AA9302" s="429"/>
      <c r="AB9302" s="185"/>
      <c r="AC9302" s="431"/>
    </row>
    <row r="9303" spans="24:29">
      <c r="X9303" s="429"/>
      <c r="Y9303" s="429"/>
      <c r="Z9303" s="429"/>
      <c r="AA9303" s="429"/>
      <c r="AB9303" s="185"/>
      <c r="AC9303" s="431"/>
    </row>
    <row r="9304" spans="24:29">
      <c r="X9304" s="429"/>
      <c r="Y9304" s="429"/>
      <c r="Z9304" s="429"/>
      <c r="AA9304" s="429"/>
      <c r="AB9304" s="185"/>
      <c r="AC9304" s="431"/>
    </row>
    <row r="9305" spans="24:29">
      <c r="X9305" s="429"/>
      <c r="Y9305" s="429"/>
      <c r="Z9305" s="429"/>
      <c r="AA9305" s="429"/>
      <c r="AB9305" s="185"/>
      <c r="AC9305" s="431"/>
    </row>
    <row r="9306" spans="24:29">
      <c r="X9306" s="429"/>
      <c r="Y9306" s="429"/>
      <c r="Z9306" s="429"/>
      <c r="AA9306" s="429"/>
      <c r="AB9306" s="185"/>
      <c r="AC9306" s="431"/>
    </row>
    <row r="9307" spans="24:29">
      <c r="X9307" s="429"/>
      <c r="Y9307" s="429"/>
      <c r="Z9307" s="429"/>
      <c r="AA9307" s="429"/>
      <c r="AB9307" s="185"/>
      <c r="AC9307" s="431"/>
    </row>
    <row r="9308" spans="24:29">
      <c r="X9308" s="429"/>
      <c r="Y9308" s="429"/>
      <c r="Z9308" s="429"/>
      <c r="AA9308" s="429"/>
      <c r="AB9308" s="185"/>
      <c r="AC9308" s="431"/>
    </row>
    <row r="9309" spans="24:29">
      <c r="X9309" s="429"/>
      <c r="Y9309" s="429"/>
      <c r="Z9309" s="429"/>
      <c r="AA9309" s="429"/>
      <c r="AB9309" s="185"/>
      <c r="AC9309" s="431"/>
    </row>
    <row r="9310" spans="24:29">
      <c r="X9310" s="429"/>
      <c r="Y9310" s="429"/>
      <c r="Z9310" s="429"/>
      <c r="AA9310" s="429"/>
      <c r="AB9310" s="185"/>
      <c r="AC9310" s="431"/>
    </row>
    <row r="9311" spans="24:29">
      <c r="X9311" s="429"/>
      <c r="Y9311" s="429"/>
      <c r="Z9311" s="429"/>
      <c r="AA9311" s="429"/>
      <c r="AB9311" s="185"/>
      <c r="AC9311" s="431"/>
    </row>
    <row r="9312" spans="24:29">
      <c r="X9312" s="429"/>
      <c r="Y9312" s="429"/>
      <c r="Z9312" s="429"/>
      <c r="AA9312" s="429"/>
      <c r="AB9312" s="185"/>
      <c r="AC9312" s="431"/>
    </row>
    <row r="9313" spans="24:29">
      <c r="X9313" s="429"/>
      <c r="Y9313" s="429"/>
      <c r="Z9313" s="429"/>
      <c r="AA9313" s="429"/>
      <c r="AB9313" s="185"/>
      <c r="AC9313" s="431"/>
    </row>
    <row r="9314" spans="24:29">
      <c r="X9314" s="429"/>
      <c r="Y9314" s="429"/>
      <c r="Z9314" s="429"/>
      <c r="AA9314" s="429"/>
      <c r="AB9314" s="185"/>
      <c r="AC9314" s="431"/>
    </row>
    <row r="9315" spans="24:29">
      <c r="X9315" s="429"/>
      <c r="Y9315" s="429"/>
      <c r="Z9315" s="429"/>
      <c r="AA9315" s="429"/>
      <c r="AB9315" s="185"/>
      <c r="AC9315" s="431"/>
    </row>
    <row r="9316" spans="24:29">
      <c r="X9316" s="429"/>
      <c r="Y9316" s="429"/>
      <c r="Z9316" s="429"/>
      <c r="AA9316" s="429"/>
      <c r="AB9316" s="185"/>
      <c r="AC9316" s="431"/>
    </row>
    <row r="9317" spans="24:29">
      <c r="X9317" s="429"/>
      <c r="Y9317" s="429"/>
      <c r="Z9317" s="429"/>
      <c r="AA9317" s="429"/>
      <c r="AB9317" s="185"/>
      <c r="AC9317" s="431"/>
    </row>
    <row r="9318" spans="24:29">
      <c r="X9318" s="429"/>
      <c r="Y9318" s="429"/>
      <c r="Z9318" s="429"/>
      <c r="AA9318" s="429"/>
      <c r="AB9318" s="185"/>
      <c r="AC9318" s="431"/>
    </row>
    <row r="9319" spans="24:29">
      <c r="X9319" s="429"/>
      <c r="Y9319" s="429"/>
      <c r="Z9319" s="429"/>
      <c r="AA9319" s="429"/>
      <c r="AB9319" s="185"/>
      <c r="AC9319" s="431"/>
    </row>
    <row r="9320" spans="24:29">
      <c r="X9320" s="429"/>
      <c r="Y9320" s="429"/>
      <c r="Z9320" s="429"/>
      <c r="AA9320" s="429"/>
      <c r="AB9320" s="185"/>
      <c r="AC9320" s="431"/>
    </row>
    <row r="9321" spans="24:29">
      <c r="X9321" s="429"/>
      <c r="Y9321" s="429"/>
      <c r="Z9321" s="429"/>
      <c r="AA9321" s="429"/>
      <c r="AB9321" s="185"/>
      <c r="AC9321" s="431"/>
    </row>
    <row r="9322" spans="24:29">
      <c r="X9322" s="429"/>
      <c r="Y9322" s="429"/>
      <c r="Z9322" s="429"/>
      <c r="AA9322" s="429"/>
      <c r="AB9322" s="185"/>
      <c r="AC9322" s="431"/>
    </row>
    <row r="9323" spans="24:29">
      <c r="X9323" s="429"/>
      <c r="Y9323" s="429"/>
      <c r="Z9323" s="429"/>
      <c r="AA9323" s="429"/>
      <c r="AB9323" s="185"/>
      <c r="AC9323" s="431"/>
    </row>
    <row r="9324" spans="24:29">
      <c r="X9324" s="429"/>
      <c r="Y9324" s="429"/>
      <c r="Z9324" s="429"/>
      <c r="AA9324" s="429"/>
      <c r="AB9324" s="185"/>
      <c r="AC9324" s="431"/>
    </row>
    <row r="9325" spans="24:29">
      <c r="X9325" s="429"/>
      <c r="Y9325" s="429"/>
      <c r="Z9325" s="429"/>
      <c r="AA9325" s="429"/>
      <c r="AB9325" s="185"/>
      <c r="AC9325" s="431"/>
    </row>
    <row r="9326" spans="24:29">
      <c r="X9326" s="429"/>
      <c r="Y9326" s="429"/>
      <c r="Z9326" s="429"/>
      <c r="AA9326" s="429"/>
      <c r="AB9326" s="185"/>
      <c r="AC9326" s="431"/>
    </row>
    <row r="9327" spans="24:29">
      <c r="X9327" s="429"/>
      <c r="Y9327" s="429"/>
      <c r="Z9327" s="429"/>
      <c r="AA9327" s="429"/>
      <c r="AB9327" s="185"/>
      <c r="AC9327" s="431"/>
    </row>
    <row r="9328" spans="24:29">
      <c r="X9328" s="429"/>
      <c r="Y9328" s="429"/>
      <c r="Z9328" s="429"/>
      <c r="AA9328" s="429"/>
      <c r="AB9328" s="185"/>
      <c r="AC9328" s="431"/>
    </row>
    <row r="9329" spans="24:29">
      <c r="X9329" s="429"/>
      <c r="Y9329" s="429"/>
      <c r="Z9329" s="429"/>
      <c r="AA9329" s="429"/>
      <c r="AB9329" s="185"/>
      <c r="AC9329" s="431"/>
    </row>
    <row r="9330" spans="24:29">
      <c r="X9330" s="429"/>
      <c r="Y9330" s="429"/>
      <c r="Z9330" s="429"/>
      <c r="AA9330" s="429"/>
      <c r="AB9330" s="185"/>
      <c r="AC9330" s="431"/>
    </row>
    <row r="9331" spans="24:29">
      <c r="X9331" s="429"/>
      <c r="Y9331" s="429"/>
      <c r="Z9331" s="429"/>
      <c r="AA9331" s="429"/>
      <c r="AB9331" s="185"/>
      <c r="AC9331" s="431"/>
    </row>
    <row r="9332" spans="24:29">
      <c r="X9332" s="429"/>
      <c r="Y9332" s="429"/>
      <c r="Z9332" s="429"/>
      <c r="AA9332" s="429"/>
      <c r="AB9332" s="185"/>
      <c r="AC9332" s="431"/>
    </row>
    <row r="9333" spans="24:29">
      <c r="X9333" s="429"/>
      <c r="Y9333" s="429"/>
      <c r="Z9333" s="429"/>
      <c r="AA9333" s="429"/>
      <c r="AB9333" s="185"/>
      <c r="AC9333" s="431"/>
    </row>
    <row r="9334" spans="24:29">
      <c r="X9334" s="429"/>
      <c r="Y9334" s="429"/>
      <c r="Z9334" s="429"/>
      <c r="AA9334" s="429"/>
      <c r="AB9334" s="185"/>
      <c r="AC9334" s="431"/>
    </row>
    <row r="9335" spans="24:29">
      <c r="X9335" s="429"/>
      <c r="Y9335" s="429"/>
      <c r="Z9335" s="429"/>
      <c r="AA9335" s="429"/>
      <c r="AB9335" s="185"/>
      <c r="AC9335" s="431"/>
    </row>
    <row r="9336" spans="24:29">
      <c r="X9336" s="429"/>
      <c r="Y9336" s="429"/>
      <c r="Z9336" s="429"/>
      <c r="AA9336" s="429"/>
      <c r="AB9336" s="185"/>
      <c r="AC9336" s="431"/>
    </row>
    <row r="9337" spans="24:29">
      <c r="X9337" s="429"/>
      <c r="Y9337" s="429"/>
      <c r="Z9337" s="429"/>
      <c r="AA9337" s="429"/>
      <c r="AB9337" s="185"/>
      <c r="AC9337" s="431"/>
    </row>
    <row r="9338" spans="24:29">
      <c r="X9338" s="429"/>
      <c r="Y9338" s="429"/>
      <c r="Z9338" s="429"/>
      <c r="AA9338" s="429"/>
      <c r="AB9338" s="185"/>
      <c r="AC9338" s="431"/>
    </row>
    <row r="9339" spans="24:29">
      <c r="X9339" s="429"/>
      <c r="Y9339" s="429"/>
      <c r="Z9339" s="429"/>
      <c r="AA9339" s="429"/>
      <c r="AB9339" s="185"/>
      <c r="AC9339" s="431"/>
    </row>
    <row r="9340" spans="24:29">
      <c r="X9340" s="429"/>
      <c r="Y9340" s="429"/>
      <c r="Z9340" s="429"/>
      <c r="AA9340" s="429"/>
      <c r="AB9340" s="185"/>
      <c r="AC9340" s="431"/>
    </row>
    <row r="9341" spans="24:29">
      <c r="X9341" s="429"/>
      <c r="Y9341" s="429"/>
      <c r="Z9341" s="429"/>
      <c r="AA9341" s="429"/>
      <c r="AB9341" s="185"/>
      <c r="AC9341" s="431"/>
    </row>
    <row r="9342" spans="24:29">
      <c r="X9342" s="429"/>
      <c r="Y9342" s="429"/>
      <c r="Z9342" s="429"/>
      <c r="AA9342" s="429"/>
      <c r="AB9342" s="185"/>
      <c r="AC9342" s="431"/>
    </row>
    <row r="9343" spans="24:29">
      <c r="X9343" s="429"/>
      <c r="Y9343" s="429"/>
      <c r="Z9343" s="429"/>
      <c r="AA9343" s="429"/>
      <c r="AB9343" s="185"/>
      <c r="AC9343" s="431"/>
    </row>
    <row r="9344" spans="24:29">
      <c r="X9344" s="429"/>
      <c r="Y9344" s="429"/>
      <c r="Z9344" s="429"/>
      <c r="AA9344" s="429"/>
      <c r="AB9344" s="185"/>
      <c r="AC9344" s="431"/>
    </row>
    <row r="9345" spans="24:29">
      <c r="X9345" s="429"/>
      <c r="Y9345" s="429"/>
      <c r="Z9345" s="429"/>
      <c r="AA9345" s="429"/>
      <c r="AB9345" s="185"/>
      <c r="AC9345" s="431"/>
    </row>
    <row r="9346" spans="24:29">
      <c r="X9346" s="429"/>
      <c r="Y9346" s="429"/>
      <c r="Z9346" s="429"/>
      <c r="AA9346" s="429"/>
      <c r="AB9346" s="185"/>
      <c r="AC9346" s="431"/>
    </row>
    <row r="9347" spans="24:29">
      <c r="X9347" s="429"/>
      <c r="Y9347" s="429"/>
      <c r="Z9347" s="429"/>
      <c r="AA9347" s="429"/>
      <c r="AB9347" s="185"/>
      <c r="AC9347" s="431"/>
    </row>
    <row r="9348" spans="24:29">
      <c r="X9348" s="429"/>
      <c r="Y9348" s="429"/>
      <c r="Z9348" s="429"/>
      <c r="AA9348" s="429"/>
      <c r="AB9348" s="185"/>
      <c r="AC9348" s="431"/>
    </row>
    <row r="9349" spans="24:29">
      <c r="X9349" s="429"/>
      <c r="Y9349" s="429"/>
      <c r="Z9349" s="429"/>
      <c r="AA9349" s="429"/>
      <c r="AB9349" s="185"/>
      <c r="AC9349" s="431"/>
    </row>
    <row r="9350" spans="24:29">
      <c r="X9350" s="429"/>
      <c r="Y9350" s="429"/>
      <c r="Z9350" s="429"/>
      <c r="AA9350" s="429"/>
      <c r="AB9350" s="185"/>
      <c r="AC9350" s="431"/>
    </row>
    <row r="9351" spans="24:29">
      <c r="X9351" s="429"/>
      <c r="Y9351" s="429"/>
      <c r="Z9351" s="429"/>
      <c r="AA9351" s="429"/>
      <c r="AB9351" s="185"/>
      <c r="AC9351" s="431"/>
    </row>
    <row r="9352" spans="24:29">
      <c r="X9352" s="429"/>
      <c r="Y9352" s="429"/>
      <c r="Z9352" s="429"/>
      <c r="AA9352" s="429"/>
      <c r="AB9352" s="185"/>
      <c r="AC9352" s="431"/>
    </row>
    <row r="9353" spans="24:29">
      <c r="X9353" s="429"/>
      <c r="Y9353" s="429"/>
      <c r="Z9353" s="429"/>
      <c r="AA9353" s="429"/>
      <c r="AB9353" s="185"/>
      <c r="AC9353" s="431"/>
    </row>
    <row r="9354" spans="24:29">
      <c r="X9354" s="429"/>
      <c r="Y9354" s="429"/>
      <c r="Z9354" s="429"/>
      <c r="AA9354" s="429"/>
      <c r="AB9354" s="185"/>
      <c r="AC9354" s="431"/>
    </row>
    <row r="9355" spans="24:29">
      <c r="X9355" s="429"/>
      <c r="Y9355" s="429"/>
      <c r="Z9355" s="429"/>
      <c r="AA9355" s="429"/>
      <c r="AB9355" s="185"/>
      <c r="AC9355" s="431"/>
    </row>
    <row r="9356" spans="24:29">
      <c r="X9356" s="429"/>
      <c r="Y9356" s="429"/>
      <c r="Z9356" s="429"/>
      <c r="AA9356" s="429"/>
      <c r="AB9356" s="185"/>
      <c r="AC9356" s="431"/>
    </row>
    <row r="9357" spans="24:29">
      <c r="X9357" s="429"/>
      <c r="Y9357" s="429"/>
      <c r="Z9357" s="429"/>
      <c r="AA9357" s="429"/>
      <c r="AB9357" s="185"/>
      <c r="AC9357" s="431"/>
    </row>
    <row r="9358" spans="24:29">
      <c r="X9358" s="429"/>
      <c r="Y9358" s="429"/>
      <c r="Z9358" s="429"/>
      <c r="AA9358" s="429"/>
      <c r="AB9358" s="185"/>
      <c r="AC9358" s="431"/>
    </row>
    <row r="9359" spans="24:29">
      <c r="X9359" s="429"/>
      <c r="Y9359" s="429"/>
      <c r="Z9359" s="429"/>
      <c r="AA9359" s="429"/>
      <c r="AB9359" s="185"/>
      <c r="AC9359" s="431"/>
    </row>
    <row r="9360" spans="24:29">
      <c r="X9360" s="429"/>
      <c r="Y9360" s="429"/>
      <c r="Z9360" s="429"/>
      <c r="AA9360" s="429"/>
      <c r="AB9360" s="185"/>
      <c r="AC9360" s="431"/>
    </row>
    <row r="9361" spans="24:29">
      <c r="X9361" s="429"/>
      <c r="Y9361" s="429"/>
      <c r="Z9361" s="429"/>
      <c r="AA9361" s="429"/>
      <c r="AB9361" s="185"/>
      <c r="AC9361" s="431"/>
    </row>
    <row r="9362" spans="24:29">
      <c r="X9362" s="429"/>
      <c r="Y9362" s="429"/>
      <c r="Z9362" s="429"/>
      <c r="AA9362" s="429"/>
      <c r="AB9362" s="185"/>
      <c r="AC9362" s="431"/>
    </row>
    <row r="9363" spans="24:29">
      <c r="X9363" s="429"/>
      <c r="Y9363" s="429"/>
      <c r="Z9363" s="429"/>
      <c r="AA9363" s="429"/>
      <c r="AB9363" s="185"/>
      <c r="AC9363" s="431"/>
    </row>
    <row r="9364" spans="24:29">
      <c r="X9364" s="429"/>
      <c r="Y9364" s="429"/>
      <c r="Z9364" s="429"/>
      <c r="AA9364" s="429"/>
      <c r="AB9364" s="185"/>
      <c r="AC9364" s="431"/>
    </row>
    <row r="9365" spans="24:29">
      <c r="X9365" s="429"/>
      <c r="Y9365" s="429"/>
      <c r="Z9365" s="429"/>
      <c r="AA9365" s="429"/>
      <c r="AB9365" s="185"/>
      <c r="AC9365" s="431"/>
    </row>
    <row r="9366" spans="24:29">
      <c r="X9366" s="429"/>
      <c r="Y9366" s="429"/>
      <c r="Z9366" s="429"/>
      <c r="AA9366" s="429"/>
      <c r="AB9366" s="185"/>
      <c r="AC9366" s="431"/>
    </row>
    <row r="9367" spans="24:29">
      <c r="X9367" s="429"/>
      <c r="Y9367" s="429"/>
      <c r="Z9367" s="429"/>
      <c r="AA9367" s="429"/>
      <c r="AB9367" s="185"/>
      <c r="AC9367" s="431"/>
    </row>
    <row r="9368" spans="24:29">
      <c r="X9368" s="429"/>
      <c r="Y9368" s="429"/>
      <c r="Z9368" s="429"/>
      <c r="AA9368" s="429"/>
      <c r="AB9368" s="185"/>
      <c r="AC9368" s="431"/>
    </row>
    <row r="9369" spans="24:29">
      <c r="X9369" s="429"/>
      <c r="Y9369" s="429"/>
      <c r="Z9369" s="429"/>
      <c r="AA9369" s="429"/>
      <c r="AB9369" s="185"/>
      <c r="AC9369" s="431"/>
    </row>
    <row r="9370" spans="24:29">
      <c r="X9370" s="429"/>
      <c r="Y9370" s="429"/>
      <c r="Z9370" s="429"/>
      <c r="AA9370" s="429"/>
      <c r="AB9370" s="185"/>
      <c r="AC9370" s="431"/>
    </row>
    <row r="9371" spans="24:29">
      <c r="X9371" s="429"/>
      <c r="Y9371" s="429"/>
      <c r="Z9371" s="429"/>
      <c r="AA9371" s="429"/>
      <c r="AB9371" s="185"/>
      <c r="AC9371" s="431"/>
    </row>
    <row r="9372" spans="24:29">
      <c r="X9372" s="429"/>
      <c r="Y9372" s="429"/>
      <c r="Z9372" s="429"/>
      <c r="AA9372" s="429"/>
      <c r="AB9372" s="185"/>
      <c r="AC9372" s="431"/>
    </row>
    <row r="9373" spans="24:29">
      <c r="X9373" s="429"/>
      <c r="Y9373" s="429"/>
      <c r="Z9373" s="429"/>
      <c r="AA9373" s="429"/>
      <c r="AB9373" s="185"/>
      <c r="AC9373" s="431"/>
    </row>
    <row r="9374" spans="24:29">
      <c r="X9374" s="429"/>
      <c r="Y9374" s="429"/>
      <c r="Z9374" s="429"/>
      <c r="AA9374" s="429"/>
      <c r="AB9374" s="185"/>
      <c r="AC9374" s="431"/>
    </row>
    <row r="9375" spans="24:29">
      <c r="X9375" s="429"/>
      <c r="Y9375" s="429"/>
      <c r="Z9375" s="429"/>
      <c r="AA9375" s="429"/>
      <c r="AB9375" s="185"/>
      <c r="AC9375" s="431"/>
    </row>
    <row r="9376" spans="24:29">
      <c r="X9376" s="429"/>
      <c r="Y9376" s="429"/>
      <c r="Z9376" s="429"/>
      <c r="AA9376" s="429"/>
      <c r="AB9376" s="185"/>
      <c r="AC9376" s="431"/>
    </row>
    <row r="9377" spans="24:29">
      <c r="X9377" s="429"/>
      <c r="Y9377" s="429"/>
      <c r="Z9377" s="429"/>
      <c r="AA9377" s="429"/>
      <c r="AB9377" s="185"/>
      <c r="AC9377" s="431"/>
    </row>
    <row r="9378" spans="24:29">
      <c r="X9378" s="429"/>
      <c r="Y9378" s="429"/>
      <c r="Z9378" s="429"/>
      <c r="AA9378" s="429"/>
      <c r="AB9378" s="185"/>
      <c r="AC9378" s="431"/>
    </row>
    <row r="9379" spans="24:29">
      <c r="X9379" s="429"/>
      <c r="Y9379" s="429"/>
      <c r="Z9379" s="429"/>
      <c r="AA9379" s="429"/>
      <c r="AB9379" s="185"/>
      <c r="AC9379" s="431"/>
    </row>
    <row r="9380" spans="24:29">
      <c r="X9380" s="429"/>
      <c r="Y9380" s="429"/>
      <c r="Z9380" s="429"/>
      <c r="AA9380" s="429"/>
      <c r="AB9380" s="185"/>
      <c r="AC9380" s="431"/>
    </row>
    <row r="9381" spans="24:29">
      <c r="X9381" s="429"/>
      <c r="Y9381" s="429"/>
      <c r="Z9381" s="429"/>
      <c r="AA9381" s="429"/>
      <c r="AB9381" s="185"/>
      <c r="AC9381" s="431"/>
    </row>
    <row r="9382" spans="24:29">
      <c r="X9382" s="429"/>
      <c r="Y9382" s="429"/>
      <c r="Z9382" s="429"/>
      <c r="AA9382" s="429"/>
      <c r="AB9382" s="185"/>
      <c r="AC9382" s="431"/>
    </row>
    <row r="9383" spans="24:29">
      <c r="X9383" s="429"/>
      <c r="Y9383" s="429"/>
      <c r="Z9383" s="429"/>
      <c r="AA9383" s="429"/>
      <c r="AB9383" s="185"/>
      <c r="AC9383" s="431"/>
    </row>
    <row r="9384" spans="24:29">
      <c r="X9384" s="429"/>
      <c r="Y9384" s="429"/>
      <c r="Z9384" s="429"/>
      <c r="AA9384" s="429"/>
      <c r="AB9384" s="185"/>
      <c r="AC9384" s="431"/>
    </row>
    <row r="9385" spans="24:29">
      <c r="X9385" s="429"/>
      <c r="Y9385" s="429"/>
      <c r="Z9385" s="429"/>
      <c r="AA9385" s="429"/>
      <c r="AB9385" s="185"/>
      <c r="AC9385" s="431"/>
    </row>
    <row r="9386" spans="24:29">
      <c r="X9386" s="429"/>
      <c r="Y9386" s="429"/>
      <c r="Z9386" s="429"/>
      <c r="AA9386" s="429"/>
      <c r="AB9386" s="185"/>
      <c r="AC9386" s="431"/>
    </row>
    <row r="9387" spans="24:29">
      <c r="X9387" s="429"/>
      <c r="Y9387" s="429"/>
      <c r="Z9387" s="429"/>
      <c r="AA9387" s="429"/>
      <c r="AB9387" s="185"/>
      <c r="AC9387" s="431"/>
    </row>
    <row r="9388" spans="24:29">
      <c r="X9388" s="429"/>
      <c r="Y9388" s="429"/>
      <c r="Z9388" s="429"/>
      <c r="AA9388" s="429"/>
      <c r="AB9388" s="185"/>
      <c r="AC9388" s="431"/>
    </row>
    <row r="9389" spans="24:29">
      <c r="X9389" s="429"/>
      <c r="Y9389" s="429"/>
      <c r="Z9389" s="429"/>
      <c r="AA9389" s="429"/>
      <c r="AB9389" s="185"/>
      <c r="AC9389" s="431"/>
    </row>
    <row r="9390" spans="24:29">
      <c r="X9390" s="429"/>
      <c r="Y9390" s="429"/>
      <c r="Z9390" s="429"/>
      <c r="AA9390" s="429"/>
      <c r="AB9390" s="185"/>
      <c r="AC9390" s="431"/>
    </row>
    <row r="9391" spans="24:29">
      <c r="X9391" s="429"/>
      <c r="Y9391" s="429"/>
      <c r="Z9391" s="429"/>
      <c r="AA9391" s="429"/>
      <c r="AB9391" s="185"/>
      <c r="AC9391" s="431"/>
    </row>
    <row r="9392" spans="24:29">
      <c r="X9392" s="429"/>
      <c r="Y9392" s="429"/>
      <c r="Z9392" s="429"/>
      <c r="AA9392" s="429"/>
      <c r="AB9392" s="185"/>
      <c r="AC9392" s="431"/>
    </row>
    <row r="9393" spans="24:29">
      <c r="X9393" s="429"/>
      <c r="Y9393" s="429"/>
      <c r="Z9393" s="429"/>
      <c r="AA9393" s="429"/>
      <c r="AB9393" s="185"/>
      <c r="AC9393" s="431"/>
    </row>
    <row r="9394" spans="24:29">
      <c r="X9394" s="429"/>
      <c r="Y9394" s="429"/>
      <c r="Z9394" s="429"/>
      <c r="AA9394" s="429"/>
      <c r="AB9394" s="185"/>
      <c r="AC9394" s="431"/>
    </row>
    <row r="9395" spans="24:29">
      <c r="X9395" s="429"/>
      <c r="Y9395" s="429"/>
      <c r="Z9395" s="429"/>
      <c r="AA9395" s="429"/>
      <c r="AB9395" s="185"/>
      <c r="AC9395" s="431"/>
    </row>
    <row r="9396" spans="24:29">
      <c r="X9396" s="429"/>
      <c r="Y9396" s="429"/>
      <c r="Z9396" s="429"/>
      <c r="AA9396" s="429"/>
      <c r="AB9396" s="185"/>
      <c r="AC9396" s="431"/>
    </row>
    <row r="9397" spans="24:29">
      <c r="X9397" s="429"/>
      <c r="Y9397" s="429"/>
      <c r="Z9397" s="429"/>
      <c r="AA9397" s="429"/>
      <c r="AB9397" s="185"/>
      <c r="AC9397" s="431"/>
    </row>
    <row r="9398" spans="24:29">
      <c r="X9398" s="429"/>
      <c r="Y9398" s="429"/>
      <c r="Z9398" s="429"/>
      <c r="AA9398" s="429"/>
      <c r="AB9398" s="185"/>
      <c r="AC9398" s="431"/>
    </row>
    <row r="9399" spans="24:29">
      <c r="X9399" s="429"/>
      <c r="Y9399" s="429"/>
      <c r="Z9399" s="429"/>
      <c r="AA9399" s="429"/>
      <c r="AB9399" s="185"/>
      <c r="AC9399" s="431"/>
    </row>
    <row r="9400" spans="24:29">
      <c r="X9400" s="429"/>
      <c r="Y9400" s="429"/>
      <c r="Z9400" s="429"/>
      <c r="AA9400" s="429"/>
      <c r="AB9400" s="185"/>
      <c r="AC9400" s="431"/>
    </row>
    <row r="9401" spans="24:29">
      <c r="X9401" s="429"/>
      <c r="Y9401" s="429"/>
      <c r="Z9401" s="429"/>
      <c r="AA9401" s="429"/>
      <c r="AB9401" s="185"/>
      <c r="AC9401" s="431"/>
    </row>
    <row r="9402" spans="24:29">
      <c r="X9402" s="429"/>
      <c r="Y9402" s="429"/>
      <c r="Z9402" s="429"/>
      <c r="AA9402" s="429"/>
      <c r="AB9402" s="185"/>
      <c r="AC9402" s="431"/>
    </row>
    <row r="9403" spans="24:29">
      <c r="X9403" s="429"/>
      <c r="Y9403" s="429"/>
      <c r="Z9403" s="429"/>
      <c r="AA9403" s="429"/>
      <c r="AB9403" s="185"/>
      <c r="AC9403" s="431"/>
    </row>
    <row r="9404" spans="24:29">
      <c r="X9404" s="429"/>
      <c r="Y9404" s="429"/>
      <c r="Z9404" s="429"/>
      <c r="AA9404" s="429"/>
      <c r="AB9404" s="185"/>
      <c r="AC9404" s="431"/>
    </row>
    <row r="9405" spans="24:29">
      <c r="X9405" s="429"/>
      <c r="Y9405" s="429"/>
      <c r="Z9405" s="429"/>
      <c r="AA9405" s="429"/>
      <c r="AB9405" s="185"/>
      <c r="AC9405" s="431"/>
    </row>
    <row r="9406" spans="24:29">
      <c r="X9406" s="429"/>
      <c r="Y9406" s="429"/>
      <c r="Z9406" s="429"/>
      <c r="AA9406" s="429"/>
      <c r="AB9406" s="185"/>
      <c r="AC9406" s="431"/>
    </row>
    <row r="9407" spans="24:29">
      <c r="X9407" s="429"/>
      <c r="Y9407" s="429"/>
      <c r="Z9407" s="429"/>
      <c r="AA9407" s="429"/>
      <c r="AB9407" s="185"/>
      <c r="AC9407" s="431"/>
    </row>
    <row r="9408" spans="24:29">
      <c r="X9408" s="429"/>
      <c r="Y9408" s="429"/>
      <c r="Z9408" s="429"/>
      <c r="AA9408" s="429"/>
      <c r="AB9408" s="185"/>
      <c r="AC9408" s="431"/>
    </row>
    <row r="9409" spans="24:29">
      <c r="X9409" s="429"/>
      <c r="Y9409" s="429"/>
      <c r="Z9409" s="429"/>
      <c r="AA9409" s="429"/>
      <c r="AB9409" s="185"/>
      <c r="AC9409" s="431"/>
    </row>
    <row r="9410" spans="24:29">
      <c r="X9410" s="429"/>
      <c r="Y9410" s="429"/>
      <c r="Z9410" s="429"/>
      <c r="AA9410" s="429"/>
      <c r="AB9410" s="185"/>
      <c r="AC9410" s="431"/>
    </row>
    <row r="9411" spans="24:29">
      <c r="X9411" s="429"/>
      <c r="Y9411" s="429"/>
      <c r="Z9411" s="429"/>
      <c r="AA9411" s="429"/>
      <c r="AB9411" s="185"/>
      <c r="AC9411" s="431"/>
    </row>
    <row r="9412" spans="24:29">
      <c r="X9412" s="429"/>
      <c r="Y9412" s="429"/>
      <c r="Z9412" s="429"/>
      <c r="AA9412" s="429"/>
      <c r="AB9412" s="185"/>
      <c r="AC9412" s="431"/>
    </row>
    <row r="9413" spans="24:29">
      <c r="X9413" s="429"/>
      <c r="Y9413" s="429"/>
      <c r="Z9413" s="429"/>
      <c r="AA9413" s="429"/>
      <c r="AB9413" s="185"/>
      <c r="AC9413" s="431"/>
    </row>
    <row r="9414" spans="24:29">
      <c r="X9414" s="429"/>
      <c r="Y9414" s="429"/>
      <c r="Z9414" s="429"/>
      <c r="AA9414" s="429"/>
      <c r="AB9414" s="185"/>
      <c r="AC9414" s="431"/>
    </row>
    <row r="9415" spans="24:29">
      <c r="X9415" s="429"/>
      <c r="Y9415" s="429"/>
      <c r="Z9415" s="429"/>
      <c r="AA9415" s="429"/>
      <c r="AB9415" s="185"/>
      <c r="AC9415" s="431"/>
    </row>
    <row r="9416" spans="24:29">
      <c r="X9416" s="429"/>
      <c r="Y9416" s="429"/>
      <c r="Z9416" s="429"/>
      <c r="AA9416" s="429"/>
      <c r="AB9416" s="185"/>
      <c r="AC9416" s="431"/>
    </row>
    <row r="9417" spans="24:29">
      <c r="X9417" s="429"/>
      <c r="Y9417" s="429"/>
      <c r="Z9417" s="429"/>
      <c r="AA9417" s="429"/>
      <c r="AB9417" s="185"/>
      <c r="AC9417" s="431"/>
    </row>
    <row r="9418" spans="24:29">
      <c r="X9418" s="429"/>
      <c r="Y9418" s="429"/>
      <c r="Z9418" s="429"/>
      <c r="AA9418" s="429"/>
      <c r="AB9418" s="185"/>
      <c r="AC9418" s="431"/>
    </row>
    <row r="9419" spans="24:29">
      <c r="X9419" s="429"/>
      <c r="Y9419" s="429"/>
      <c r="Z9419" s="429"/>
      <c r="AA9419" s="429"/>
      <c r="AB9419" s="185"/>
      <c r="AC9419" s="431"/>
    </row>
    <row r="9420" spans="24:29">
      <c r="X9420" s="429"/>
      <c r="Y9420" s="429"/>
      <c r="Z9420" s="429"/>
      <c r="AA9420" s="429"/>
      <c r="AB9420" s="185"/>
      <c r="AC9420" s="431"/>
    </row>
    <row r="9421" spans="24:29">
      <c r="X9421" s="429"/>
      <c r="Y9421" s="429"/>
      <c r="Z9421" s="429"/>
      <c r="AA9421" s="429"/>
      <c r="AB9421" s="185"/>
      <c r="AC9421" s="431"/>
    </row>
    <row r="9422" spans="24:29">
      <c r="X9422" s="429"/>
      <c r="Y9422" s="429"/>
      <c r="Z9422" s="429"/>
      <c r="AA9422" s="429"/>
      <c r="AB9422" s="185"/>
      <c r="AC9422" s="431"/>
    </row>
    <row r="9423" spans="24:29">
      <c r="X9423" s="429"/>
      <c r="Y9423" s="429"/>
      <c r="Z9423" s="429"/>
      <c r="AA9423" s="429"/>
      <c r="AB9423" s="185"/>
      <c r="AC9423" s="431"/>
    </row>
    <row r="9424" spans="24:29">
      <c r="X9424" s="429"/>
      <c r="Y9424" s="429"/>
      <c r="Z9424" s="429"/>
      <c r="AA9424" s="429"/>
      <c r="AB9424" s="185"/>
      <c r="AC9424" s="431"/>
    </row>
    <row r="9425" spans="24:29">
      <c r="X9425" s="429"/>
      <c r="Y9425" s="429"/>
      <c r="Z9425" s="429"/>
      <c r="AA9425" s="429"/>
      <c r="AB9425" s="185"/>
      <c r="AC9425" s="431"/>
    </row>
    <row r="9426" spans="24:29">
      <c r="X9426" s="429"/>
      <c r="Y9426" s="429"/>
      <c r="Z9426" s="429"/>
      <c r="AA9426" s="429"/>
      <c r="AB9426" s="185"/>
      <c r="AC9426" s="431"/>
    </row>
    <row r="9427" spans="24:29">
      <c r="X9427" s="429"/>
      <c r="Y9427" s="429"/>
      <c r="Z9427" s="429"/>
      <c r="AA9427" s="429"/>
      <c r="AB9427" s="185"/>
      <c r="AC9427" s="431"/>
    </row>
    <row r="9428" spans="24:29">
      <c r="X9428" s="429"/>
      <c r="Y9428" s="429"/>
      <c r="Z9428" s="429"/>
      <c r="AA9428" s="429"/>
      <c r="AB9428" s="185"/>
      <c r="AC9428" s="431"/>
    </row>
    <row r="9429" spans="24:29">
      <c r="X9429" s="429"/>
      <c r="Y9429" s="429"/>
      <c r="Z9429" s="429"/>
      <c r="AA9429" s="429"/>
      <c r="AB9429" s="185"/>
      <c r="AC9429" s="431"/>
    </row>
    <row r="9430" spans="24:29">
      <c r="X9430" s="429"/>
      <c r="Y9430" s="429"/>
      <c r="Z9430" s="429"/>
      <c r="AA9430" s="429"/>
      <c r="AB9430" s="185"/>
      <c r="AC9430" s="431"/>
    </row>
    <row r="9431" spans="24:29">
      <c r="X9431" s="429"/>
      <c r="Y9431" s="429"/>
      <c r="Z9431" s="429"/>
      <c r="AA9431" s="429"/>
      <c r="AB9431" s="185"/>
      <c r="AC9431" s="431"/>
    </row>
    <row r="9432" spans="24:29">
      <c r="X9432" s="429"/>
      <c r="Y9432" s="429"/>
      <c r="Z9432" s="429"/>
      <c r="AA9432" s="429"/>
      <c r="AB9432" s="185"/>
      <c r="AC9432" s="431"/>
    </row>
    <row r="9433" spans="24:29">
      <c r="X9433" s="429"/>
      <c r="Y9433" s="429"/>
      <c r="Z9433" s="429"/>
      <c r="AA9433" s="429"/>
      <c r="AB9433" s="185"/>
      <c r="AC9433" s="431"/>
    </row>
    <row r="9434" spans="24:29">
      <c r="X9434" s="429"/>
      <c r="Y9434" s="429"/>
      <c r="Z9434" s="429"/>
      <c r="AA9434" s="429"/>
      <c r="AB9434" s="185"/>
      <c r="AC9434" s="431"/>
    </row>
    <row r="9435" spans="24:29">
      <c r="X9435" s="429"/>
      <c r="Y9435" s="429"/>
      <c r="Z9435" s="429"/>
      <c r="AA9435" s="429"/>
      <c r="AB9435" s="185"/>
      <c r="AC9435" s="431"/>
    </row>
    <row r="9436" spans="24:29">
      <c r="X9436" s="429"/>
      <c r="Y9436" s="429"/>
      <c r="Z9436" s="429"/>
      <c r="AA9436" s="429"/>
      <c r="AB9436" s="185"/>
      <c r="AC9436" s="431"/>
    </row>
    <row r="9437" spans="24:29">
      <c r="X9437" s="429"/>
      <c r="Y9437" s="429"/>
      <c r="Z9437" s="429"/>
      <c r="AA9437" s="429"/>
      <c r="AB9437" s="185"/>
      <c r="AC9437" s="431"/>
    </row>
    <row r="9438" spans="24:29">
      <c r="X9438" s="429"/>
      <c r="Y9438" s="429"/>
      <c r="Z9438" s="429"/>
      <c r="AA9438" s="429"/>
      <c r="AB9438" s="185"/>
      <c r="AC9438" s="431"/>
    </row>
    <row r="9439" spans="24:29">
      <c r="X9439" s="429"/>
      <c r="Y9439" s="429"/>
      <c r="Z9439" s="429"/>
      <c r="AA9439" s="429"/>
      <c r="AB9439" s="185"/>
      <c r="AC9439" s="431"/>
    </row>
    <row r="9440" spans="24:29">
      <c r="X9440" s="429"/>
      <c r="Y9440" s="429"/>
      <c r="Z9440" s="429"/>
      <c r="AA9440" s="429"/>
      <c r="AB9440" s="185"/>
      <c r="AC9440" s="431"/>
    </row>
    <row r="9441" spans="24:29">
      <c r="X9441" s="429"/>
      <c r="Y9441" s="429"/>
      <c r="Z9441" s="429"/>
      <c r="AA9441" s="429"/>
      <c r="AB9441" s="185"/>
      <c r="AC9441" s="431"/>
    </row>
    <row r="9442" spans="24:29">
      <c r="X9442" s="429"/>
      <c r="Y9442" s="429"/>
      <c r="Z9442" s="429"/>
      <c r="AA9442" s="429"/>
      <c r="AB9442" s="185"/>
      <c r="AC9442" s="431"/>
    </row>
    <row r="9443" spans="24:29">
      <c r="X9443" s="429"/>
      <c r="Y9443" s="429"/>
      <c r="Z9443" s="429"/>
      <c r="AA9443" s="429"/>
      <c r="AB9443" s="185"/>
      <c r="AC9443" s="431"/>
    </row>
    <row r="9444" spans="24:29">
      <c r="X9444" s="429"/>
      <c r="Y9444" s="429"/>
      <c r="Z9444" s="429"/>
      <c r="AA9444" s="429"/>
      <c r="AB9444" s="185"/>
      <c r="AC9444" s="431"/>
    </row>
    <row r="9445" spans="24:29">
      <c r="X9445" s="429"/>
      <c r="Y9445" s="429"/>
      <c r="Z9445" s="429"/>
      <c r="AA9445" s="429"/>
      <c r="AB9445" s="185"/>
      <c r="AC9445" s="431"/>
    </row>
    <row r="9446" spans="24:29">
      <c r="X9446" s="429"/>
      <c r="Y9446" s="429"/>
      <c r="Z9446" s="429"/>
      <c r="AA9446" s="429"/>
      <c r="AB9446" s="185"/>
      <c r="AC9446" s="431"/>
    </row>
    <row r="9447" spans="24:29">
      <c r="X9447" s="429"/>
      <c r="Y9447" s="429"/>
      <c r="Z9447" s="429"/>
      <c r="AA9447" s="429"/>
      <c r="AB9447" s="185"/>
      <c r="AC9447" s="431"/>
    </row>
    <row r="9448" spans="24:29">
      <c r="X9448" s="429"/>
      <c r="Y9448" s="429"/>
      <c r="Z9448" s="429"/>
      <c r="AA9448" s="429"/>
      <c r="AB9448" s="185"/>
      <c r="AC9448" s="431"/>
    </row>
    <row r="9449" spans="24:29">
      <c r="X9449" s="429"/>
      <c r="Y9449" s="429"/>
      <c r="Z9449" s="429"/>
      <c r="AA9449" s="429"/>
      <c r="AB9449" s="185"/>
      <c r="AC9449" s="431"/>
    </row>
    <row r="9450" spans="24:29">
      <c r="X9450" s="429"/>
      <c r="Y9450" s="429"/>
      <c r="Z9450" s="429"/>
      <c r="AA9450" s="429"/>
      <c r="AB9450" s="185"/>
      <c r="AC9450" s="431"/>
    </row>
    <row r="9451" spans="24:29">
      <c r="X9451" s="429"/>
      <c r="Y9451" s="429"/>
      <c r="Z9451" s="429"/>
      <c r="AA9451" s="429"/>
      <c r="AB9451" s="185"/>
      <c r="AC9451" s="431"/>
    </row>
    <row r="9452" spans="24:29">
      <c r="X9452" s="429"/>
      <c r="Y9452" s="429"/>
      <c r="Z9452" s="429"/>
      <c r="AA9452" s="429"/>
      <c r="AB9452" s="185"/>
      <c r="AC9452" s="431"/>
    </row>
    <row r="9453" spans="24:29">
      <c r="X9453" s="429"/>
      <c r="Y9453" s="429"/>
      <c r="Z9453" s="429"/>
      <c r="AA9453" s="429"/>
      <c r="AB9453" s="185"/>
      <c r="AC9453" s="431"/>
    </row>
    <row r="9454" spans="24:29">
      <c r="X9454" s="429"/>
      <c r="Y9454" s="429"/>
      <c r="Z9454" s="429"/>
      <c r="AA9454" s="429"/>
      <c r="AB9454" s="185"/>
      <c r="AC9454" s="431"/>
    </row>
    <row r="9455" spans="24:29">
      <c r="X9455" s="429"/>
      <c r="Y9455" s="429"/>
      <c r="Z9455" s="429"/>
      <c r="AA9455" s="429"/>
      <c r="AB9455" s="185"/>
      <c r="AC9455" s="431"/>
    </row>
    <row r="9456" spans="24:29">
      <c r="X9456" s="429"/>
      <c r="Y9456" s="429"/>
      <c r="Z9456" s="429"/>
      <c r="AA9456" s="429"/>
      <c r="AB9456" s="185"/>
      <c r="AC9456" s="431"/>
    </row>
    <row r="9457" spans="24:29">
      <c r="X9457" s="429"/>
      <c r="Y9457" s="429"/>
      <c r="Z9457" s="429"/>
      <c r="AA9457" s="429"/>
      <c r="AB9457" s="185"/>
      <c r="AC9457" s="431"/>
    </row>
    <row r="9458" spans="24:29">
      <c r="X9458" s="429"/>
      <c r="Y9458" s="429"/>
      <c r="Z9458" s="429"/>
      <c r="AA9458" s="429"/>
      <c r="AB9458" s="185"/>
      <c r="AC9458" s="431"/>
    </row>
    <row r="9459" spans="24:29">
      <c r="X9459" s="429"/>
      <c r="Y9459" s="429"/>
      <c r="Z9459" s="429"/>
      <c r="AA9459" s="429"/>
      <c r="AB9459" s="185"/>
      <c r="AC9459" s="431"/>
    </row>
    <row r="9460" spans="24:29">
      <c r="X9460" s="429"/>
      <c r="Y9460" s="429"/>
      <c r="Z9460" s="429"/>
      <c r="AA9460" s="429"/>
      <c r="AB9460" s="185"/>
      <c r="AC9460" s="431"/>
    </row>
    <row r="9461" spans="24:29">
      <c r="X9461" s="429"/>
      <c r="Y9461" s="429"/>
      <c r="Z9461" s="429"/>
      <c r="AA9461" s="429"/>
      <c r="AB9461" s="185"/>
      <c r="AC9461" s="431"/>
    </row>
    <row r="9462" spans="24:29">
      <c r="X9462" s="429"/>
      <c r="Y9462" s="429"/>
      <c r="Z9462" s="429"/>
      <c r="AA9462" s="429"/>
      <c r="AB9462" s="185"/>
      <c r="AC9462" s="431"/>
    </row>
    <row r="9463" spans="24:29">
      <c r="X9463" s="429"/>
      <c r="Y9463" s="429"/>
      <c r="Z9463" s="429"/>
      <c r="AA9463" s="429"/>
      <c r="AB9463" s="185"/>
      <c r="AC9463" s="431"/>
    </row>
    <row r="9464" spans="24:29">
      <c r="X9464" s="429"/>
      <c r="Y9464" s="429"/>
      <c r="Z9464" s="429"/>
      <c r="AA9464" s="429"/>
      <c r="AB9464" s="185"/>
      <c r="AC9464" s="431"/>
    </row>
    <row r="9465" spans="24:29">
      <c r="X9465" s="429"/>
      <c r="Y9465" s="429"/>
      <c r="Z9465" s="429"/>
      <c r="AA9465" s="429"/>
      <c r="AB9465" s="185"/>
      <c r="AC9465" s="431"/>
    </row>
    <row r="9466" spans="24:29">
      <c r="X9466" s="429"/>
      <c r="Y9466" s="429"/>
      <c r="Z9466" s="429"/>
      <c r="AA9466" s="429"/>
      <c r="AB9466" s="185"/>
      <c r="AC9466" s="431"/>
    </row>
    <row r="9467" spans="24:29">
      <c r="X9467" s="429"/>
      <c r="Y9467" s="429"/>
      <c r="Z9467" s="429"/>
      <c r="AA9467" s="429"/>
      <c r="AB9467" s="185"/>
      <c r="AC9467" s="431"/>
    </row>
    <row r="9468" spans="24:29">
      <c r="X9468" s="429"/>
      <c r="Y9468" s="429"/>
      <c r="Z9468" s="429"/>
      <c r="AA9468" s="429"/>
      <c r="AB9468" s="185"/>
      <c r="AC9468" s="431"/>
    </row>
    <row r="9469" spans="24:29">
      <c r="X9469" s="429"/>
      <c r="Y9469" s="429"/>
      <c r="Z9469" s="429"/>
      <c r="AA9469" s="429"/>
      <c r="AB9469" s="185"/>
      <c r="AC9469" s="431"/>
    </row>
    <row r="9470" spans="24:29">
      <c r="X9470" s="429"/>
      <c r="Y9470" s="429"/>
      <c r="Z9470" s="429"/>
      <c r="AA9470" s="429"/>
      <c r="AB9470" s="185"/>
      <c r="AC9470" s="431"/>
    </row>
    <row r="9471" spans="24:29">
      <c r="X9471" s="429"/>
      <c r="Y9471" s="429"/>
      <c r="Z9471" s="429"/>
      <c r="AA9471" s="429"/>
      <c r="AB9471" s="185"/>
      <c r="AC9471" s="431"/>
    </row>
    <row r="9472" spans="24:29">
      <c r="X9472" s="429"/>
      <c r="Y9472" s="429"/>
      <c r="Z9472" s="429"/>
      <c r="AA9472" s="429"/>
      <c r="AB9472" s="185"/>
      <c r="AC9472" s="431"/>
    </row>
    <row r="9473" spans="24:29">
      <c r="X9473" s="429"/>
      <c r="Y9473" s="429"/>
      <c r="Z9473" s="429"/>
      <c r="AA9473" s="429"/>
      <c r="AB9473" s="185"/>
      <c r="AC9473" s="431"/>
    </row>
    <row r="9474" spans="24:29">
      <c r="X9474" s="429"/>
      <c r="Y9474" s="429"/>
      <c r="Z9474" s="429"/>
      <c r="AA9474" s="429"/>
      <c r="AB9474" s="185"/>
      <c r="AC9474" s="431"/>
    </row>
    <row r="9475" spans="24:29">
      <c r="X9475" s="429"/>
      <c r="Y9475" s="429"/>
      <c r="Z9475" s="429"/>
      <c r="AA9475" s="429"/>
      <c r="AB9475" s="185"/>
      <c r="AC9475" s="431"/>
    </row>
    <row r="9476" spans="24:29">
      <c r="X9476" s="429"/>
      <c r="Y9476" s="429"/>
      <c r="Z9476" s="429"/>
      <c r="AA9476" s="429"/>
      <c r="AB9476" s="185"/>
      <c r="AC9476" s="431"/>
    </row>
    <row r="9477" spans="24:29">
      <c r="X9477" s="429"/>
      <c r="Y9477" s="429"/>
      <c r="Z9477" s="429"/>
      <c r="AA9477" s="429"/>
      <c r="AB9477" s="185"/>
      <c r="AC9477" s="431"/>
    </row>
    <row r="9478" spans="24:29">
      <c r="X9478" s="429"/>
      <c r="Y9478" s="429"/>
      <c r="Z9478" s="429"/>
      <c r="AA9478" s="429"/>
      <c r="AB9478" s="185"/>
      <c r="AC9478" s="431"/>
    </row>
    <row r="9479" spans="24:29">
      <c r="X9479" s="429"/>
      <c r="Y9479" s="429"/>
      <c r="Z9479" s="429"/>
      <c r="AA9479" s="429"/>
      <c r="AB9479" s="185"/>
      <c r="AC9479" s="431"/>
    </row>
    <row r="9480" spans="24:29">
      <c r="X9480" s="429"/>
      <c r="Y9480" s="429"/>
      <c r="Z9480" s="429"/>
      <c r="AA9480" s="429"/>
      <c r="AB9480" s="185"/>
      <c r="AC9480" s="431"/>
    </row>
    <row r="9481" spans="24:29">
      <c r="X9481" s="429"/>
      <c r="Y9481" s="429"/>
      <c r="Z9481" s="429"/>
      <c r="AA9481" s="429"/>
      <c r="AB9481" s="185"/>
      <c r="AC9481" s="431"/>
    </row>
    <row r="9482" spans="24:29">
      <c r="X9482" s="429"/>
      <c r="Y9482" s="429"/>
      <c r="Z9482" s="429"/>
      <c r="AA9482" s="429"/>
      <c r="AB9482" s="185"/>
      <c r="AC9482" s="431"/>
    </row>
    <row r="9483" spans="24:29">
      <c r="X9483" s="429"/>
      <c r="Y9483" s="429"/>
      <c r="Z9483" s="429"/>
      <c r="AA9483" s="429"/>
      <c r="AB9483" s="185"/>
      <c r="AC9483" s="431"/>
    </row>
    <row r="9484" spans="24:29">
      <c r="X9484" s="429"/>
      <c r="Y9484" s="429"/>
      <c r="Z9484" s="429"/>
      <c r="AA9484" s="429"/>
      <c r="AB9484" s="185"/>
      <c r="AC9484" s="431"/>
    </row>
    <row r="9485" spans="24:29">
      <c r="X9485" s="429"/>
      <c r="Y9485" s="429"/>
      <c r="Z9485" s="429"/>
      <c r="AA9485" s="429"/>
      <c r="AB9485" s="185"/>
      <c r="AC9485" s="431"/>
    </row>
    <row r="9486" spans="24:29">
      <c r="X9486" s="429"/>
      <c r="Y9486" s="429"/>
      <c r="Z9486" s="429"/>
      <c r="AA9486" s="429"/>
      <c r="AB9486" s="185"/>
      <c r="AC9486" s="431"/>
    </row>
    <row r="9487" spans="24:29">
      <c r="X9487" s="429"/>
      <c r="Y9487" s="429"/>
      <c r="Z9487" s="429"/>
      <c r="AA9487" s="429"/>
      <c r="AB9487" s="185"/>
      <c r="AC9487" s="431"/>
    </row>
    <row r="9488" spans="24:29">
      <c r="X9488" s="429"/>
      <c r="Y9488" s="429"/>
      <c r="Z9488" s="429"/>
      <c r="AA9488" s="429"/>
      <c r="AB9488" s="185"/>
      <c r="AC9488" s="431"/>
    </row>
    <row r="9489" spans="24:29">
      <c r="X9489" s="429"/>
      <c r="Y9489" s="429"/>
      <c r="Z9489" s="429"/>
      <c r="AA9489" s="429"/>
      <c r="AB9489" s="185"/>
      <c r="AC9489" s="431"/>
    </row>
    <row r="9490" spans="24:29">
      <c r="X9490" s="429"/>
      <c r="Y9490" s="429"/>
      <c r="Z9490" s="429"/>
      <c r="AA9490" s="429"/>
      <c r="AB9490" s="185"/>
      <c r="AC9490" s="431"/>
    </row>
    <row r="9491" spans="24:29">
      <c r="X9491" s="429"/>
      <c r="Y9491" s="429"/>
      <c r="Z9491" s="429"/>
      <c r="AA9491" s="429"/>
      <c r="AB9491" s="185"/>
      <c r="AC9491" s="431"/>
    </row>
    <row r="9492" spans="24:29">
      <c r="X9492" s="429"/>
      <c r="Y9492" s="429"/>
      <c r="Z9492" s="429"/>
      <c r="AA9492" s="429"/>
      <c r="AB9492" s="185"/>
      <c r="AC9492" s="431"/>
    </row>
    <row r="9493" spans="24:29">
      <c r="X9493" s="429"/>
      <c r="Y9493" s="429"/>
      <c r="Z9493" s="429"/>
      <c r="AA9493" s="429"/>
      <c r="AB9493" s="185"/>
      <c r="AC9493" s="431"/>
    </row>
    <row r="9494" spans="24:29">
      <c r="X9494" s="429"/>
      <c r="Y9494" s="429"/>
      <c r="Z9494" s="429"/>
      <c r="AA9494" s="429"/>
      <c r="AB9494" s="185"/>
      <c r="AC9494" s="431"/>
    </row>
    <row r="9495" spans="24:29">
      <c r="X9495" s="429"/>
      <c r="Y9495" s="429"/>
      <c r="Z9495" s="429"/>
      <c r="AA9495" s="429"/>
      <c r="AB9495" s="185"/>
      <c r="AC9495" s="431"/>
    </row>
    <row r="9496" spans="24:29">
      <c r="X9496" s="429"/>
      <c r="Y9496" s="429"/>
      <c r="Z9496" s="429"/>
      <c r="AA9496" s="429"/>
      <c r="AB9496" s="185"/>
      <c r="AC9496" s="431"/>
    </row>
    <row r="9497" spans="24:29">
      <c r="X9497" s="429"/>
      <c r="Y9497" s="429"/>
      <c r="Z9497" s="429"/>
      <c r="AA9497" s="429"/>
      <c r="AB9497" s="185"/>
      <c r="AC9497" s="431"/>
    </row>
    <row r="9498" spans="24:29">
      <c r="X9498" s="429"/>
      <c r="Y9498" s="429"/>
      <c r="Z9498" s="429"/>
      <c r="AA9498" s="429"/>
      <c r="AB9498" s="185"/>
      <c r="AC9498" s="431"/>
    </row>
    <row r="9499" spans="24:29">
      <c r="X9499" s="429"/>
      <c r="Y9499" s="429"/>
      <c r="Z9499" s="429"/>
      <c r="AA9499" s="429"/>
      <c r="AB9499" s="185"/>
      <c r="AC9499" s="431"/>
    </row>
    <row r="9500" spans="24:29">
      <c r="X9500" s="429"/>
      <c r="Y9500" s="429"/>
      <c r="Z9500" s="429"/>
      <c r="AA9500" s="429"/>
      <c r="AB9500" s="185"/>
      <c r="AC9500" s="431"/>
    </row>
    <row r="9501" spans="24:29">
      <c r="X9501" s="429"/>
      <c r="Y9501" s="429"/>
      <c r="Z9501" s="429"/>
      <c r="AA9501" s="429"/>
      <c r="AB9501" s="185"/>
      <c r="AC9501" s="431"/>
    </row>
    <row r="9502" spans="24:29">
      <c r="X9502" s="429"/>
      <c r="Y9502" s="429"/>
      <c r="Z9502" s="429"/>
      <c r="AA9502" s="429"/>
      <c r="AB9502" s="185"/>
      <c r="AC9502" s="431"/>
    </row>
    <row r="9503" spans="24:29">
      <c r="X9503" s="429"/>
      <c r="Y9503" s="429"/>
      <c r="Z9503" s="429"/>
      <c r="AA9503" s="429"/>
      <c r="AB9503" s="185"/>
      <c r="AC9503" s="431"/>
    </row>
    <row r="9504" spans="24:29">
      <c r="X9504" s="429"/>
      <c r="Y9504" s="429"/>
      <c r="Z9504" s="429"/>
      <c r="AA9504" s="429"/>
      <c r="AB9504" s="185"/>
      <c r="AC9504" s="431"/>
    </row>
    <row r="9505" spans="24:29">
      <c r="X9505" s="429"/>
      <c r="Y9505" s="429"/>
      <c r="Z9505" s="429"/>
      <c r="AA9505" s="429"/>
      <c r="AB9505" s="185"/>
      <c r="AC9505" s="431"/>
    </row>
    <row r="9506" spans="24:29">
      <c r="X9506" s="429"/>
      <c r="Y9506" s="429"/>
      <c r="Z9506" s="429"/>
      <c r="AA9506" s="429"/>
      <c r="AB9506" s="185"/>
      <c r="AC9506" s="431"/>
    </row>
    <row r="9507" spans="24:29">
      <c r="X9507" s="429"/>
      <c r="Y9507" s="429"/>
      <c r="Z9507" s="429"/>
      <c r="AA9507" s="429"/>
      <c r="AB9507" s="185"/>
      <c r="AC9507" s="431"/>
    </row>
    <row r="9508" spans="24:29">
      <c r="X9508" s="429"/>
      <c r="Y9508" s="429"/>
      <c r="Z9508" s="429"/>
      <c r="AA9508" s="429"/>
      <c r="AB9508" s="185"/>
      <c r="AC9508" s="431"/>
    </row>
    <row r="9509" spans="24:29">
      <c r="X9509" s="429"/>
      <c r="Y9509" s="429"/>
      <c r="Z9509" s="429"/>
      <c r="AA9509" s="429"/>
      <c r="AB9509" s="185"/>
      <c r="AC9509" s="431"/>
    </row>
    <row r="9510" spans="24:29">
      <c r="X9510" s="429"/>
      <c r="Y9510" s="429"/>
      <c r="Z9510" s="429"/>
      <c r="AA9510" s="429"/>
      <c r="AB9510" s="185"/>
      <c r="AC9510" s="431"/>
    </row>
    <row r="9511" spans="24:29">
      <c r="X9511" s="429"/>
      <c r="Y9511" s="429"/>
      <c r="Z9511" s="429"/>
      <c r="AA9511" s="429"/>
      <c r="AB9511" s="185"/>
      <c r="AC9511" s="431"/>
    </row>
    <row r="9512" spans="24:29">
      <c r="X9512" s="429"/>
      <c r="Y9512" s="429"/>
      <c r="Z9512" s="429"/>
      <c r="AA9512" s="429"/>
      <c r="AB9512" s="185"/>
      <c r="AC9512" s="431"/>
    </row>
    <row r="9513" spans="24:29">
      <c r="X9513" s="429"/>
      <c r="Y9513" s="429"/>
      <c r="Z9513" s="429"/>
      <c r="AA9513" s="429"/>
      <c r="AB9513" s="185"/>
      <c r="AC9513" s="431"/>
    </row>
    <row r="9514" spans="24:29">
      <c r="X9514" s="429"/>
      <c r="Y9514" s="429"/>
      <c r="Z9514" s="429"/>
      <c r="AA9514" s="429"/>
      <c r="AB9514" s="185"/>
      <c r="AC9514" s="431"/>
    </row>
    <row r="9515" spans="24:29">
      <c r="X9515" s="429"/>
      <c r="Y9515" s="429"/>
      <c r="Z9515" s="429"/>
      <c r="AA9515" s="429"/>
      <c r="AB9515" s="185"/>
      <c r="AC9515" s="431"/>
    </row>
    <row r="9516" spans="24:29">
      <c r="X9516" s="429"/>
      <c r="Y9516" s="429"/>
      <c r="Z9516" s="429"/>
      <c r="AA9516" s="429"/>
      <c r="AB9516" s="185"/>
      <c r="AC9516" s="431"/>
    </row>
    <row r="9517" spans="24:29">
      <c r="X9517" s="429"/>
      <c r="Y9517" s="429"/>
      <c r="Z9517" s="429"/>
      <c r="AA9517" s="429"/>
      <c r="AB9517" s="185"/>
      <c r="AC9517" s="431"/>
    </row>
    <row r="9518" spans="24:29">
      <c r="X9518" s="429"/>
      <c r="Y9518" s="429"/>
      <c r="Z9518" s="429"/>
      <c r="AA9518" s="429"/>
      <c r="AB9518" s="185"/>
      <c r="AC9518" s="431"/>
    </row>
    <row r="9519" spans="24:29">
      <c r="X9519" s="429"/>
      <c r="Y9519" s="429"/>
      <c r="Z9519" s="429"/>
      <c r="AA9519" s="429"/>
      <c r="AB9519" s="185"/>
      <c r="AC9519" s="431"/>
    </row>
    <row r="9520" spans="24:29">
      <c r="X9520" s="429"/>
      <c r="Y9520" s="429"/>
      <c r="Z9520" s="429"/>
      <c r="AA9520" s="429"/>
      <c r="AB9520" s="185"/>
      <c r="AC9520" s="431"/>
    </row>
    <row r="9521" spans="24:29">
      <c r="X9521" s="429"/>
      <c r="Y9521" s="429"/>
      <c r="Z9521" s="429"/>
      <c r="AA9521" s="429"/>
      <c r="AB9521" s="185"/>
      <c r="AC9521" s="431"/>
    </row>
    <row r="9522" spans="24:29">
      <c r="X9522" s="429"/>
      <c r="Y9522" s="429"/>
      <c r="Z9522" s="429"/>
      <c r="AA9522" s="429"/>
      <c r="AB9522" s="185"/>
      <c r="AC9522" s="431"/>
    </row>
    <row r="9523" spans="24:29">
      <c r="X9523" s="429"/>
      <c r="Y9523" s="429"/>
      <c r="Z9523" s="429"/>
      <c r="AA9523" s="429"/>
      <c r="AB9523" s="185"/>
      <c r="AC9523" s="431"/>
    </row>
    <row r="9524" spans="24:29">
      <c r="X9524" s="429"/>
      <c r="Y9524" s="429"/>
      <c r="Z9524" s="429"/>
      <c r="AA9524" s="429"/>
      <c r="AB9524" s="185"/>
      <c r="AC9524" s="431"/>
    </row>
    <row r="9525" spans="24:29">
      <c r="X9525" s="429"/>
      <c r="Y9525" s="429"/>
      <c r="Z9525" s="429"/>
      <c r="AA9525" s="429"/>
      <c r="AB9525" s="185"/>
      <c r="AC9525" s="431"/>
    </row>
    <row r="9526" spans="24:29">
      <c r="X9526" s="429"/>
      <c r="Y9526" s="429"/>
      <c r="Z9526" s="429"/>
      <c r="AA9526" s="429"/>
      <c r="AB9526" s="185"/>
      <c r="AC9526" s="431"/>
    </row>
    <row r="9527" spans="24:29">
      <c r="X9527" s="429"/>
      <c r="Y9527" s="429"/>
      <c r="Z9527" s="429"/>
      <c r="AA9527" s="429"/>
      <c r="AB9527" s="185"/>
      <c r="AC9527" s="431"/>
    </row>
    <row r="9528" spans="24:29">
      <c r="X9528" s="429"/>
      <c r="Y9528" s="429"/>
      <c r="Z9528" s="429"/>
      <c r="AA9528" s="429"/>
      <c r="AB9528" s="185"/>
      <c r="AC9528" s="431"/>
    </row>
    <row r="9529" spans="24:29">
      <c r="X9529" s="429"/>
      <c r="Y9529" s="429"/>
      <c r="Z9529" s="429"/>
      <c r="AA9529" s="429"/>
      <c r="AB9529" s="185"/>
      <c r="AC9529" s="431"/>
    </row>
    <row r="9530" spans="24:29">
      <c r="X9530" s="429"/>
      <c r="Y9530" s="429"/>
      <c r="Z9530" s="429"/>
      <c r="AA9530" s="429"/>
      <c r="AB9530" s="185"/>
      <c r="AC9530" s="431"/>
    </row>
    <row r="9531" spans="24:29">
      <c r="X9531" s="429"/>
      <c r="Y9531" s="429"/>
      <c r="Z9531" s="429"/>
      <c r="AA9531" s="429"/>
      <c r="AB9531" s="185"/>
      <c r="AC9531" s="431"/>
    </row>
    <row r="9532" spans="24:29">
      <c r="X9532" s="429"/>
      <c r="Y9532" s="429"/>
      <c r="Z9532" s="429"/>
      <c r="AA9532" s="429"/>
      <c r="AB9532" s="185"/>
      <c r="AC9532" s="431"/>
    </row>
    <row r="9533" spans="24:29">
      <c r="X9533" s="429"/>
      <c r="Y9533" s="429"/>
      <c r="Z9533" s="429"/>
      <c r="AA9533" s="429"/>
      <c r="AB9533" s="185"/>
      <c r="AC9533" s="431"/>
    </row>
    <row r="9534" spans="24:29">
      <c r="X9534" s="429"/>
      <c r="Y9534" s="429"/>
      <c r="Z9534" s="429"/>
      <c r="AA9534" s="429"/>
      <c r="AB9534" s="185"/>
      <c r="AC9534" s="431"/>
    </row>
    <row r="9535" spans="24:29">
      <c r="X9535" s="429"/>
      <c r="Y9535" s="429"/>
      <c r="Z9535" s="429"/>
      <c r="AA9535" s="429"/>
      <c r="AB9535" s="185"/>
      <c r="AC9535" s="431"/>
    </row>
    <row r="9536" spans="24:29">
      <c r="X9536" s="429"/>
      <c r="Y9536" s="429"/>
      <c r="Z9536" s="429"/>
      <c r="AA9536" s="429"/>
      <c r="AB9536" s="185"/>
      <c r="AC9536" s="431"/>
    </row>
    <row r="9537" spans="24:29">
      <c r="X9537" s="429"/>
      <c r="Y9537" s="429"/>
      <c r="Z9537" s="429"/>
      <c r="AA9537" s="429"/>
      <c r="AB9537" s="185"/>
      <c r="AC9537" s="431"/>
    </row>
    <row r="9538" spans="24:29">
      <c r="X9538" s="429"/>
      <c r="Y9538" s="429"/>
      <c r="Z9538" s="429"/>
      <c r="AA9538" s="429"/>
      <c r="AB9538" s="185"/>
      <c r="AC9538" s="431"/>
    </row>
    <row r="9539" spans="24:29">
      <c r="X9539" s="429"/>
      <c r="Y9539" s="429"/>
      <c r="Z9539" s="429"/>
      <c r="AA9539" s="429"/>
      <c r="AB9539" s="185"/>
      <c r="AC9539" s="431"/>
    </row>
    <row r="9540" spans="24:29">
      <c r="X9540" s="429"/>
      <c r="Y9540" s="429"/>
      <c r="Z9540" s="429"/>
      <c r="AA9540" s="429"/>
      <c r="AB9540" s="185"/>
      <c r="AC9540" s="431"/>
    </row>
    <row r="9541" spans="24:29">
      <c r="X9541" s="429"/>
      <c r="Y9541" s="429"/>
      <c r="Z9541" s="429"/>
      <c r="AA9541" s="429"/>
      <c r="AB9541" s="185"/>
      <c r="AC9541" s="431"/>
    </row>
    <row r="9542" spans="24:29">
      <c r="X9542" s="429"/>
      <c r="Y9542" s="429"/>
      <c r="Z9542" s="429"/>
      <c r="AA9542" s="429"/>
      <c r="AB9542" s="185"/>
      <c r="AC9542" s="431"/>
    </row>
    <row r="9543" spans="24:29">
      <c r="X9543" s="429"/>
      <c r="Y9543" s="429"/>
      <c r="Z9543" s="429"/>
      <c r="AA9543" s="429"/>
      <c r="AB9543" s="185"/>
      <c r="AC9543" s="431"/>
    </row>
    <row r="9544" spans="24:29">
      <c r="X9544" s="429"/>
      <c r="Y9544" s="429"/>
      <c r="Z9544" s="429"/>
      <c r="AA9544" s="429"/>
      <c r="AB9544" s="185"/>
      <c r="AC9544" s="431"/>
    </row>
    <row r="9545" spans="24:29">
      <c r="X9545" s="429"/>
      <c r="Y9545" s="429"/>
      <c r="Z9545" s="429"/>
      <c r="AA9545" s="429"/>
      <c r="AB9545" s="185"/>
      <c r="AC9545" s="431"/>
    </row>
    <row r="9546" spans="24:29">
      <c r="X9546" s="429"/>
      <c r="Y9546" s="429"/>
      <c r="Z9546" s="429"/>
      <c r="AA9546" s="429"/>
      <c r="AB9546" s="185"/>
      <c r="AC9546" s="431"/>
    </row>
    <row r="9547" spans="24:29">
      <c r="X9547" s="429"/>
      <c r="Y9547" s="429"/>
      <c r="Z9547" s="429"/>
      <c r="AA9547" s="429"/>
      <c r="AB9547" s="185"/>
      <c r="AC9547" s="431"/>
    </row>
    <row r="9548" spans="24:29">
      <c r="X9548" s="429"/>
      <c r="Y9548" s="429"/>
      <c r="Z9548" s="429"/>
      <c r="AA9548" s="429"/>
      <c r="AB9548" s="185"/>
      <c r="AC9548" s="431"/>
    </row>
    <row r="9549" spans="24:29">
      <c r="X9549" s="429"/>
      <c r="Y9549" s="429"/>
      <c r="Z9549" s="429"/>
      <c r="AA9549" s="429"/>
      <c r="AB9549" s="185"/>
      <c r="AC9549" s="431"/>
    </row>
    <row r="9550" spans="24:29">
      <c r="X9550" s="429"/>
      <c r="Y9550" s="429"/>
      <c r="Z9550" s="429"/>
      <c r="AA9550" s="429"/>
      <c r="AB9550" s="185"/>
      <c r="AC9550" s="431"/>
    </row>
    <row r="9551" spans="24:29">
      <c r="X9551" s="429"/>
      <c r="Y9551" s="429"/>
      <c r="Z9551" s="429"/>
      <c r="AA9551" s="429"/>
      <c r="AB9551" s="185"/>
      <c r="AC9551" s="431"/>
    </row>
    <row r="9552" spans="24:29">
      <c r="X9552" s="429"/>
      <c r="Y9552" s="429"/>
      <c r="Z9552" s="429"/>
      <c r="AA9552" s="429"/>
      <c r="AB9552" s="185"/>
      <c r="AC9552" s="431"/>
    </row>
    <row r="9553" spans="24:29">
      <c r="X9553" s="429"/>
      <c r="Y9553" s="429"/>
      <c r="Z9553" s="429"/>
      <c r="AA9553" s="429"/>
      <c r="AB9553" s="185"/>
      <c r="AC9553" s="431"/>
    </row>
    <row r="9554" spans="24:29">
      <c r="X9554" s="429"/>
      <c r="Y9554" s="429"/>
      <c r="Z9554" s="429"/>
      <c r="AA9554" s="429"/>
      <c r="AB9554" s="185"/>
      <c r="AC9554" s="431"/>
    </row>
    <row r="9555" spans="24:29">
      <c r="X9555" s="429"/>
      <c r="Y9555" s="429"/>
      <c r="Z9555" s="429"/>
      <c r="AA9555" s="429"/>
      <c r="AB9555" s="185"/>
      <c r="AC9555" s="431"/>
    </row>
    <row r="9556" spans="24:29">
      <c r="X9556" s="429"/>
      <c r="Y9556" s="429"/>
      <c r="Z9556" s="429"/>
      <c r="AA9556" s="429"/>
      <c r="AB9556" s="185"/>
      <c r="AC9556" s="431"/>
    </row>
    <row r="9557" spans="24:29">
      <c r="X9557" s="429"/>
      <c r="Y9557" s="429"/>
      <c r="Z9557" s="429"/>
      <c r="AA9557" s="429"/>
      <c r="AB9557" s="185"/>
      <c r="AC9557" s="431"/>
    </row>
    <row r="9558" spans="24:29">
      <c r="X9558" s="429"/>
      <c r="Y9558" s="429"/>
      <c r="Z9558" s="429"/>
      <c r="AA9558" s="429"/>
      <c r="AB9558" s="185"/>
      <c r="AC9558" s="431"/>
    </row>
    <row r="9559" spans="24:29">
      <c r="X9559" s="429"/>
      <c r="Y9559" s="429"/>
      <c r="Z9559" s="429"/>
      <c r="AA9559" s="429"/>
      <c r="AB9559" s="185"/>
      <c r="AC9559" s="431"/>
    </row>
    <row r="9560" spans="24:29">
      <c r="X9560" s="429"/>
      <c r="Y9560" s="429"/>
      <c r="Z9560" s="429"/>
      <c r="AA9560" s="429"/>
      <c r="AB9560" s="185"/>
      <c r="AC9560" s="431"/>
    </row>
    <row r="9561" spans="24:29">
      <c r="X9561" s="429"/>
      <c r="Y9561" s="429"/>
      <c r="Z9561" s="429"/>
      <c r="AA9561" s="429"/>
      <c r="AB9561" s="185"/>
      <c r="AC9561" s="431"/>
    </row>
    <row r="9562" spans="24:29">
      <c r="X9562" s="429"/>
      <c r="Y9562" s="429"/>
      <c r="Z9562" s="429"/>
      <c r="AA9562" s="429"/>
      <c r="AB9562" s="185"/>
      <c r="AC9562" s="431"/>
    </row>
    <row r="9563" spans="24:29">
      <c r="X9563" s="429"/>
      <c r="Y9563" s="429"/>
      <c r="Z9563" s="429"/>
      <c r="AA9563" s="429"/>
      <c r="AB9563" s="185"/>
      <c r="AC9563" s="431"/>
    </row>
    <row r="9564" spans="24:29">
      <c r="X9564" s="429"/>
      <c r="Y9564" s="429"/>
      <c r="Z9564" s="429"/>
      <c r="AA9564" s="429"/>
      <c r="AB9564" s="185"/>
      <c r="AC9564" s="431"/>
    </row>
    <row r="9565" spans="24:29">
      <c r="X9565" s="429"/>
      <c r="Y9565" s="429"/>
      <c r="Z9565" s="429"/>
      <c r="AA9565" s="429"/>
      <c r="AB9565" s="185"/>
      <c r="AC9565" s="431"/>
    </row>
    <row r="9566" spans="24:29">
      <c r="X9566" s="429"/>
      <c r="Y9566" s="429"/>
      <c r="Z9566" s="429"/>
      <c r="AA9566" s="429"/>
      <c r="AB9566" s="185"/>
      <c r="AC9566" s="431"/>
    </row>
    <row r="9567" spans="24:29">
      <c r="X9567" s="429"/>
      <c r="Y9567" s="429"/>
      <c r="Z9567" s="429"/>
      <c r="AA9567" s="429"/>
      <c r="AB9567" s="185"/>
      <c r="AC9567" s="431"/>
    </row>
    <row r="9568" spans="24:29">
      <c r="X9568" s="429"/>
      <c r="Y9568" s="429"/>
      <c r="Z9568" s="429"/>
      <c r="AA9568" s="429"/>
      <c r="AB9568" s="185"/>
      <c r="AC9568" s="431"/>
    </row>
    <row r="9569" spans="24:29">
      <c r="X9569" s="429"/>
      <c r="Y9569" s="429"/>
      <c r="Z9569" s="429"/>
      <c r="AA9569" s="429"/>
      <c r="AB9569" s="185"/>
      <c r="AC9569" s="431"/>
    </row>
    <row r="9570" spans="24:29">
      <c r="X9570" s="429"/>
      <c r="Y9570" s="429"/>
      <c r="Z9570" s="429"/>
      <c r="AA9570" s="429"/>
      <c r="AB9570" s="185"/>
      <c r="AC9570" s="431"/>
    </row>
    <row r="9571" spans="24:29">
      <c r="X9571" s="429"/>
      <c r="Y9571" s="429"/>
      <c r="Z9571" s="429"/>
      <c r="AA9571" s="429"/>
      <c r="AB9571" s="185"/>
      <c r="AC9571" s="431"/>
    </row>
    <row r="9572" spans="24:29">
      <c r="X9572" s="429"/>
      <c r="Y9572" s="429"/>
      <c r="Z9572" s="429"/>
      <c r="AA9572" s="429"/>
      <c r="AB9572" s="185"/>
      <c r="AC9572" s="431"/>
    </row>
    <row r="9573" spans="24:29">
      <c r="X9573" s="429"/>
      <c r="Y9573" s="429"/>
      <c r="Z9573" s="429"/>
      <c r="AA9573" s="429"/>
      <c r="AB9573" s="185"/>
      <c r="AC9573" s="431"/>
    </row>
    <row r="9574" spans="24:29">
      <c r="X9574" s="429"/>
      <c r="Y9574" s="429"/>
      <c r="Z9574" s="429"/>
      <c r="AA9574" s="429"/>
      <c r="AB9574" s="185"/>
      <c r="AC9574" s="431"/>
    </row>
    <row r="9575" spans="24:29">
      <c r="X9575" s="429"/>
      <c r="Y9575" s="429"/>
      <c r="Z9575" s="429"/>
      <c r="AA9575" s="429"/>
      <c r="AB9575" s="185"/>
      <c r="AC9575" s="431"/>
    </row>
    <row r="9576" spans="24:29">
      <c r="X9576" s="429"/>
      <c r="Y9576" s="429"/>
      <c r="Z9576" s="429"/>
      <c r="AA9576" s="429"/>
      <c r="AB9576" s="185"/>
      <c r="AC9576" s="431"/>
    </row>
    <row r="9577" spans="24:29">
      <c r="X9577" s="429"/>
      <c r="Y9577" s="429"/>
      <c r="Z9577" s="429"/>
      <c r="AA9577" s="429"/>
      <c r="AB9577" s="185"/>
      <c r="AC9577" s="431"/>
    </row>
    <row r="9578" spans="24:29">
      <c r="X9578" s="429"/>
      <c r="Y9578" s="429"/>
      <c r="Z9578" s="429"/>
      <c r="AA9578" s="429"/>
      <c r="AB9578" s="185"/>
      <c r="AC9578" s="431"/>
    </row>
    <row r="9579" spans="24:29">
      <c r="X9579" s="429"/>
      <c r="Y9579" s="429"/>
      <c r="Z9579" s="429"/>
      <c r="AA9579" s="429"/>
      <c r="AB9579" s="185"/>
      <c r="AC9579" s="431"/>
    </row>
    <row r="9580" spans="24:29">
      <c r="X9580" s="429"/>
      <c r="Y9580" s="429"/>
      <c r="Z9580" s="429"/>
      <c r="AA9580" s="429"/>
      <c r="AB9580" s="185"/>
      <c r="AC9580" s="431"/>
    </row>
    <row r="9581" spans="24:29">
      <c r="X9581" s="429"/>
      <c r="Y9581" s="429"/>
      <c r="Z9581" s="429"/>
      <c r="AA9581" s="429"/>
      <c r="AB9581" s="185"/>
      <c r="AC9581" s="431"/>
    </row>
    <row r="9582" spans="24:29">
      <c r="X9582" s="429"/>
      <c r="Y9582" s="429"/>
      <c r="Z9582" s="429"/>
      <c r="AA9582" s="429"/>
      <c r="AB9582" s="185"/>
      <c r="AC9582" s="431"/>
    </row>
    <row r="9583" spans="24:29">
      <c r="X9583" s="429"/>
      <c r="Y9583" s="429"/>
      <c r="Z9583" s="429"/>
      <c r="AA9583" s="429"/>
      <c r="AB9583" s="185"/>
      <c r="AC9583" s="431"/>
    </row>
    <row r="9584" spans="24:29">
      <c r="X9584" s="429"/>
      <c r="Y9584" s="429"/>
      <c r="Z9584" s="429"/>
      <c r="AA9584" s="429"/>
      <c r="AB9584" s="185"/>
      <c r="AC9584" s="431"/>
    </row>
    <row r="9585" spans="24:29">
      <c r="X9585" s="429"/>
      <c r="Y9585" s="429"/>
      <c r="Z9585" s="429"/>
      <c r="AA9585" s="429"/>
      <c r="AB9585" s="185"/>
      <c r="AC9585" s="431"/>
    </row>
    <row r="9586" spans="24:29">
      <c r="X9586" s="429"/>
      <c r="Y9586" s="429"/>
      <c r="Z9586" s="429"/>
      <c r="AA9586" s="429"/>
      <c r="AB9586" s="185"/>
      <c r="AC9586" s="431"/>
    </row>
    <row r="9587" spans="24:29">
      <c r="X9587" s="429"/>
      <c r="Y9587" s="429"/>
      <c r="Z9587" s="429"/>
      <c r="AA9587" s="429"/>
      <c r="AB9587" s="185"/>
      <c r="AC9587" s="431"/>
    </row>
    <row r="9588" spans="24:29">
      <c r="X9588" s="429"/>
      <c r="Y9588" s="429"/>
      <c r="Z9588" s="429"/>
      <c r="AA9588" s="429"/>
      <c r="AB9588" s="185"/>
      <c r="AC9588" s="431"/>
    </row>
    <row r="9589" spans="24:29">
      <c r="X9589" s="429"/>
      <c r="Y9589" s="429"/>
      <c r="Z9589" s="429"/>
      <c r="AA9589" s="429"/>
      <c r="AB9589" s="185"/>
      <c r="AC9589" s="431"/>
    </row>
    <row r="9590" spans="24:29">
      <c r="X9590" s="429"/>
      <c r="Y9590" s="429"/>
      <c r="Z9590" s="429"/>
      <c r="AA9590" s="429"/>
      <c r="AB9590" s="185"/>
      <c r="AC9590" s="431"/>
    </row>
    <row r="9591" spans="24:29">
      <c r="X9591" s="429"/>
      <c r="Y9591" s="429"/>
      <c r="Z9591" s="429"/>
      <c r="AA9591" s="429"/>
      <c r="AB9591" s="185"/>
      <c r="AC9591" s="431"/>
    </row>
    <row r="9592" spans="24:29">
      <c r="X9592" s="429"/>
      <c r="Y9592" s="429"/>
      <c r="Z9592" s="429"/>
      <c r="AA9592" s="429"/>
      <c r="AB9592" s="185"/>
      <c r="AC9592" s="431"/>
    </row>
    <row r="9593" spans="24:29">
      <c r="X9593" s="429"/>
      <c r="Y9593" s="429"/>
      <c r="Z9593" s="429"/>
      <c r="AA9593" s="429"/>
      <c r="AB9593" s="185"/>
      <c r="AC9593" s="431"/>
    </row>
    <row r="9594" spans="24:29">
      <c r="X9594" s="429"/>
      <c r="Y9594" s="429"/>
      <c r="Z9594" s="429"/>
      <c r="AA9594" s="429"/>
      <c r="AB9594" s="185"/>
      <c r="AC9594" s="431"/>
    </row>
    <row r="9595" spans="24:29">
      <c r="X9595" s="429"/>
      <c r="Y9595" s="429"/>
      <c r="Z9595" s="429"/>
      <c r="AA9595" s="429"/>
      <c r="AB9595" s="185"/>
      <c r="AC9595" s="431"/>
    </row>
    <row r="9596" spans="24:29">
      <c r="X9596" s="429"/>
      <c r="Y9596" s="429"/>
      <c r="Z9596" s="429"/>
      <c r="AA9596" s="429"/>
      <c r="AB9596" s="185"/>
      <c r="AC9596" s="431"/>
    </row>
    <row r="9597" spans="24:29">
      <c r="X9597" s="429"/>
      <c r="Y9597" s="429"/>
      <c r="Z9597" s="429"/>
      <c r="AA9597" s="429"/>
      <c r="AB9597" s="185"/>
      <c r="AC9597" s="431"/>
    </row>
    <row r="9598" spans="24:29">
      <c r="X9598" s="429"/>
      <c r="Y9598" s="429"/>
      <c r="Z9598" s="429"/>
      <c r="AA9598" s="429"/>
      <c r="AB9598" s="185"/>
      <c r="AC9598" s="431"/>
    </row>
    <row r="9599" spans="24:29">
      <c r="X9599" s="429"/>
      <c r="Y9599" s="429"/>
      <c r="Z9599" s="429"/>
      <c r="AA9599" s="429"/>
      <c r="AB9599" s="185"/>
      <c r="AC9599" s="431"/>
    </row>
    <row r="9600" spans="24:29">
      <c r="X9600" s="429"/>
      <c r="Y9600" s="429"/>
      <c r="Z9600" s="429"/>
      <c r="AA9600" s="429"/>
      <c r="AB9600" s="185"/>
      <c r="AC9600" s="431"/>
    </row>
    <row r="9601" spans="24:29">
      <c r="X9601" s="429"/>
      <c r="Y9601" s="429"/>
      <c r="Z9601" s="429"/>
      <c r="AA9601" s="429"/>
      <c r="AB9601" s="185"/>
      <c r="AC9601" s="431"/>
    </row>
    <row r="9602" spans="24:29">
      <c r="X9602" s="429"/>
      <c r="Y9602" s="429"/>
      <c r="Z9602" s="429"/>
      <c r="AA9602" s="429"/>
      <c r="AB9602" s="185"/>
      <c r="AC9602" s="431"/>
    </row>
    <row r="9603" spans="24:29">
      <c r="X9603" s="429"/>
      <c r="Y9603" s="429"/>
      <c r="Z9603" s="429"/>
      <c r="AA9603" s="429"/>
      <c r="AB9603" s="185"/>
      <c r="AC9603" s="431"/>
    </row>
    <row r="9604" spans="24:29">
      <c r="X9604" s="429"/>
      <c r="Y9604" s="429"/>
      <c r="Z9604" s="429"/>
      <c r="AA9604" s="429"/>
      <c r="AB9604" s="185"/>
      <c r="AC9604" s="431"/>
    </row>
    <row r="9605" spans="24:29">
      <c r="X9605" s="429"/>
      <c r="Y9605" s="429"/>
      <c r="Z9605" s="429"/>
      <c r="AA9605" s="429"/>
      <c r="AB9605" s="185"/>
      <c r="AC9605" s="431"/>
    </row>
    <row r="9606" spans="24:29">
      <c r="X9606" s="429"/>
      <c r="Y9606" s="429"/>
      <c r="Z9606" s="429"/>
      <c r="AA9606" s="429"/>
      <c r="AB9606" s="185"/>
      <c r="AC9606" s="431"/>
    </row>
    <row r="9607" spans="24:29">
      <c r="X9607" s="429"/>
      <c r="Y9607" s="429"/>
      <c r="Z9607" s="429"/>
      <c r="AA9607" s="429"/>
      <c r="AB9607" s="185"/>
      <c r="AC9607" s="431"/>
    </row>
    <row r="9608" spans="24:29">
      <c r="X9608" s="429"/>
      <c r="Y9608" s="429"/>
      <c r="Z9608" s="429"/>
      <c r="AA9608" s="429"/>
      <c r="AB9608" s="185"/>
      <c r="AC9608" s="431"/>
    </row>
    <row r="9609" spans="24:29">
      <c r="X9609" s="429"/>
      <c r="Y9609" s="429"/>
      <c r="Z9609" s="429"/>
      <c r="AA9609" s="429"/>
      <c r="AB9609" s="185"/>
      <c r="AC9609" s="431"/>
    </row>
    <row r="9610" spans="24:29">
      <c r="X9610" s="429"/>
      <c r="Y9610" s="429"/>
      <c r="Z9610" s="429"/>
      <c r="AA9610" s="429"/>
      <c r="AB9610" s="185"/>
      <c r="AC9610" s="431"/>
    </row>
    <row r="9611" spans="24:29">
      <c r="X9611" s="429"/>
      <c r="Y9611" s="429"/>
      <c r="Z9611" s="429"/>
      <c r="AA9611" s="429"/>
      <c r="AB9611" s="185"/>
      <c r="AC9611" s="431"/>
    </row>
    <row r="9612" spans="24:29">
      <c r="X9612" s="429"/>
      <c r="Y9612" s="429"/>
      <c r="Z9612" s="429"/>
      <c r="AA9612" s="429"/>
      <c r="AB9612" s="185"/>
      <c r="AC9612" s="431"/>
    </row>
    <row r="9613" spans="24:29">
      <c r="X9613" s="429"/>
      <c r="Y9613" s="429"/>
      <c r="Z9613" s="429"/>
      <c r="AA9613" s="429"/>
      <c r="AB9613" s="185"/>
      <c r="AC9613" s="431"/>
    </row>
    <row r="9614" spans="24:29">
      <c r="X9614" s="429"/>
      <c r="Y9614" s="429"/>
      <c r="Z9614" s="429"/>
      <c r="AA9614" s="429"/>
      <c r="AB9614" s="185"/>
      <c r="AC9614" s="431"/>
    </row>
    <row r="9615" spans="24:29">
      <c r="X9615" s="429"/>
      <c r="Y9615" s="429"/>
      <c r="Z9615" s="429"/>
      <c r="AA9615" s="429"/>
      <c r="AB9615" s="185"/>
      <c r="AC9615" s="431"/>
    </row>
    <row r="9616" spans="24:29">
      <c r="X9616" s="429"/>
      <c r="Y9616" s="429"/>
      <c r="Z9616" s="429"/>
      <c r="AA9616" s="429"/>
      <c r="AB9616" s="185"/>
      <c r="AC9616" s="431"/>
    </row>
    <row r="9617" spans="24:29">
      <c r="X9617" s="429"/>
      <c r="Y9617" s="429"/>
      <c r="Z9617" s="429"/>
      <c r="AA9617" s="429"/>
      <c r="AB9617" s="185"/>
      <c r="AC9617" s="431"/>
    </row>
    <row r="9618" spans="24:29">
      <c r="X9618" s="429"/>
      <c r="Y9618" s="429"/>
      <c r="Z9618" s="429"/>
      <c r="AA9618" s="429"/>
      <c r="AB9618" s="185"/>
      <c r="AC9618" s="431"/>
    </row>
    <row r="9619" spans="24:29">
      <c r="X9619" s="429"/>
      <c r="Y9619" s="429"/>
      <c r="Z9619" s="429"/>
      <c r="AA9619" s="429"/>
      <c r="AB9619" s="185"/>
      <c r="AC9619" s="431"/>
    </row>
    <row r="9620" spans="24:29">
      <c r="X9620" s="429"/>
      <c r="Y9620" s="429"/>
      <c r="Z9620" s="429"/>
      <c r="AA9620" s="429"/>
      <c r="AB9620" s="185"/>
      <c r="AC9620" s="431"/>
    </row>
    <row r="9621" spans="24:29">
      <c r="X9621" s="429"/>
      <c r="Y9621" s="429"/>
      <c r="Z9621" s="429"/>
      <c r="AA9621" s="429"/>
      <c r="AB9621" s="185"/>
      <c r="AC9621" s="431"/>
    </row>
    <row r="9622" spans="24:29">
      <c r="X9622" s="429"/>
      <c r="Y9622" s="429"/>
      <c r="Z9622" s="429"/>
      <c r="AA9622" s="429"/>
      <c r="AB9622" s="185"/>
      <c r="AC9622" s="431"/>
    </row>
    <row r="9623" spans="24:29">
      <c r="X9623" s="429"/>
      <c r="Y9623" s="429"/>
      <c r="Z9623" s="429"/>
      <c r="AA9623" s="429"/>
      <c r="AB9623" s="185"/>
      <c r="AC9623" s="431"/>
    </row>
    <row r="9624" spans="24:29">
      <c r="X9624" s="429"/>
      <c r="Y9624" s="429"/>
      <c r="Z9624" s="429"/>
      <c r="AA9624" s="429"/>
      <c r="AB9624" s="185"/>
      <c r="AC9624" s="431"/>
    </row>
    <row r="9625" spans="24:29">
      <c r="X9625" s="429"/>
      <c r="Y9625" s="429"/>
      <c r="Z9625" s="429"/>
      <c r="AA9625" s="429"/>
      <c r="AB9625" s="185"/>
      <c r="AC9625" s="431"/>
    </row>
    <row r="9626" spans="24:29">
      <c r="X9626" s="429"/>
      <c r="Y9626" s="429"/>
      <c r="Z9626" s="429"/>
      <c r="AA9626" s="429"/>
      <c r="AB9626" s="185"/>
      <c r="AC9626" s="431"/>
    </row>
    <row r="9627" spans="24:29">
      <c r="X9627" s="429"/>
      <c r="Y9627" s="429"/>
      <c r="Z9627" s="429"/>
      <c r="AA9627" s="429"/>
      <c r="AB9627" s="185"/>
      <c r="AC9627" s="431"/>
    </row>
    <row r="9628" spans="24:29">
      <c r="X9628" s="429"/>
      <c r="Y9628" s="429"/>
      <c r="Z9628" s="429"/>
      <c r="AA9628" s="429"/>
      <c r="AB9628" s="185"/>
      <c r="AC9628" s="431"/>
    </row>
    <row r="9629" spans="24:29">
      <c r="X9629" s="429"/>
      <c r="Y9629" s="429"/>
      <c r="Z9629" s="429"/>
      <c r="AA9629" s="429"/>
      <c r="AB9629" s="185"/>
      <c r="AC9629" s="431"/>
    </row>
    <row r="9630" spans="24:29">
      <c r="X9630" s="429"/>
      <c r="Y9630" s="429"/>
      <c r="Z9630" s="429"/>
      <c r="AA9630" s="429"/>
      <c r="AB9630" s="185"/>
      <c r="AC9630" s="431"/>
    </row>
    <row r="9631" spans="24:29">
      <c r="X9631" s="429"/>
      <c r="Y9631" s="429"/>
      <c r="Z9631" s="429"/>
      <c r="AA9631" s="429"/>
      <c r="AB9631" s="185"/>
      <c r="AC9631" s="431"/>
    </row>
    <row r="9632" spans="24:29">
      <c r="X9632" s="429"/>
      <c r="Y9632" s="429"/>
      <c r="Z9632" s="429"/>
      <c r="AA9632" s="429"/>
      <c r="AB9632" s="185"/>
      <c r="AC9632" s="431"/>
    </row>
    <row r="9633" spans="24:29">
      <c r="X9633" s="429"/>
      <c r="Y9633" s="429"/>
      <c r="Z9633" s="429"/>
      <c r="AA9633" s="429"/>
      <c r="AB9633" s="185"/>
      <c r="AC9633" s="431"/>
    </row>
    <row r="9634" spans="24:29">
      <c r="X9634" s="429"/>
      <c r="Y9634" s="429"/>
      <c r="Z9634" s="429"/>
      <c r="AA9634" s="429"/>
      <c r="AB9634" s="185"/>
      <c r="AC9634" s="431"/>
    </row>
    <row r="9635" spans="24:29">
      <c r="X9635" s="429"/>
      <c r="Y9635" s="429"/>
      <c r="Z9635" s="429"/>
      <c r="AA9635" s="429"/>
      <c r="AB9635" s="185"/>
      <c r="AC9635" s="431"/>
    </row>
    <row r="9636" spans="24:29">
      <c r="X9636" s="429"/>
      <c r="Y9636" s="429"/>
      <c r="Z9636" s="429"/>
      <c r="AA9636" s="429"/>
      <c r="AB9636" s="185"/>
      <c r="AC9636" s="431"/>
    </row>
    <row r="9637" spans="24:29">
      <c r="X9637" s="429"/>
      <c r="Y9637" s="429"/>
      <c r="Z9637" s="429"/>
      <c r="AA9637" s="429"/>
      <c r="AB9637" s="185"/>
      <c r="AC9637" s="431"/>
    </row>
    <row r="9638" spans="24:29">
      <c r="X9638" s="429"/>
      <c r="Y9638" s="429"/>
      <c r="Z9638" s="429"/>
      <c r="AA9638" s="429"/>
      <c r="AB9638" s="185"/>
      <c r="AC9638" s="431"/>
    </row>
    <row r="9639" spans="24:29">
      <c r="X9639" s="429"/>
      <c r="Y9639" s="429"/>
      <c r="Z9639" s="429"/>
      <c r="AA9639" s="429"/>
      <c r="AB9639" s="185"/>
      <c r="AC9639" s="431"/>
    </row>
    <row r="9640" spans="24:29">
      <c r="X9640" s="429"/>
      <c r="Y9640" s="429"/>
      <c r="Z9640" s="429"/>
      <c r="AA9640" s="429"/>
      <c r="AB9640" s="185"/>
      <c r="AC9640" s="431"/>
    </row>
    <row r="9641" spans="24:29">
      <c r="X9641" s="429"/>
      <c r="Y9641" s="429"/>
      <c r="Z9641" s="429"/>
      <c r="AA9641" s="429"/>
      <c r="AB9641" s="185"/>
      <c r="AC9641" s="431"/>
    </row>
    <row r="9642" spans="24:29">
      <c r="X9642" s="429"/>
      <c r="Y9642" s="429"/>
      <c r="Z9642" s="429"/>
      <c r="AA9642" s="429"/>
      <c r="AB9642" s="185"/>
      <c r="AC9642" s="431"/>
    </row>
    <row r="9643" spans="24:29">
      <c r="X9643" s="429"/>
      <c r="Y9643" s="429"/>
      <c r="Z9643" s="429"/>
      <c r="AA9643" s="429"/>
      <c r="AB9643" s="185"/>
      <c r="AC9643" s="431"/>
    </row>
    <row r="9644" spans="24:29">
      <c r="X9644" s="429"/>
      <c r="Y9644" s="429"/>
      <c r="Z9644" s="429"/>
      <c r="AA9644" s="429"/>
      <c r="AB9644" s="185"/>
      <c r="AC9644" s="431"/>
    </row>
    <row r="9645" spans="24:29">
      <c r="X9645" s="429"/>
      <c r="Y9645" s="429"/>
      <c r="Z9645" s="429"/>
      <c r="AA9645" s="429"/>
      <c r="AB9645" s="185"/>
      <c r="AC9645" s="431"/>
    </row>
    <row r="9646" spans="24:29">
      <c r="X9646" s="429"/>
      <c r="Y9646" s="429"/>
      <c r="Z9646" s="429"/>
      <c r="AA9646" s="429"/>
      <c r="AB9646" s="185"/>
      <c r="AC9646" s="431"/>
    </row>
    <row r="9647" spans="24:29">
      <c r="X9647" s="429"/>
      <c r="Y9647" s="429"/>
      <c r="Z9647" s="429"/>
      <c r="AA9647" s="429"/>
      <c r="AB9647" s="185"/>
      <c r="AC9647" s="431"/>
    </row>
    <row r="9648" spans="24:29">
      <c r="X9648" s="429"/>
      <c r="Y9648" s="429"/>
      <c r="Z9648" s="429"/>
      <c r="AA9648" s="429"/>
      <c r="AB9648" s="185"/>
      <c r="AC9648" s="431"/>
    </row>
    <row r="9649" spans="24:29">
      <c r="X9649" s="429"/>
      <c r="Y9649" s="429"/>
      <c r="Z9649" s="429"/>
      <c r="AA9649" s="429"/>
      <c r="AB9649" s="185"/>
      <c r="AC9649" s="431"/>
    </row>
    <row r="9650" spans="24:29">
      <c r="X9650" s="429"/>
      <c r="Y9650" s="429"/>
      <c r="Z9650" s="429"/>
      <c r="AA9650" s="429"/>
      <c r="AB9650" s="185"/>
      <c r="AC9650" s="431"/>
    </row>
    <row r="9651" spans="24:29">
      <c r="X9651" s="429"/>
      <c r="Y9651" s="429"/>
      <c r="Z9651" s="429"/>
      <c r="AA9651" s="429"/>
      <c r="AB9651" s="185"/>
      <c r="AC9651" s="431"/>
    </row>
    <row r="9652" spans="24:29">
      <c r="X9652" s="429"/>
      <c r="Y9652" s="429"/>
      <c r="Z9652" s="429"/>
      <c r="AA9652" s="429"/>
      <c r="AB9652" s="185"/>
      <c r="AC9652" s="431"/>
    </row>
    <row r="9653" spans="24:29">
      <c r="X9653" s="429"/>
      <c r="Y9653" s="429"/>
      <c r="Z9653" s="429"/>
      <c r="AA9653" s="429"/>
      <c r="AB9653" s="185"/>
      <c r="AC9653" s="431"/>
    </row>
    <row r="9654" spans="24:29">
      <c r="X9654" s="429"/>
      <c r="Y9654" s="429"/>
      <c r="Z9654" s="429"/>
      <c r="AA9654" s="429"/>
      <c r="AB9654" s="185"/>
      <c r="AC9654" s="431"/>
    </row>
    <row r="9655" spans="24:29">
      <c r="X9655" s="429"/>
      <c r="Y9655" s="429"/>
      <c r="Z9655" s="429"/>
      <c r="AA9655" s="429"/>
      <c r="AB9655" s="185"/>
      <c r="AC9655" s="431"/>
    </row>
    <row r="9656" spans="24:29">
      <c r="X9656" s="429"/>
      <c r="Y9656" s="429"/>
      <c r="Z9656" s="429"/>
      <c r="AA9656" s="429"/>
      <c r="AB9656" s="185"/>
      <c r="AC9656" s="431"/>
    </row>
    <row r="9657" spans="24:29">
      <c r="X9657" s="429"/>
      <c r="Y9657" s="429"/>
      <c r="Z9657" s="429"/>
      <c r="AA9657" s="429"/>
      <c r="AB9657" s="185"/>
      <c r="AC9657" s="431"/>
    </row>
    <row r="9658" spans="24:29">
      <c r="X9658" s="429"/>
      <c r="Y9658" s="429"/>
      <c r="Z9658" s="429"/>
      <c r="AA9658" s="429"/>
      <c r="AB9658" s="185"/>
      <c r="AC9658" s="431"/>
    </row>
    <row r="9659" spans="24:29">
      <c r="X9659" s="429"/>
      <c r="Y9659" s="429"/>
      <c r="Z9659" s="429"/>
      <c r="AA9659" s="429"/>
      <c r="AB9659" s="185"/>
      <c r="AC9659" s="431"/>
    </row>
    <row r="9660" spans="24:29">
      <c r="X9660" s="429"/>
      <c r="Y9660" s="429"/>
      <c r="Z9660" s="429"/>
      <c r="AA9660" s="429"/>
      <c r="AB9660" s="185"/>
      <c r="AC9660" s="431"/>
    </row>
    <row r="9661" spans="24:29">
      <c r="X9661" s="429"/>
      <c r="Y9661" s="429"/>
      <c r="Z9661" s="429"/>
      <c r="AA9661" s="429"/>
      <c r="AB9661" s="185"/>
      <c r="AC9661" s="431"/>
    </row>
    <row r="9662" spans="24:29">
      <c r="X9662" s="429"/>
      <c r="Y9662" s="429"/>
      <c r="Z9662" s="429"/>
      <c r="AA9662" s="429"/>
      <c r="AB9662" s="185"/>
      <c r="AC9662" s="431"/>
    </row>
    <row r="9663" spans="24:29">
      <c r="X9663" s="429"/>
      <c r="Y9663" s="429"/>
      <c r="Z9663" s="429"/>
      <c r="AA9663" s="429"/>
      <c r="AB9663" s="185"/>
      <c r="AC9663" s="431"/>
    </row>
    <row r="9664" spans="24:29">
      <c r="X9664" s="429"/>
      <c r="Y9664" s="429"/>
      <c r="Z9664" s="429"/>
      <c r="AA9664" s="429"/>
      <c r="AB9664" s="185"/>
      <c r="AC9664" s="431"/>
    </row>
    <row r="9665" spans="24:29">
      <c r="X9665" s="429"/>
      <c r="Y9665" s="429"/>
      <c r="Z9665" s="429"/>
      <c r="AA9665" s="429"/>
      <c r="AB9665" s="185"/>
      <c r="AC9665" s="431"/>
    </row>
    <row r="9666" spans="24:29">
      <c r="X9666" s="429"/>
      <c r="Y9666" s="429"/>
      <c r="Z9666" s="429"/>
      <c r="AA9666" s="429"/>
      <c r="AB9666" s="185"/>
      <c r="AC9666" s="431"/>
    </row>
    <row r="9667" spans="24:29">
      <c r="X9667" s="429"/>
      <c r="Y9667" s="429"/>
      <c r="Z9667" s="429"/>
      <c r="AA9667" s="429"/>
      <c r="AB9667" s="185"/>
      <c r="AC9667" s="431"/>
    </row>
    <row r="9668" spans="24:29">
      <c r="X9668" s="429"/>
      <c r="Y9668" s="429"/>
      <c r="Z9668" s="429"/>
      <c r="AA9668" s="429"/>
      <c r="AB9668" s="185"/>
      <c r="AC9668" s="431"/>
    </row>
    <row r="9669" spans="24:29">
      <c r="X9669" s="429"/>
      <c r="Y9669" s="429"/>
      <c r="Z9669" s="429"/>
      <c r="AA9669" s="429"/>
      <c r="AB9669" s="185"/>
      <c r="AC9669" s="431"/>
    </row>
    <row r="9670" spans="24:29">
      <c r="X9670" s="429"/>
      <c r="Y9670" s="429"/>
      <c r="Z9670" s="429"/>
      <c r="AA9670" s="429"/>
      <c r="AB9670" s="185"/>
      <c r="AC9670" s="431"/>
    </row>
    <row r="9671" spans="24:29">
      <c r="X9671" s="429"/>
      <c r="Y9671" s="429"/>
      <c r="Z9671" s="429"/>
      <c r="AA9671" s="429"/>
      <c r="AB9671" s="185"/>
      <c r="AC9671" s="431"/>
    </row>
    <row r="9672" spans="24:29">
      <c r="X9672" s="429"/>
      <c r="Y9672" s="429"/>
      <c r="Z9672" s="429"/>
      <c r="AA9672" s="429"/>
      <c r="AB9672" s="185"/>
      <c r="AC9672" s="431"/>
    </row>
    <row r="9673" spans="24:29">
      <c r="X9673" s="429"/>
      <c r="Y9673" s="429"/>
      <c r="Z9673" s="429"/>
      <c r="AA9673" s="429"/>
      <c r="AB9673" s="185"/>
      <c r="AC9673" s="431"/>
    </row>
    <row r="9674" spans="24:29">
      <c r="X9674" s="429"/>
      <c r="Y9674" s="429"/>
      <c r="Z9674" s="429"/>
      <c r="AA9674" s="429"/>
      <c r="AB9674" s="185"/>
      <c r="AC9674" s="431"/>
    </row>
    <row r="9675" spans="24:29">
      <c r="X9675" s="429"/>
      <c r="Y9675" s="429"/>
      <c r="Z9675" s="429"/>
      <c r="AA9675" s="429"/>
      <c r="AB9675" s="185"/>
      <c r="AC9675" s="431"/>
    </row>
    <row r="9676" spans="24:29">
      <c r="X9676" s="429"/>
      <c r="Y9676" s="429"/>
      <c r="Z9676" s="429"/>
      <c r="AA9676" s="429"/>
      <c r="AB9676" s="185"/>
      <c r="AC9676" s="431"/>
    </row>
    <row r="9677" spans="24:29">
      <c r="X9677" s="429"/>
      <c r="Y9677" s="429"/>
      <c r="Z9677" s="429"/>
      <c r="AA9677" s="429"/>
      <c r="AB9677" s="185"/>
      <c r="AC9677" s="431"/>
    </row>
    <row r="9678" spans="24:29">
      <c r="X9678" s="429"/>
      <c r="Y9678" s="429"/>
      <c r="Z9678" s="429"/>
      <c r="AA9678" s="429"/>
      <c r="AB9678" s="185"/>
      <c r="AC9678" s="431"/>
    </row>
    <row r="9679" spans="24:29">
      <c r="X9679" s="429"/>
      <c r="Y9679" s="429"/>
      <c r="Z9679" s="429"/>
      <c r="AA9679" s="429"/>
      <c r="AB9679" s="185"/>
      <c r="AC9679" s="431"/>
    </row>
    <row r="9680" spans="24:29">
      <c r="X9680" s="429"/>
      <c r="Y9680" s="429"/>
      <c r="Z9680" s="429"/>
      <c r="AA9680" s="429"/>
      <c r="AB9680" s="185"/>
      <c r="AC9680" s="431"/>
    </row>
    <row r="9681" spans="24:29">
      <c r="X9681" s="429"/>
      <c r="Y9681" s="429"/>
      <c r="Z9681" s="429"/>
      <c r="AA9681" s="429"/>
      <c r="AB9681" s="185"/>
      <c r="AC9681" s="431"/>
    </row>
    <row r="9682" spans="24:29">
      <c r="X9682" s="429"/>
      <c r="Y9682" s="429"/>
      <c r="Z9682" s="429"/>
      <c r="AA9682" s="429"/>
      <c r="AB9682" s="185"/>
      <c r="AC9682" s="431"/>
    </row>
    <row r="9683" spans="24:29">
      <c r="X9683" s="429"/>
      <c r="Y9683" s="429"/>
      <c r="Z9683" s="429"/>
      <c r="AA9683" s="429"/>
      <c r="AB9683" s="185"/>
      <c r="AC9683" s="431"/>
    </row>
    <row r="9684" spans="24:29">
      <c r="X9684" s="429"/>
      <c r="Y9684" s="429"/>
      <c r="Z9684" s="429"/>
      <c r="AA9684" s="429"/>
      <c r="AB9684" s="185"/>
      <c r="AC9684" s="431"/>
    </row>
    <row r="9685" spans="24:29">
      <c r="X9685" s="429"/>
      <c r="Y9685" s="429"/>
      <c r="Z9685" s="429"/>
      <c r="AA9685" s="429"/>
      <c r="AB9685" s="185"/>
      <c r="AC9685" s="431"/>
    </row>
    <row r="9686" spans="24:29">
      <c r="X9686" s="429"/>
      <c r="Y9686" s="429"/>
      <c r="Z9686" s="429"/>
      <c r="AA9686" s="429"/>
      <c r="AB9686" s="185"/>
      <c r="AC9686" s="431"/>
    </row>
    <row r="9687" spans="24:29">
      <c r="X9687" s="429"/>
      <c r="Y9687" s="429"/>
      <c r="Z9687" s="429"/>
      <c r="AA9687" s="429"/>
      <c r="AB9687" s="185"/>
      <c r="AC9687" s="431"/>
    </row>
    <row r="9688" spans="24:29">
      <c r="X9688" s="429"/>
      <c r="Y9688" s="429"/>
      <c r="Z9688" s="429"/>
      <c r="AA9688" s="429"/>
      <c r="AB9688" s="185"/>
      <c r="AC9688" s="431"/>
    </row>
    <row r="9689" spans="24:29">
      <c r="X9689" s="429"/>
      <c r="Y9689" s="429"/>
      <c r="Z9689" s="429"/>
      <c r="AA9689" s="429"/>
      <c r="AB9689" s="185"/>
      <c r="AC9689" s="431"/>
    </row>
    <row r="9690" spans="24:29">
      <c r="X9690" s="429"/>
      <c r="Y9690" s="429"/>
      <c r="Z9690" s="429"/>
      <c r="AA9690" s="429"/>
      <c r="AB9690" s="185"/>
      <c r="AC9690" s="431"/>
    </row>
    <row r="9691" spans="24:29">
      <c r="X9691" s="429"/>
      <c r="Y9691" s="429"/>
      <c r="Z9691" s="429"/>
      <c r="AA9691" s="429"/>
      <c r="AB9691" s="185"/>
      <c r="AC9691" s="431"/>
    </row>
    <row r="9692" spans="24:29">
      <c r="X9692" s="429"/>
      <c r="Y9692" s="429"/>
      <c r="Z9692" s="429"/>
      <c r="AA9692" s="429"/>
      <c r="AB9692" s="185"/>
      <c r="AC9692" s="431"/>
    </row>
    <row r="9693" spans="24:29">
      <c r="X9693" s="429"/>
      <c r="Y9693" s="429"/>
      <c r="Z9693" s="429"/>
      <c r="AA9693" s="429"/>
      <c r="AB9693" s="185"/>
      <c r="AC9693" s="431"/>
    </row>
    <row r="9694" spans="24:29">
      <c r="X9694" s="429"/>
      <c r="Y9694" s="429"/>
      <c r="Z9694" s="429"/>
      <c r="AA9694" s="429"/>
      <c r="AB9694" s="185"/>
      <c r="AC9694" s="431"/>
    </row>
    <row r="9695" spans="24:29">
      <c r="X9695" s="429"/>
      <c r="Y9695" s="429"/>
      <c r="Z9695" s="429"/>
      <c r="AA9695" s="429"/>
      <c r="AB9695" s="185"/>
      <c r="AC9695" s="431"/>
    </row>
    <row r="9696" spans="24:29">
      <c r="X9696" s="429"/>
      <c r="Y9696" s="429"/>
      <c r="Z9696" s="429"/>
      <c r="AA9696" s="429"/>
      <c r="AB9696" s="185"/>
      <c r="AC9696" s="431"/>
    </row>
    <row r="9697" spans="24:29">
      <c r="X9697" s="429"/>
      <c r="Y9697" s="429"/>
      <c r="Z9697" s="429"/>
      <c r="AA9697" s="429"/>
      <c r="AB9697" s="185"/>
      <c r="AC9697" s="431"/>
    </row>
    <row r="9698" spans="24:29">
      <c r="X9698" s="429"/>
      <c r="Y9698" s="429"/>
      <c r="Z9698" s="429"/>
      <c r="AA9698" s="429"/>
      <c r="AB9698" s="185"/>
      <c r="AC9698" s="431"/>
    </row>
    <row r="9699" spans="24:29">
      <c r="X9699" s="429"/>
      <c r="Y9699" s="429"/>
      <c r="Z9699" s="429"/>
      <c r="AA9699" s="429"/>
      <c r="AB9699" s="185"/>
      <c r="AC9699" s="431"/>
    </row>
    <row r="9700" spans="24:29">
      <c r="X9700" s="429"/>
      <c r="Y9700" s="429"/>
      <c r="Z9700" s="429"/>
      <c r="AA9700" s="429"/>
      <c r="AB9700" s="185"/>
      <c r="AC9700" s="431"/>
    </row>
    <row r="9701" spans="24:29">
      <c r="X9701" s="429"/>
      <c r="Y9701" s="429"/>
      <c r="Z9701" s="429"/>
      <c r="AA9701" s="429"/>
      <c r="AB9701" s="185"/>
      <c r="AC9701" s="431"/>
    </row>
    <row r="9702" spans="24:29">
      <c r="X9702" s="429"/>
      <c r="Y9702" s="429"/>
      <c r="Z9702" s="429"/>
      <c r="AA9702" s="429"/>
      <c r="AB9702" s="185"/>
      <c r="AC9702" s="431"/>
    </row>
    <row r="9703" spans="24:29">
      <c r="X9703" s="429"/>
      <c r="Y9703" s="429"/>
      <c r="Z9703" s="429"/>
      <c r="AA9703" s="429"/>
      <c r="AB9703" s="185"/>
      <c r="AC9703" s="431"/>
    </row>
    <row r="9704" spans="24:29">
      <c r="X9704" s="429"/>
      <c r="Y9704" s="429"/>
      <c r="Z9704" s="429"/>
      <c r="AA9704" s="429"/>
      <c r="AB9704" s="185"/>
      <c r="AC9704" s="431"/>
    </row>
    <row r="9705" spans="24:29">
      <c r="X9705" s="429"/>
      <c r="Y9705" s="429"/>
      <c r="Z9705" s="429"/>
      <c r="AA9705" s="429"/>
      <c r="AB9705" s="185"/>
      <c r="AC9705" s="431"/>
    </row>
    <row r="9706" spans="24:29">
      <c r="X9706" s="429"/>
      <c r="Y9706" s="429"/>
      <c r="Z9706" s="429"/>
      <c r="AA9706" s="429"/>
      <c r="AB9706" s="185"/>
      <c r="AC9706" s="431"/>
    </row>
    <row r="9707" spans="24:29">
      <c r="X9707" s="429"/>
      <c r="Y9707" s="429"/>
      <c r="Z9707" s="429"/>
      <c r="AA9707" s="429"/>
      <c r="AB9707" s="185"/>
      <c r="AC9707" s="431"/>
    </row>
    <row r="9708" spans="24:29">
      <c r="X9708" s="429"/>
      <c r="Y9708" s="429"/>
      <c r="Z9708" s="429"/>
      <c r="AA9708" s="429"/>
      <c r="AB9708" s="185"/>
      <c r="AC9708" s="431"/>
    </row>
    <row r="9709" spans="24:29">
      <c r="X9709" s="429"/>
      <c r="Y9709" s="429"/>
      <c r="Z9709" s="429"/>
      <c r="AA9709" s="429"/>
      <c r="AB9709" s="185"/>
      <c r="AC9709" s="431"/>
    </row>
    <row r="9710" spans="24:29">
      <c r="X9710" s="429"/>
      <c r="Y9710" s="429"/>
      <c r="Z9710" s="429"/>
      <c r="AA9710" s="429"/>
      <c r="AB9710" s="185"/>
      <c r="AC9710" s="431"/>
    </row>
    <row r="9711" spans="24:29">
      <c r="X9711" s="429"/>
      <c r="Y9711" s="429"/>
      <c r="Z9711" s="429"/>
      <c r="AA9711" s="429"/>
      <c r="AB9711" s="185"/>
      <c r="AC9711" s="431"/>
    </row>
    <row r="9712" spans="24:29">
      <c r="X9712" s="429"/>
      <c r="Y9712" s="429"/>
      <c r="Z9712" s="429"/>
      <c r="AA9712" s="429"/>
      <c r="AB9712" s="185"/>
      <c r="AC9712" s="431"/>
    </row>
    <row r="9713" spans="24:29">
      <c r="X9713" s="429"/>
      <c r="Y9713" s="429"/>
      <c r="Z9713" s="429"/>
      <c r="AA9713" s="429"/>
      <c r="AB9713" s="185"/>
      <c r="AC9713" s="431"/>
    </row>
    <row r="9714" spans="24:29">
      <c r="X9714" s="429"/>
      <c r="Y9714" s="429"/>
      <c r="Z9714" s="429"/>
      <c r="AA9714" s="429"/>
      <c r="AB9714" s="185"/>
      <c r="AC9714" s="431"/>
    </row>
    <row r="9715" spans="24:29">
      <c r="X9715" s="429"/>
      <c r="Y9715" s="429"/>
      <c r="Z9715" s="429"/>
      <c r="AA9715" s="429"/>
      <c r="AB9715" s="185"/>
      <c r="AC9715" s="431"/>
    </row>
    <row r="9716" spans="24:29">
      <c r="X9716" s="429"/>
      <c r="Y9716" s="429"/>
      <c r="Z9716" s="429"/>
      <c r="AA9716" s="429"/>
      <c r="AB9716" s="185"/>
      <c r="AC9716" s="431"/>
    </row>
    <row r="9717" spans="24:29">
      <c r="X9717" s="429"/>
      <c r="Y9717" s="429"/>
      <c r="Z9717" s="429"/>
      <c r="AA9717" s="429"/>
      <c r="AB9717" s="185"/>
      <c r="AC9717" s="431"/>
    </row>
    <row r="9718" spans="24:29">
      <c r="X9718" s="429"/>
      <c r="Y9718" s="429"/>
      <c r="Z9718" s="429"/>
      <c r="AA9718" s="429"/>
      <c r="AB9718" s="185"/>
      <c r="AC9718" s="431"/>
    </row>
    <row r="9719" spans="24:29">
      <c r="X9719" s="429"/>
      <c r="Y9719" s="429"/>
      <c r="Z9719" s="429"/>
      <c r="AA9719" s="429"/>
      <c r="AB9719" s="185"/>
      <c r="AC9719" s="431"/>
    </row>
    <row r="9720" spans="24:29">
      <c r="X9720" s="429"/>
      <c r="Y9720" s="429"/>
      <c r="Z9720" s="429"/>
      <c r="AA9720" s="429"/>
      <c r="AB9720" s="185"/>
      <c r="AC9720" s="431"/>
    </row>
    <row r="9721" spans="24:29">
      <c r="X9721" s="429"/>
      <c r="Y9721" s="429"/>
      <c r="Z9721" s="429"/>
      <c r="AA9721" s="429"/>
      <c r="AB9721" s="185"/>
      <c r="AC9721" s="431"/>
    </row>
    <row r="9722" spans="24:29">
      <c r="X9722" s="429"/>
      <c r="Y9722" s="429"/>
      <c r="Z9722" s="429"/>
      <c r="AA9722" s="429"/>
      <c r="AB9722" s="185"/>
      <c r="AC9722" s="431"/>
    </row>
    <row r="9723" spans="24:29">
      <c r="X9723" s="429"/>
      <c r="Y9723" s="429"/>
      <c r="Z9723" s="429"/>
      <c r="AA9723" s="429"/>
      <c r="AB9723" s="185"/>
      <c r="AC9723" s="431"/>
    </row>
    <row r="9724" spans="24:29">
      <c r="X9724" s="429"/>
      <c r="Y9724" s="429"/>
      <c r="Z9724" s="429"/>
      <c r="AA9724" s="429"/>
      <c r="AB9724" s="185"/>
      <c r="AC9724" s="431"/>
    </row>
    <row r="9725" spans="24:29">
      <c r="X9725" s="429"/>
      <c r="Y9725" s="429"/>
      <c r="Z9725" s="429"/>
      <c r="AA9725" s="429"/>
      <c r="AB9725" s="185"/>
      <c r="AC9725" s="431"/>
    </row>
    <row r="9726" spans="24:29">
      <c r="X9726" s="429"/>
      <c r="Y9726" s="429"/>
      <c r="Z9726" s="429"/>
      <c r="AA9726" s="429"/>
      <c r="AB9726" s="185"/>
      <c r="AC9726" s="431"/>
    </row>
    <row r="9727" spans="24:29">
      <c r="X9727" s="429"/>
      <c r="Y9727" s="429"/>
      <c r="Z9727" s="429"/>
      <c r="AA9727" s="429"/>
      <c r="AB9727" s="185"/>
      <c r="AC9727" s="431"/>
    </row>
    <row r="9728" spans="24:29">
      <c r="X9728" s="429"/>
      <c r="Y9728" s="429"/>
      <c r="Z9728" s="429"/>
      <c r="AA9728" s="429"/>
      <c r="AB9728" s="185"/>
      <c r="AC9728" s="431"/>
    </row>
    <row r="9729" spans="24:29">
      <c r="X9729" s="429"/>
      <c r="Y9729" s="429"/>
      <c r="Z9729" s="429"/>
      <c r="AA9729" s="429"/>
      <c r="AB9729" s="185"/>
      <c r="AC9729" s="431"/>
    </row>
    <row r="9730" spans="24:29">
      <c r="X9730" s="429"/>
      <c r="Y9730" s="429"/>
      <c r="Z9730" s="429"/>
      <c r="AA9730" s="429"/>
      <c r="AB9730" s="185"/>
      <c r="AC9730" s="431"/>
    </row>
    <row r="9731" spans="24:29">
      <c r="X9731" s="429"/>
      <c r="Y9731" s="429"/>
      <c r="Z9731" s="429"/>
      <c r="AA9731" s="429"/>
      <c r="AB9731" s="185"/>
      <c r="AC9731" s="431"/>
    </row>
    <row r="9732" spans="24:29">
      <c r="X9732" s="429"/>
      <c r="Y9732" s="429"/>
      <c r="Z9732" s="429"/>
      <c r="AA9732" s="429"/>
      <c r="AB9732" s="185"/>
      <c r="AC9732" s="431"/>
    </row>
    <row r="9733" spans="24:29">
      <c r="X9733" s="429"/>
      <c r="Y9733" s="429"/>
      <c r="Z9733" s="429"/>
      <c r="AA9733" s="429"/>
      <c r="AB9733" s="185"/>
      <c r="AC9733" s="431"/>
    </row>
    <row r="9734" spans="24:29">
      <c r="X9734" s="429"/>
      <c r="Y9734" s="429"/>
      <c r="Z9734" s="429"/>
      <c r="AA9734" s="429"/>
      <c r="AB9734" s="185"/>
      <c r="AC9734" s="431"/>
    </row>
    <row r="9735" spans="24:29">
      <c r="X9735" s="429"/>
      <c r="Y9735" s="429"/>
      <c r="Z9735" s="429"/>
      <c r="AA9735" s="429"/>
      <c r="AB9735" s="185"/>
      <c r="AC9735" s="431"/>
    </row>
    <row r="9736" spans="24:29">
      <c r="X9736" s="429"/>
      <c r="Y9736" s="429"/>
      <c r="Z9736" s="429"/>
      <c r="AA9736" s="429"/>
      <c r="AB9736" s="185"/>
      <c r="AC9736" s="431"/>
    </row>
    <row r="9737" spans="24:29">
      <c r="X9737" s="429"/>
      <c r="Y9737" s="429"/>
      <c r="Z9737" s="429"/>
      <c r="AA9737" s="429"/>
      <c r="AB9737" s="185"/>
      <c r="AC9737" s="431"/>
    </row>
    <row r="9738" spans="24:29">
      <c r="X9738" s="429"/>
      <c r="Y9738" s="429"/>
      <c r="Z9738" s="429"/>
      <c r="AA9738" s="429"/>
      <c r="AB9738" s="185"/>
      <c r="AC9738" s="431"/>
    </row>
    <row r="9739" spans="24:29">
      <c r="X9739" s="429"/>
      <c r="Y9739" s="429"/>
      <c r="Z9739" s="429"/>
      <c r="AA9739" s="429"/>
      <c r="AB9739" s="185"/>
      <c r="AC9739" s="431"/>
    </row>
    <row r="9740" spans="24:29">
      <c r="X9740" s="429"/>
      <c r="Y9740" s="429"/>
      <c r="Z9740" s="429"/>
      <c r="AA9740" s="429"/>
      <c r="AB9740" s="185"/>
      <c r="AC9740" s="431"/>
    </row>
    <row r="9741" spans="24:29">
      <c r="X9741" s="429"/>
      <c r="Y9741" s="429"/>
      <c r="Z9741" s="429"/>
      <c r="AA9741" s="429"/>
      <c r="AB9741" s="185"/>
      <c r="AC9741" s="431"/>
    </row>
    <row r="9742" spans="24:29">
      <c r="X9742" s="429"/>
      <c r="Y9742" s="429"/>
      <c r="Z9742" s="429"/>
      <c r="AA9742" s="429"/>
      <c r="AB9742" s="185"/>
      <c r="AC9742" s="431"/>
    </row>
    <row r="9743" spans="24:29">
      <c r="X9743" s="429"/>
      <c r="Y9743" s="429"/>
      <c r="Z9743" s="429"/>
      <c r="AA9743" s="429"/>
      <c r="AB9743" s="185"/>
      <c r="AC9743" s="431"/>
    </row>
    <row r="9744" spans="24:29">
      <c r="X9744" s="429"/>
      <c r="Y9744" s="429"/>
      <c r="Z9744" s="429"/>
      <c r="AA9744" s="429"/>
      <c r="AB9744" s="185"/>
      <c r="AC9744" s="431"/>
    </row>
    <row r="9745" spans="24:29">
      <c r="X9745" s="429"/>
      <c r="Y9745" s="429"/>
      <c r="Z9745" s="429"/>
      <c r="AA9745" s="429"/>
      <c r="AB9745" s="185"/>
      <c r="AC9745" s="431"/>
    </row>
    <row r="9746" spans="24:29">
      <c r="X9746" s="429"/>
      <c r="Y9746" s="429"/>
      <c r="Z9746" s="429"/>
      <c r="AA9746" s="429"/>
      <c r="AB9746" s="185"/>
      <c r="AC9746" s="431"/>
    </row>
    <row r="9747" spans="24:29">
      <c r="X9747" s="429"/>
      <c r="Y9747" s="429"/>
      <c r="Z9747" s="429"/>
      <c r="AA9747" s="429"/>
      <c r="AB9747" s="185"/>
      <c r="AC9747" s="431"/>
    </row>
    <row r="9748" spans="24:29">
      <c r="X9748" s="429"/>
      <c r="Y9748" s="429"/>
      <c r="Z9748" s="429"/>
      <c r="AA9748" s="429"/>
      <c r="AB9748" s="185"/>
      <c r="AC9748" s="431"/>
    </row>
    <row r="9749" spans="24:29">
      <c r="X9749" s="429"/>
      <c r="Y9749" s="429"/>
      <c r="Z9749" s="429"/>
      <c r="AA9749" s="429"/>
      <c r="AB9749" s="185"/>
      <c r="AC9749" s="431"/>
    </row>
    <row r="9750" spans="24:29">
      <c r="X9750" s="429"/>
      <c r="Y9750" s="429"/>
      <c r="Z9750" s="429"/>
      <c r="AA9750" s="429"/>
      <c r="AB9750" s="185"/>
      <c r="AC9750" s="431"/>
    </row>
    <row r="9751" spans="24:29">
      <c r="X9751" s="429"/>
      <c r="Y9751" s="429"/>
      <c r="Z9751" s="429"/>
      <c r="AA9751" s="429"/>
      <c r="AB9751" s="185"/>
      <c r="AC9751" s="431"/>
    </row>
    <row r="9752" spans="24:29">
      <c r="X9752" s="429"/>
      <c r="Y9752" s="429"/>
      <c r="Z9752" s="429"/>
      <c r="AA9752" s="429"/>
      <c r="AB9752" s="185"/>
      <c r="AC9752" s="431"/>
    </row>
    <row r="9753" spans="24:29">
      <c r="X9753" s="429"/>
      <c r="Y9753" s="429"/>
      <c r="Z9753" s="429"/>
      <c r="AA9753" s="429"/>
      <c r="AB9753" s="185"/>
      <c r="AC9753" s="431"/>
    </row>
    <row r="9754" spans="24:29">
      <c r="X9754" s="429"/>
      <c r="Y9754" s="429"/>
      <c r="Z9754" s="429"/>
      <c r="AA9754" s="429"/>
      <c r="AB9754" s="185"/>
      <c r="AC9754" s="431"/>
    </row>
    <row r="9755" spans="24:29">
      <c r="X9755" s="429"/>
      <c r="Y9755" s="429"/>
      <c r="Z9755" s="429"/>
      <c r="AA9755" s="429"/>
      <c r="AB9755" s="185"/>
      <c r="AC9755" s="431"/>
    </row>
    <row r="9756" spans="24:29">
      <c r="X9756" s="429"/>
      <c r="Y9756" s="429"/>
      <c r="Z9756" s="429"/>
      <c r="AA9756" s="429"/>
      <c r="AB9756" s="185"/>
      <c r="AC9756" s="431"/>
    </row>
    <row r="9757" spans="24:29">
      <c r="X9757" s="429"/>
      <c r="Y9757" s="429"/>
      <c r="Z9757" s="429"/>
      <c r="AA9757" s="429"/>
      <c r="AB9757" s="185"/>
      <c r="AC9757" s="431"/>
    </row>
    <row r="9758" spans="24:29">
      <c r="X9758" s="429"/>
      <c r="Y9758" s="429"/>
      <c r="Z9758" s="429"/>
      <c r="AA9758" s="429"/>
      <c r="AB9758" s="185"/>
      <c r="AC9758" s="431"/>
    </row>
    <row r="9759" spans="24:29">
      <c r="X9759" s="429"/>
      <c r="Y9759" s="429"/>
      <c r="Z9759" s="429"/>
      <c r="AA9759" s="429"/>
      <c r="AB9759" s="185"/>
      <c r="AC9759" s="431"/>
    </row>
    <row r="9760" spans="24:29">
      <c r="X9760" s="429"/>
      <c r="Y9760" s="429"/>
      <c r="Z9760" s="429"/>
      <c r="AA9760" s="429"/>
      <c r="AB9760" s="185"/>
      <c r="AC9760" s="431"/>
    </row>
    <row r="9761" spans="24:29">
      <c r="X9761" s="429"/>
      <c r="Y9761" s="429"/>
      <c r="Z9761" s="429"/>
      <c r="AA9761" s="429"/>
      <c r="AB9761" s="185"/>
      <c r="AC9761" s="431"/>
    </row>
    <row r="9762" spans="24:29">
      <c r="X9762" s="429"/>
      <c r="Y9762" s="429"/>
      <c r="Z9762" s="429"/>
      <c r="AA9762" s="429"/>
      <c r="AB9762" s="185"/>
      <c r="AC9762" s="431"/>
    </row>
    <row r="9763" spans="24:29">
      <c r="X9763" s="429"/>
      <c r="Y9763" s="429"/>
      <c r="Z9763" s="429"/>
      <c r="AA9763" s="429"/>
      <c r="AB9763" s="185"/>
      <c r="AC9763" s="431"/>
    </row>
    <row r="9764" spans="24:29">
      <c r="X9764" s="429"/>
      <c r="Y9764" s="429"/>
      <c r="Z9764" s="429"/>
      <c r="AA9764" s="429"/>
      <c r="AB9764" s="185"/>
      <c r="AC9764" s="431"/>
    </row>
    <row r="9765" spans="24:29">
      <c r="X9765" s="429"/>
      <c r="Y9765" s="429"/>
      <c r="Z9765" s="429"/>
      <c r="AA9765" s="429"/>
      <c r="AB9765" s="185"/>
      <c r="AC9765" s="431"/>
    </row>
    <row r="9766" spans="24:29">
      <c r="X9766" s="429"/>
      <c r="Y9766" s="429"/>
      <c r="Z9766" s="429"/>
      <c r="AA9766" s="429"/>
      <c r="AB9766" s="185"/>
      <c r="AC9766" s="431"/>
    </row>
    <row r="9767" spans="24:29">
      <c r="X9767" s="429"/>
      <c r="Y9767" s="429"/>
      <c r="Z9767" s="429"/>
      <c r="AA9767" s="429"/>
      <c r="AB9767" s="185"/>
      <c r="AC9767" s="431"/>
    </row>
    <row r="9768" spans="24:29">
      <c r="X9768" s="429"/>
      <c r="Y9768" s="429"/>
      <c r="Z9768" s="429"/>
      <c r="AA9768" s="429"/>
      <c r="AB9768" s="185"/>
      <c r="AC9768" s="431"/>
    </row>
    <row r="9769" spans="24:29">
      <c r="X9769" s="429"/>
      <c r="Y9769" s="429"/>
      <c r="Z9769" s="429"/>
      <c r="AA9769" s="429"/>
      <c r="AB9769" s="185"/>
      <c r="AC9769" s="431"/>
    </row>
    <row r="9770" spans="24:29">
      <c r="X9770" s="429"/>
      <c r="Y9770" s="429"/>
      <c r="Z9770" s="429"/>
      <c r="AA9770" s="429"/>
      <c r="AB9770" s="185"/>
      <c r="AC9770" s="431"/>
    </row>
    <row r="9771" spans="24:29">
      <c r="X9771" s="429"/>
      <c r="Y9771" s="429"/>
      <c r="Z9771" s="429"/>
      <c r="AA9771" s="429"/>
      <c r="AB9771" s="185"/>
      <c r="AC9771" s="431"/>
    </row>
    <row r="9772" spans="24:29">
      <c r="X9772" s="429"/>
      <c r="Y9772" s="429"/>
      <c r="Z9772" s="429"/>
      <c r="AA9772" s="429"/>
      <c r="AB9772" s="185"/>
      <c r="AC9772" s="431"/>
    </row>
    <row r="9773" spans="24:29">
      <c r="X9773" s="429"/>
      <c r="Y9773" s="429"/>
      <c r="Z9773" s="429"/>
      <c r="AA9773" s="429"/>
      <c r="AB9773" s="185"/>
      <c r="AC9773" s="431"/>
    </row>
    <row r="9774" spans="24:29">
      <c r="X9774" s="429"/>
      <c r="Y9774" s="429"/>
      <c r="Z9774" s="429"/>
      <c r="AA9774" s="429"/>
      <c r="AB9774" s="185"/>
      <c r="AC9774" s="431"/>
    </row>
    <row r="9775" spans="24:29">
      <c r="X9775" s="429"/>
      <c r="Y9775" s="429"/>
      <c r="Z9775" s="429"/>
      <c r="AA9775" s="429"/>
      <c r="AB9775" s="185"/>
      <c r="AC9775" s="431"/>
    </row>
    <row r="9776" spans="24:29">
      <c r="X9776" s="429"/>
      <c r="Y9776" s="429"/>
      <c r="Z9776" s="429"/>
      <c r="AA9776" s="429"/>
      <c r="AB9776" s="185"/>
      <c r="AC9776" s="431"/>
    </row>
    <row r="9777" spans="24:29">
      <c r="X9777" s="429"/>
      <c r="Y9777" s="429"/>
      <c r="Z9777" s="429"/>
      <c r="AA9777" s="429"/>
      <c r="AB9777" s="185"/>
      <c r="AC9777" s="431"/>
    </row>
    <row r="9778" spans="24:29">
      <c r="X9778" s="429"/>
      <c r="Y9778" s="429"/>
      <c r="Z9778" s="429"/>
      <c r="AA9778" s="429"/>
      <c r="AB9778" s="185"/>
      <c r="AC9778" s="431"/>
    </row>
    <row r="9779" spans="24:29">
      <c r="X9779" s="429"/>
      <c r="Y9779" s="429"/>
      <c r="Z9779" s="429"/>
      <c r="AA9779" s="429"/>
      <c r="AB9779" s="185"/>
      <c r="AC9779" s="431"/>
    </row>
    <row r="9780" spans="24:29">
      <c r="X9780" s="429"/>
      <c r="Y9780" s="429"/>
      <c r="Z9780" s="429"/>
      <c r="AA9780" s="429"/>
      <c r="AB9780" s="185"/>
      <c r="AC9780" s="431"/>
    </row>
    <row r="9781" spans="24:29">
      <c r="X9781" s="429"/>
      <c r="Y9781" s="429"/>
      <c r="Z9781" s="429"/>
      <c r="AA9781" s="429"/>
      <c r="AB9781" s="185"/>
      <c r="AC9781" s="431"/>
    </row>
    <row r="9782" spans="24:29">
      <c r="X9782" s="429"/>
      <c r="Y9782" s="429"/>
      <c r="Z9782" s="429"/>
      <c r="AA9782" s="429"/>
      <c r="AB9782" s="185"/>
      <c r="AC9782" s="431"/>
    </row>
    <row r="9783" spans="24:29">
      <c r="X9783" s="429"/>
      <c r="Y9783" s="429"/>
      <c r="Z9783" s="429"/>
      <c r="AA9783" s="429"/>
      <c r="AB9783" s="185"/>
      <c r="AC9783" s="431"/>
    </row>
    <row r="9784" spans="24:29">
      <c r="X9784" s="429"/>
      <c r="Y9784" s="429"/>
      <c r="Z9784" s="429"/>
      <c r="AA9784" s="429"/>
      <c r="AB9784" s="185"/>
      <c r="AC9784" s="431"/>
    </row>
    <row r="9785" spans="24:29">
      <c r="X9785" s="429"/>
      <c r="Y9785" s="429"/>
      <c r="Z9785" s="429"/>
      <c r="AA9785" s="429"/>
      <c r="AB9785" s="185"/>
      <c r="AC9785" s="431"/>
    </row>
    <row r="9786" spans="24:29">
      <c r="X9786" s="429"/>
      <c r="Y9786" s="429"/>
      <c r="Z9786" s="429"/>
      <c r="AA9786" s="429"/>
      <c r="AB9786" s="185"/>
      <c r="AC9786" s="431"/>
    </row>
    <row r="9787" spans="24:29">
      <c r="X9787" s="429"/>
      <c r="Y9787" s="429"/>
      <c r="Z9787" s="429"/>
      <c r="AA9787" s="429"/>
      <c r="AB9787" s="185"/>
      <c r="AC9787" s="431"/>
    </row>
    <row r="9788" spans="24:29">
      <c r="X9788" s="429"/>
      <c r="Y9788" s="429"/>
      <c r="Z9788" s="429"/>
      <c r="AA9788" s="429"/>
      <c r="AB9788" s="185"/>
      <c r="AC9788" s="431"/>
    </row>
    <row r="9789" spans="24:29">
      <c r="X9789" s="429"/>
      <c r="Y9789" s="429"/>
      <c r="Z9789" s="429"/>
      <c r="AA9789" s="429"/>
      <c r="AB9789" s="185"/>
      <c r="AC9789" s="431"/>
    </row>
    <row r="9790" spans="24:29">
      <c r="X9790" s="429"/>
      <c r="Y9790" s="429"/>
      <c r="Z9790" s="429"/>
      <c r="AA9790" s="429"/>
      <c r="AB9790" s="185"/>
      <c r="AC9790" s="431"/>
    </row>
    <row r="9791" spans="24:29">
      <c r="X9791" s="429"/>
      <c r="Y9791" s="429"/>
      <c r="Z9791" s="429"/>
      <c r="AA9791" s="429"/>
      <c r="AB9791" s="185"/>
      <c r="AC9791" s="431"/>
    </row>
    <row r="9792" spans="24:29">
      <c r="X9792" s="429"/>
      <c r="Y9792" s="429"/>
      <c r="Z9792" s="429"/>
      <c r="AA9792" s="429"/>
      <c r="AB9792" s="185"/>
      <c r="AC9792" s="431"/>
    </row>
    <row r="9793" spans="24:29">
      <c r="X9793" s="429"/>
      <c r="Y9793" s="429"/>
      <c r="Z9793" s="429"/>
      <c r="AA9793" s="429"/>
      <c r="AB9793" s="185"/>
      <c r="AC9793" s="431"/>
    </row>
    <row r="9794" spans="24:29">
      <c r="X9794" s="429"/>
      <c r="Y9794" s="429"/>
      <c r="Z9794" s="429"/>
      <c r="AA9794" s="429"/>
      <c r="AB9794" s="185"/>
      <c r="AC9794" s="431"/>
    </row>
    <row r="9795" spans="24:29">
      <c r="X9795" s="429"/>
      <c r="Y9795" s="429"/>
      <c r="Z9795" s="429"/>
      <c r="AA9795" s="429"/>
      <c r="AB9795" s="185"/>
      <c r="AC9795" s="431"/>
    </row>
    <row r="9796" spans="24:29">
      <c r="X9796" s="429"/>
      <c r="Y9796" s="429"/>
      <c r="Z9796" s="429"/>
      <c r="AA9796" s="429"/>
      <c r="AB9796" s="185"/>
      <c r="AC9796" s="431"/>
    </row>
    <row r="9797" spans="24:29">
      <c r="X9797" s="429"/>
      <c r="Y9797" s="429"/>
      <c r="Z9797" s="429"/>
      <c r="AA9797" s="429"/>
      <c r="AB9797" s="185"/>
      <c r="AC9797" s="431"/>
    </row>
    <row r="9798" spans="24:29">
      <c r="X9798" s="429"/>
      <c r="Y9798" s="429"/>
      <c r="Z9798" s="429"/>
      <c r="AA9798" s="429"/>
      <c r="AB9798" s="185"/>
      <c r="AC9798" s="431"/>
    </row>
    <row r="9799" spans="24:29">
      <c r="X9799" s="429"/>
      <c r="Y9799" s="429"/>
      <c r="Z9799" s="429"/>
      <c r="AA9799" s="429"/>
      <c r="AB9799" s="185"/>
      <c r="AC9799" s="431"/>
    </row>
    <row r="9800" spans="24:29">
      <c r="X9800" s="429"/>
      <c r="Y9800" s="429"/>
      <c r="Z9800" s="429"/>
      <c r="AA9800" s="429"/>
      <c r="AB9800" s="185"/>
      <c r="AC9800" s="431"/>
    </row>
    <row r="9801" spans="24:29">
      <c r="X9801" s="429"/>
      <c r="Y9801" s="429"/>
      <c r="Z9801" s="429"/>
      <c r="AA9801" s="429"/>
      <c r="AB9801" s="185"/>
      <c r="AC9801" s="431"/>
    </row>
    <row r="9802" spans="24:29">
      <c r="X9802" s="429"/>
      <c r="Y9802" s="429"/>
      <c r="Z9802" s="429"/>
      <c r="AA9802" s="429"/>
      <c r="AB9802" s="185"/>
      <c r="AC9802" s="431"/>
    </row>
    <row r="9803" spans="24:29">
      <c r="X9803" s="429"/>
      <c r="Y9803" s="429"/>
      <c r="Z9803" s="429"/>
      <c r="AA9803" s="429"/>
      <c r="AB9803" s="185"/>
      <c r="AC9803" s="431"/>
    </row>
    <row r="9804" spans="24:29">
      <c r="X9804" s="429"/>
      <c r="Y9804" s="429"/>
      <c r="Z9804" s="429"/>
      <c r="AA9804" s="429"/>
      <c r="AB9804" s="185"/>
      <c r="AC9804" s="431"/>
    </row>
    <row r="9805" spans="24:29">
      <c r="X9805" s="429"/>
      <c r="Y9805" s="429"/>
      <c r="Z9805" s="429"/>
      <c r="AA9805" s="429"/>
      <c r="AB9805" s="185"/>
      <c r="AC9805" s="431"/>
    </row>
    <row r="9806" spans="24:29">
      <c r="X9806" s="429"/>
      <c r="Y9806" s="429"/>
      <c r="Z9806" s="429"/>
      <c r="AA9806" s="429"/>
      <c r="AB9806" s="185"/>
      <c r="AC9806" s="431"/>
    </row>
    <row r="9807" spans="24:29">
      <c r="X9807" s="429"/>
      <c r="Y9807" s="429"/>
      <c r="Z9807" s="429"/>
      <c r="AA9807" s="429"/>
      <c r="AB9807" s="185"/>
      <c r="AC9807" s="431"/>
    </row>
    <row r="9808" spans="24:29">
      <c r="X9808" s="429"/>
      <c r="Y9808" s="429"/>
      <c r="Z9808" s="429"/>
      <c r="AA9808" s="429"/>
      <c r="AB9808" s="185"/>
      <c r="AC9808" s="431"/>
    </row>
    <row r="9809" spans="24:29">
      <c r="X9809" s="429"/>
      <c r="Y9809" s="429"/>
      <c r="Z9809" s="429"/>
      <c r="AA9809" s="429"/>
      <c r="AB9809" s="185"/>
      <c r="AC9809" s="431"/>
    </row>
    <row r="9810" spans="24:29">
      <c r="X9810" s="429"/>
      <c r="Y9810" s="429"/>
      <c r="Z9810" s="429"/>
      <c r="AA9810" s="429"/>
      <c r="AB9810" s="185"/>
      <c r="AC9810" s="431"/>
    </row>
    <row r="9811" spans="24:29">
      <c r="X9811" s="429"/>
      <c r="Y9811" s="429"/>
      <c r="Z9811" s="429"/>
      <c r="AA9811" s="429"/>
      <c r="AB9811" s="185"/>
      <c r="AC9811" s="431"/>
    </row>
    <row r="9812" spans="24:29">
      <c r="X9812" s="429"/>
      <c r="Y9812" s="429"/>
      <c r="Z9812" s="429"/>
      <c r="AA9812" s="429"/>
      <c r="AB9812" s="185"/>
      <c r="AC9812" s="431"/>
    </row>
    <row r="9813" spans="24:29">
      <c r="X9813" s="429"/>
      <c r="Y9813" s="429"/>
      <c r="Z9813" s="429"/>
      <c r="AA9813" s="429"/>
      <c r="AB9813" s="185"/>
      <c r="AC9813" s="431"/>
    </row>
    <row r="9814" spans="24:29">
      <c r="X9814" s="429"/>
      <c r="Y9814" s="429"/>
      <c r="Z9814" s="429"/>
      <c r="AA9814" s="429"/>
      <c r="AB9814" s="185"/>
      <c r="AC9814" s="431"/>
    </row>
    <row r="9815" spans="24:29">
      <c r="X9815" s="429"/>
      <c r="Y9815" s="429"/>
      <c r="Z9815" s="429"/>
      <c r="AA9815" s="429"/>
      <c r="AB9815" s="185"/>
      <c r="AC9815" s="431"/>
    </row>
    <row r="9816" spans="24:29">
      <c r="X9816" s="429"/>
      <c r="Y9816" s="429"/>
      <c r="Z9816" s="429"/>
      <c r="AA9816" s="429"/>
      <c r="AB9816" s="185"/>
      <c r="AC9816" s="431"/>
    </row>
    <row r="9817" spans="24:29">
      <c r="X9817" s="429"/>
      <c r="Y9817" s="429"/>
      <c r="Z9817" s="429"/>
      <c r="AA9817" s="429"/>
      <c r="AB9817" s="185"/>
      <c r="AC9817" s="431"/>
    </row>
    <row r="9818" spans="24:29">
      <c r="X9818" s="429"/>
      <c r="Y9818" s="429"/>
      <c r="Z9818" s="429"/>
      <c r="AA9818" s="429"/>
      <c r="AB9818" s="185"/>
      <c r="AC9818" s="431"/>
    </row>
    <row r="9819" spans="24:29">
      <c r="X9819" s="429"/>
      <c r="Y9819" s="429"/>
      <c r="Z9819" s="429"/>
      <c r="AA9819" s="429"/>
      <c r="AB9819" s="185"/>
      <c r="AC9819" s="431"/>
    </row>
    <row r="9820" spans="24:29">
      <c r="X9820" s="429"/>
      <c r="Y9820" s="429"/>
      <c r="Z9820" s="429"/>
      <c r="AA9820" s="429"/>
      <c r="AB9820" s="185"/>
      <c r="AC9820" s="431"/>
    </row>
    <row r="9821" spans="24:29">
      <c r="X9821" s="429"/>
      <c r="Y9821" s="429"/>
      <c r="Z9821" s="429"/>
      <c r="AA9821" s="429"/>
      <c r="AB9821" s="185"/>
      <c r="AC9821" s="431"/>
    </row>
    <row r="9822" spans="24:29">
      <c r="X9822" s="429"/>
      <c r="Y9822" s="429"/>
      <c r="Z9822" s="429"/>
      <c r="AA9822" s="429"/>
      <c r="AB9822" s="185"/>
      <c r="AC9822" s="431"/>
    </row>
    <row r="9823" spans="24:29">
      <c r="X9823" s="429"/>
      <c r="Y9823" s="429"/>
      <c r="Z9823" s="429"/>
      <c r="AA9823" s="429"/>
      <c r="AB9823" s="185"/>
      <c r="AC9823" s="431"/>
    </row>
    <row r="9824" spans="24:29">
      <c r="X9824" s="429"/>
      <c r="Y9824" s="429"/>
      <c r="Z9824" s="429"/>
      <c r="AA9824" s="429"/>
      <c r="AB9824" s="185"/>
      <c r="AC9824" s="431"/>
    </row>
    <row r="9825" spans="24:29">
      <c r="X9825" s="429"/>
      <c r="Y9825" s="429"/>
      <c r="Z9825" s="429"/>
      <c r="AA9825" s="429"/>
      <c r="AB9825" s="185"/>
      <c r="AC9825" s="431"/>
    </row>
    <row r="9826" spans="24:29">
      <c r="X9826" s="429"/>
      <c r="Y9826" s="429"/>
      <c r="Z9826" s="429"/>
      <c r="AA9826" s="429"/>
      <c r="AB9826" s="185"/>
      <c r="AC9826" s="431"/>
    </row>
    <row r="9827" spans="24:29">
      <c r="X9827" s="429"/>
      <c r="Y9827" s="429"/>
      <c r="Z9827" s="429"/>
      <c r="AA9827" s="429"/>
      <c r="AB9827" s="185"/>
      <c r="AC9827" s="431"/>
    </row>
    <row r="9828" spans="24:29">
      <c r="X9828" s="429"/>
      <c r="Y9828" s="429"/>
      <c r="Z9828" s="429"/>
      <c r="AA9828" s="429"/>
      <c r="AB9828" s="185"/>
      <c r="AC9828" s="431"/>
    </row>
    <row r="9829" spans="24:29">
      <c r="X9829" s="429"/>
      <c r="Y9829" s="429"/>
      <c r="Z9829" s="429"/>
      <c r="AA9829" s="429"/>
      <c r="AB9829" s="185"/>
      <c r="AC9829" s="431"/>
    </row>
    <row r="9830" spans="24:29">
      <c r="X9830" s="429"/>
      <c r="Y9830" s="429"/>
      <c r="Z9830" s="429"/>
      <c r="AA9830" s="429"/>
      <c r="AB9830" s="185"/>
      <c r="AC9830" s="431"/>
    </row>
    <row r="9831" spans="24:29">
      <c r="X9831" s="429"/>
      <c r="Y9831" s="429"/>
      <c r="Z9831" s="429"/>
      <c r="AA9831" s="429"/>
      <c r="AB9831" s="185"/>
      <c r="AC9831" s="431"/>
    </row>
    <row r="9832" spans="24:29">
      <c r="X9832" s="429"/>
      <c r="Y9832" s="429"/>
      <c r="Z9832" s="429"/>
      <c r="AA9832" s="429"/>
      <c r="AB9832" s="185"/>
      <c r="AC9832" s="431"/>
    </row>
    <row r="9833" spans="24:29">
      <c r="X9833" s="429"/>
      <c r="Y9833" s="429"/>
      <c r="Z9833" s="429"/>
      <c r="AA9833" s="429"/>
      <c r="AB9833" s="185"/>
      <c r="AC9833" s="431"/>
    </row>
    <row r="9834" spans="24:29">
      <c r="X9834" s="429"/>
      <c r="Y9834" s="429"/>
      <c r="Z9834" s="429"/>
      <c r="AA9834" s="429"/>
      <c r="AB9834" s="185"/>
      <c r="AC9834" s="431"/>
    </row>
    <row r="9835" spans="24:29">
      <c r="X9835" s="429"/>
      <c r="Y9835" s="429"/>
      <c r="Z9835" s="429"/>
      <c r="AA9835" s="429"/>
      <c r="AB9835" s="185"/>
      <c r="AC9835" s="431"/>
    </row>
    <row r="9836" spans="24:29">
      <c r="X9836" s="429"/>
      <c r="Y9836" s="429"/>
      <c r="Z9836" s="429"/>
      <c r="AA9836" s="429"/>
      <c r="AB9836" s="185"/>
      <c r="AC9836" s="431"/>
    </row>
    <row r="9837" spans="24:29">
      <c r="X9837" s="429"/>
      <c r="Y9837" s="429"/>
      <c r="Z9837" s="429"/>
      <c r="AA9837" s="429"/>
      <c r="AB9837" s="185"/>
      <c r="AC9837" s="431"/>
    </row>
    <row r="9838" spans="24:29">
      <c r="X9838" s="429"/>
      <c r="Y9838" s="429"/>
      <c r="Z9838" s="429"/>
      <c r="AA9838" s="429"/>
      <c r="AB9838" s="185"/>
      <c r="AC9838" s="431"/>
    </row>
    <row r="9839" spans="24:29">
      <c r="X9839" s="429"/>
      <c r="Y9839" s="429"/>
      <c r="Z9839" s="429"/>
      <c r="AA9839" s="429"/>
      <c r="AB9839" s="185"/>
      <c r="AC9839" s="431"/>
    </row>
    <row r="9840" spans="24:29">
      <c r="X9840" s="429"/>
      <c r="Y9840" s="429"/>
      <c r="Z9840" s="429"/>
      <c r="AA9840" s="429"/>
      <c r="AB9840" s="185"/>
      <c r="AC9840" s="431"/>
    </row>
    <row r="9841" spans="24:29">
      <c r="X9841" s="429"/>
      <c r="Y9841" s="429"/>
      <c r="Z9841" s="429"/>
      <c r="AA9841" s="429"/>
      <c r="AB9841" s="185"/>
      <c r="AC9841" s="431"/>
    </row>
    <row r="9842" spans="24:29">
      <c r="X9842" s="429"/>
      <c r="Y9842" s="429"/>
      <c r="Z9842" s="429"/>
      <c r="AA9842" s="429"/>
      <c r="AB9842" s="185"/>
      <c r="AC9842" s="431"/>
    </row>
    <row r="9843" spans="24:29">
      <c r="X9843" s="429"/>
      <c r="Y9843" s="429"/>
      <c r="Z9843" s="429"/>
      <c r="AA9843" s="429"/>
      <c r="AB9843" s="185"/>
      <c r="AC9843" s="431"/>
    </row>
    <row r="9844" spans="24:29">
      <c r="X9844" s="429"/>
      <c r="Y9844" s="429"/>
      <c r="Z9844" s="429"/>
      <c r="AA9844" s="429"/>
      <c r="AB9844" s="185"/>
      <c r="AC9844" s="431"/>
    </row>
    <row r="9845" spans="24:29">
      <c r="X9845" s="429"/>
      <c r="Y9845" s="429"/>
      <c r="Z9845" s="429"/>
      <c r="AA9845" s="429"/>
      <c r="AB9845" s="185"/>
      <c r="AC9845" s="431"/>
    </row>
    <row r="9846" spans="24:29">
      <c r="X9846" s="429"/>
      <c r="Y9846" s="429"/>
      <c r="Z9846" s="429"/>
      <c r="AA9846" s="429"/>
      <c r="AB9846" s="185"/>
      <c r="AC9846" s="431"/>
    </row>
    <row r="9847" spans="24:29">
      <c r="X9847" s="429"/>
      <c r="Y9847" s="429"/>
      <c r="Z9847" s="429"/>
      <c r="AA9847" s="429"/>
      <c r="AB9847" s="185"/>
      <c r="AC9847" s="431"/>
    </row>
    <row r="9848" spans="24:29">
      <c r="X9848" s="429"/>
      <c r="Y9848" s="429"/>
      <c r="Z9848" s="429"/>
      <c r="AA9848" s="429"/>
      <c r="AB9848" s="185"/>
      <c r="AC9848" s="431"/>
    </row>
    <row r="9849" spans="24:29">
      <c r="X9849" s="429"/>
      <c r="Y9849" s="429"/>
      <c r="Z9849" s="429"/>
      <c r="AA9849" s="429"/>
      <c r="AB9849" s="185"/>
      <c r="AC9849" s="431"/>
    </row>
    <row r="9850" spans="24:29">
      <c r="X9850" s="429"/>
      <c r="Y9850" s="429"/>
      <c r="Z9850" s="429"/>
      <c r="AA9850" s="429"/>
      <c r="AB9850" s="185"/>
      <c r="AC9850" s="431"/>
    </row>
    <row r="9851" spans="24:29">
      <c r="X9851" s="429"/>
      <c r="Y9851" s="429"/>
      <c r="Z9851" s="429"/>
      <c r="AA9851" s="429"/>
      <c r="AB9851" s="185"/>
      <c r="AC9851" s="431"/>
    </row>
    <row r="9852" spans="24:29">
      <c r="X9852" s="429"/>
      <c r="Y9852" s="429"/>
      <c r="Z9852" s="429"/>
      <c r="AA9852" s="429"/>
      <c r="AB9852" s="185"/>
      <c r="AC9852" s="431"/>
    </row>
    <row r="9853" spans="24:29">
      <c r="X9853" s="429"/>
      <c r="Y9853" s="429"/>
      <c r="Z9853" s="429"/>
      <c r="AA9853" s="429"/>
      <c r="AB9853" s="185"/>
      <c r="AC9853" s="431"/>
    </row>
    <row r="9854" spans="24:29">
      <c r="X9854" s="429"/>
      <c r="Y9854" s="429"/>
      <c r="Z9854" s="429"/>
      <c r="AA9854" s="429"/>
      <c r="AB9854" s="185"/>
      <c r="AC9854" s="431"/>
    </row>
    <row r="9855" spans="24:29">
      <c r="X9855" s="429"/>
      <c r="Y9855" s="429"/>
      <c r="Z9855" s="429"/>
      <c r="AA9855" s="429"/>
      <c r="AB9855" s="185"/>
      <c r="AC9855" s="431"/>
    </row>
    <row r="9856" spans="24:29">
      <c r="X9856" s="429"/>
      <c r="Y9856" s="429"/>
      <c r="Z9856" s="429"/>
      <c r="AA9856" s="429"/>
      <c r="AB9856" s="185"/>
      <c r="AC9856" s="431"/>
    </row>
    <row r="9857" spans="24:29">
      <c r="X9857" s="429"/>
      <c r="Y9857" s="429"/>
      <c r="Z9857" s="429"/>
      <c r="AA9857" s="429"/>
      <c r="AB9857" s="185"/>
      <c r="AC9857" s="431"/>
    </row>
    <row r="9858" spans="24:29">
      <c r="X9858" s="429"/>
      <c r="Y9858" s="429"/>
      <c r="Z9858" s="429"/>
      <c r="AA9858" s="429"/>
      <c r="AB9858" s="185"/>
      <c r="AC9858" s="431"/>
    </row>
    <row r="9859" spans="24:29">
      <c r="X9859" s="429"/>
      <c r="Y9859" s="429"/>
      <c r="Z9859" s="429"/>
      <c r="AA9859" s="429"/>
      <c r="AB9859" s="185"/>
      <c r="AC9859" s="431"/>
    </row>
    <row r="9860" spans="24:29">
      <c r="X9860" s="429"/>
      <c r="Y9860" s="429"/>
      <c r="Z9860" s="429"/>
      <c r="AA9860" s="429"/>
      <c r="AB9860" s="185"/>
      <c r="AC9860" s="431"/>
    </row>
    <row r="9861" spans="24:29">
      <c r="X9861" s="429"/>
      <c r="Y9861" s="429"/>
      <c r="Z9861" s="429"/>
      <c r="AA9861" s="429"/>
      <c r="AB9861" s="185"/>
      <c r="AC9861" s="431"/>
    </row>
    <row r="9862" spans="24:29">
      <c r="X9862" s="429"/>
      <c r="Y9862" s="429"/>
      <c r="Z9862" s="429"/>
      <c r="AA9862" s="429"/>
      <c r="AB9862" s="185"/>
      <c r="AC9862" s="431"/>
    </row>
    <row r="9863" spans="24:29">
      <c r="X9863" s="429"/>
      <c r="Y9863" s="429"/>
      <c r="Z9863" s="429"/>
      <c r="AA9863" s="429"/>
      <c r="AB9863" s="185"/>
      <c r="AC9863" s="431"/>
    </row>
    <row r="9864" spans="24:29">
      <c r="X9864" s="429"/>
      <c r="Y9864" s="429"/>
      <c r="Z9864" s="429"/>
      <c r="AA9864" s="429"/>
      <c r="AB9864" s="185"/>
      <c r="AC9864" s="431"/>
    </row>
    <row r="9865" spans="24:29">
      <c r="X9865" s="429"/>
      <c r="Y9865" s="429"/>
      <c r="Z9865" s="429"/>
      <c r="AA9865" s="429"/>
      <c r="AB9865" s="185"/>
      <c r="AC9865" s="431"/>
    </row>
    <row r="9866" spans="24:29">
      <c r="X9866" s="429"/>
      <c r="Y9866" s="429"/>
      <c r="Z9866" s="429"/>
      <c r="AA9866" s="429"/>
      <c r="AB9866" s="185"/>
      <c r="AC9866" s="431"/>
    </row>
    <row r="9867" spans="24:29">
      <c r="X9867" s="429"/>
      <c r="Y9867" s="429"/>
      <c r="Z9867" s="429"/>
      <c r="AA9867" s="429"/>
      <c r="AB9867" s="185"/>
      <c r="AC9867" s="431"/>
    </row>
    <row r="9868" spans="24:29">
      <c r="X9868" s="429"/>
      <c r="Y9868" s="429"/>
      <c r="Z9868" s="429"/>
      <c r="AA9868" s="429"/>
      <c r="AB9868" s="185"/>
      <c r="AC9868" s="431"/>
    </row>
    <row r="9869" spans="24:29">
      <c r="X9869" s="429"/>
      <c r="Y9869" s="429"/>
      <c r="Z9869" s="429"/>
      <c r="AA9869" s="429"/>
      <c r="AB9869" s="185"/>
      <c r="AC9869" s="431"/>
    </row>
    <row r="9870" spans="24:29">
      <c r="X9870" s="429"/>
      <c r="Y9870" s="429"/>
      <c r="Z9870" s="429"/>
      <c r="AA9870" s="429"/>
      <c r="AB9870" s="185"/>
      <c r="AC9870" s="431"/>
    </row>
    <row r="9871" spans="24:29">
      <c r="X9871" s="429"/>
      <c r="Y9871" s="429"/>
      <c r="Z9871" s="429"/>
      <c r="AA9871" s="429"/>
      <c r="AB9871" s="185"/>
      <c r="AC9871" s="431"/>
    </row>
    <row r="9872" spans="24:29">
      <c r="X9872" s="429"/>
      <c r="Y9872" s="429"/>
      <c r="Z9872" s="429"/>
      <c r="AA9872" s="429"/>
      <c r="AB9872" s="185"/>
      <c r="AC9872" s="431"/>
    </row>
    <row r="9873" spans="24:29">
      <c r="X9873" s="429"/>
      <c r="Y9873" s="429"/>
      <c r="Z9873" s="429"/>
      <c r="AA9873" s="429"/>
      <c r="AB9873" s="185"/>
      <c r="AC9873" s="431"/>
    </row>
    <row r="9874" spans="24:29">
      <c r="X9874" s="429"/>
      <c r="Y9874" s="429"/>
      <c r="Z9874" s="429"/>
      <c r="AA9874" s="429"/>
      <c r="AB9874" s="185"/>
      <c r="AC9874" s="431"/>
    </row>
    <row r="9875" spans="24:29">
      <c r="X9875" s="429"/>
      <c r="Y9875" s="429"/>
      <c r="Z9875" s="429"/>
      <c r="AA9875" s="429"/>
      <c r="AB9875" s="185"/>
      <c r="AC9875" s="431"/>
    </row>
    <row r="9876" spans="24:29">
      <c r="X9876" s="429"/>
      <c r="Y9876" s="429"/>
      <c r="Z9876" s="429"/>
      <c r="AA9876" s="429"/>
      <c r="AB9876" s="185"/>
      <c r="AC9876" s="431"/>
    </row>
    <row r="9877" spans="24:29">
      <c r="X9877" s="429"/>
      <c r="Y9877" s="429"/>
      <c r="Z9877" s="429"/>
      <c r="AA9877" s="429"/>
      <c r="AB9877" s="185"/>
      <c r="AC9877" s="431"/>
    </row>
    <row r="9878" spans="24:29">
      <c r="X9878" s="429"/>
      <c r="Y9878" s="429"/>
      <c r="Z9878" s="429"/>
      <c r="AA9878" s="429"/>
      <c r="AB9878" s="185"/>
      <c r="AC9878" s="431"/>
    </row>
    <row r="9879" spans="24:29">
      <c r="X9879" s="429"/>
      <c r="Y9879" s="429"/>
      <c r="Z9879" s="429"/>
      <c r="AA9879" s="429"/>
      <c r="AB9879" s="185"/>
      <c r="AC9879" s="431"/>
    </row>
    <row r="9880" spans="24:29">
      <c r="X9880" s="429"/>
      <c r="Y9880" s="429"/>
      <c r="Z9880" s="429"/>
      <c r="AA9880" s="429"/>
      <c r="AB9880" s="185"/>
      <c r="AC9880" s="431"/>
    </row>
    <row r="9881" spans="24:29">
      <c r="X9881" s="429"/>
      <c r="Y9881" s="429"/>
      <c r="Z9881" s="429"/>
      <c r="AA9881" s="429"/>
      <c r="AB9881" s="185"/>
      <c r="AC9881" s="431"/>
    </row>
    <row r="9882" spans="24:29">
      <c r="X9882" s="429"/>
      <c r="Y9882" s="429"/>
      <c r="Z9882" s="429"/>
      <c r="AA9882" s="429"/>
      <c r="AB9882" s="185"/>
      <c r="AC9882" s="431"/>
    </row>
    <row r="9883" spans="24:29">
      <c r="X9883" s="429"/>
      <c r="Y9883" s="429"/>
      <c r="Z9883" s="429"/>
      <c r="AA9883" s="429"/>
      <c r="AB9883" s="185"/>
      <c r="AC9883" s="431"/>
    </row>
    <row r="9884" spans="24:29">
      <c r="X9884" s="429"/>
      <c r="Y9884" s="429"/>
      <c r="Z9884" s="429"/>
      <c r="AA9884" s="429"/>
      <c r="AB9884" s="185"/>
      <c r="AC9884" s="431"/>
    </row>
    <row r="9885" spans="24:29">
      <c r="X9885" s="429"/>
      <c r="Y9885" s="429"/>
      <c r="Z9885" s="429"/>
      <c r="AA9885" s="429"/>
      <c r="AB9885" s="185"/>
      <c r="AC9885" s="431"/>
    </row>
    <row r="9886" spans="24:29">
      <c r="X9886" s="429"/>
      <c r="Y9886" s="429"/>
      <c r="Z9886" s="429"/>
      <c r="AA9886" s="429"/>
      <c r="AB9886" s="185"/>
      <c r="AC9886" s="431"/>
    </row>
    <row r="9887" spans="24:29">
      <c r="X9887" s="429"/>
      <c r="Y9887" s="429"/>
      <c r="Z9887" s="429"/>
      <c r="AA9887" s="429"/>
      <c r="AB9887" s="185"/>
      <c r="AC9887" s="431"/>
    </row>
    <row r="9888" spans="24:29">
      <c r="X9888" s="429"/>
      <c r="Y9888" s="429"/>
      <c r="Z9888" s="429"/>
      <c r="AA9888" s="429"/>
      <c r="AB9888" s="185"/>
      <c r="AC9888" s="431"/>
    </row>
    <row r="9889" spans="24:29">
      <c r="X9889" s="429"/>
      <c r="Y9889" s="429"/>
      <c r="Z9889" s="429"/>
      <c r="AA9889" s="429"/>
      <c r="AB9889" s="185"/>
      <c r="AC9889" s="431"/>
    </row>
    <row r="9890" spans="24:29">
      <c r="X9890" s="429"/>
      <c r="Y9890" s="429"/>
      <c r="Z9890" s="429"/>
      <c r="AA9890" s="429"/>
      <c r="AB9890" s="185"/>
      <c r="AC9890" s="431"/>
    </row>
    <row r="9891" spans="24:29">
      <c r="X9891" s="429"/>
      <c r="Y9891" s="429"/>
      <c r="Z9891" s="429"/>
      <c r="AA9891" s="429"/>
      <c r="AB9891" s="185"/>
      <c r="AC9891" s="431"/>
    </row>
    <row r="9892" spans="24:29">
      <c r="X9892" s="429"/>
      <c r="Y9892" s="429"/>
      <c r="Z9892" s="429"/>
      <c r="AA9892" s="429"/>
      <c r="AB9892" s="185"/>
      <c r="AC9892" s="431"/>
    </row>
    <row r="9893" spans="24:29">
      <c r="X9893" s="429"/>
      <c r="Y9893" s="429"/>
      <c r="Z9893" s="429"/>
      <c r="AA9893" s="429"/>
      <c r="AB9893" s="185"/>
      <c r="AC9893" s="431"/>
    </row>
    <row r="9894" spans="24:29">
      <c r="X9894" s="429"/>
      <c r="Y9894" s="429"/>
      <c r="Z9894" s="429"/>
      <c r="AA9894" s="429"/>
      <c r="AB9894" s="185"/>
      <c r="AC9894" s="431"/>
    </row>
    <row r="9895" spans="24:29">
      <c r="X9895" s="429"/>
      <c r="Y9895" s="429"/>
      <c r="Z9895" s="429"/>
      <c r="AA9895" s="429"/>
      <c r="AB9895" s="185"/>
      <c r="AC9895" s="431"/>
    </row>
    <row r="9896" spans="24:29">
      <c r="X9896" s="429"/>
      <c r="Y9896" s="429"/>
      <c r="Z9896" s="429"/>
      <c r="AA9896" s="429"/>
      <c r="AB9896" s="185"/>
      <c r="AC9896" s="431"/>
    </row>
    <row r="9897" spans="24:29">
      <c r="X9897" s="429"/>
      <c r="Y9897" s="429"/>
      <c r="Z9897" s="429"/>
      <c r="AA9897" s="429"/>
      <c r="AB9897" s="185"/>
      <c r="AC9897" s="431"/>
    </row>
    <row r="9898" spans="24:29">
      <c r="X9898" s="429"/>
      <c r="Y9898" s="429"/>
      <c r="Z9898" s="429"/>
      <c r="AA9898" s="429"/>
      <c r="AB9898" s="185"/>
      <c r="AC9898" s="431"/>
    </row>
    <row r="9899" spans="24:29">
      <c r="X9899" s="429"/>
      <c r="Y9899" s="429"/>
      <c r="Z9899" s="429"/>
      <c r="AA9899" s="429"/>
      <c r="AB9899" s="185"/>
      <c r="AC9899" s="431"/>
    </row>
    <row r="9900" spans="24:29">
      <c r="X9900" s="429"/>
      <c r="Y9900" s="429"/>
      <c r="Z9900" s="429"/>
      <c r="AA9900" s="429"/>
      <c r="AB9900" s="185"/>
      <c r="AC9900" s="431"/>
    </row>
    <row r="9901" spans="24:29">
      <c r="X9901" s="429"/>
      <c r="Y9901" s="429"/>
      <c r="Z9901" s="429"/>
      <c r="AA9901" s="429"/>
      <c r="AB9901" s="185"/>
      <c r="AC9901" s="431"/>
    </row>
    <row r="9902" spans="24:29">
      <c r="X9902" s="429"/>
      <c r="Y9902" s="429"/>
      <c r="Z9902" s="429"/>
      <c r="AA9902" s="429"/>
      <c r="AB9902" s="185"/>
      <c r="AC9902" s="431"/>
    </row>
    <row r="9903" spans="24:29">
      <c r="X9903" s="429"/>
      <c r="Y9903" s="429"/>
      <c r="Z9903" s="429"/>
      <c r="AA9903" s="429"/>
      <c r="AB9903" s="185"/>
      <c r="AC9903" s="431"/>
    </row>
    <row r="9904" spans="24:29">
      <c r="X9904" s="429"/>
      <c r="Y9904" s="429"/>
      <c r="Z9904" s="429"/>
      <c r="AA9904" s="429"/>
      <c r="AB9904" s="185"/>
      <c r="AC9904" s="431"/>
    </row>
    <row r="9905" spans="24:29">
      <c r="X9905" s="429"/>
      <c r="Y9905" s="429"/>
      <c r="Z9905" s="429"/>
      <c r="AA9905" s="429"/>
      <c r="AB9905" s="185"/>
      <c r="AC9905" s="431"/>
    </row>
    <row r="9906" spans="24:29">
      <c r="X9906" s="429"/>
      <c r="Y9906" s="429"/>
      <c r="Z9906" s="429"/>
      <c r="AA9906" s="429"/>
      <c r="AB9906" s="185"/>
      <c r="AC9906" s="431"/>
    </row>
    <row r="9907" spans="24:29">
      <c r="X9907" s="429"/>
      <c r="Y9907" s="429"/>
      <c r="Z9907" s="429"/>
      <c r="AA9907" s="429"/>
      <c r="AB9907" s="185"/>
      <c r="AC9907" s="431"/>
    </row>
    <row r="9908" spans="24:29">
      <c r="X9908" s="429"/>
      <c r="Y9908" s="429"/>
      <c r="Z9908" s="429"/>
      <c r="AA9908" s="429"/>
      <c r="AB9908" s="185"/>
      <c r="AC9908" s="431"/>
    </row>
    <row r="9909" spans="24:29">
      <c r="X9909" s="429"/>
      <c r="Y9909" s="429"/>
      <c r="Z9909" s="429"/>
      <c r="AA9909" s="429"/>
      <c r="AB9909" s="185"/>
      <c r="AC9909" s="431"/>
    </row>
    <row r="9910" spans="24:29">
      <c r="X9910" s="429"/>
      <c r="Y9910" s="429"/>
      <c r="Z9910" s="429"/>
      <c r="AA9910" s="429"/>
      <c r="AB9910" s="185"/>
      <c r="AC9910" s="431"/>
    </row>
    <row r="9911" spans="24:29">
      <c r="X9911" s="429"/>
      <c r="Y9911" s="429"/>
      <c r="Z9911" s="429"/>
      <c r="AA9911" s="429"/>
      <c r="AB9911" s="185"/>
      <c r="AC9911" s="431"/>
    </row>
    <row r="9912" spans="24:29">
      <c r="X9912" s="429"/>
      <c r="Y9912" s="429"/>
      <c r="Z9912" s="429"/>
      <c r="AA9912" s="429"/>
      <c r="AB9912" s="185"/>
      <c r="AC9912" s="431"/>
    </row>
    <row r="9913" spans="24:29">
      <c r="X9913" s="429"/>
      <c r="Y9913" s="429"/>
      <c r="Z9913" s="429"/>
      <c r="AA9913" s="429"/>
      <c r="AB9913" s="185"/>
      <c r="AC9913" s="431"/>
    </row>
    <row r="9914" spans="24:29">
      <c r="X9914" s="429"/>
      <c r="Y9914" s="429"/>
      <c r="Z9914" s="429"/>
      <c r="AA9914" s="429"/>
      <c r="AB9914" s="185"/>
      <c r="AC9914" s="431"/>
    </row>
    <row r="9915" spans="24:29">
      <c r="X9915" s="429"/>
      <c r="Y9915" s="429"/>
      <c r="Z9915" s="429"/>
      <c r="AA9915" s="429"/>
      <c r="AB9915" s="185"/>
      <c r="AC9915" s="431"/>
    </row>
    <row r="9916" spans="24:29">
      <c r="X9916" s="429"/>
      <c r="Y9916" s="429"/>
      <c r="Z9916" s="429"/>
      <c r="AA9916" s="429"/>
      <c r="AB9916" s="185"/>
      <c r="AC9916" s="431"/>
    </row>
    <row r="9917" spans="24:29">
      <c r="X9917" s="429"/>
      <c r="Y9917" s="429"/>
      <c r="Z9917" s="429"/>
      <c r="AA9917" s="429"/>
      <c r="AB9917" s="185"/>
      <c r="AC9917" s="431"/>
    </row>
    <row r="9918" spans="24:29">
      <c r="X9918" s="429"/>
      <c r="Y9918" s="429"/>
      <c r="Z9918" s="429"/>
      <c r="AA9918" s="429"/>
      <c r="AB9918" s="185"/>
      <c r="AC9918" s="431"/>
    </row>
    <row r="9919" spans="24:29">
      <c r="X9919" s="429"/>
      <c r="Y9919" s="429"/>
      <c r="Z9919" s="429"/>
      <c r="AA9919" s="429"/>
      <c r="AB9919" s="185"/>
      <c r="AC9919" s="431"/>
    </row>
    <row r="9920" spans="24:29">
      <c r="X9920" s="429"/>
      <c r="Y9920" s="429"/>
      <c r="Z9920" s="429"/>
      <c r="AA9920" s="429"/>
      <c r="AB9920" s="185"/>
      <c r="AC9920" s="431"/>
    </row>
    <row r="9921" spans="24:29">
      <c r="X9921" s="429"/>
      <c r="Y9921" s="429"/>
      <c r="Z9921" s="429"/>
      <c r="AA9921" s="429"/>
      <c r="AB9921" s="185"/>
      <c r="AC9921" s="431"/>
    </row>
    <row r="9922" spans="24:29">
      <c r="X9922" s="429"/>
      <c r="Y9922" s="429"/>
      <c r="Z9922" s="429"/>
      <c r="AA9922" s="429"/>
      <c r="AB9922" s="185"/>
      <c r="AC9922" s="431"/>
    </row>
    <row r="9923" spans="24:29">
      <c r="X9923" s="429"/>
      <c r="Y9923" s="429"/>
      <c r="Z9923" s="429"/>
      <c r="AA9923" s="429"/>
      <c r="AB9923" s="185"/>
      <c r="AC9923" s="431"/>
    </row>
    <row r="9924" spans="24:29">
      <c r="X9924" s="429"/>
      <c r="Y9924" s="429"/>
      <c r="Z9924" s="429"/>
      <c r="AA9924" s="429"/>
      <c r="AB9924" s="185"/>
      <c r="AC9924" s="431"/>
    </row>
    <row r="9925" spans="24:29">
      <c r="X9925" s="429"/>
      <c r="Y9925" s="429"/>
      <c r="Z9925" s="429"/>
      <c r="AA9925" s="429"/>
      <c r="AB9925" s="185"/>
      <c r="AC9925" s="431"/>
    </row>
    <row r="9926" spans="24:29">
      <c r="X9926" s="429"/>
      <c r="Y9926" s="429"/>
      <c r="Z9926" s="429"/>
      <c r="AA9926" s="429"/>
      <c r="AB9926" s="185"/>
      <c r="AC9926" s="431"/>
    </row>
    <row r="9927" spans="24:29">
      <c r="X9927" s="429"/>
      <c r="Y9927" s="429"/>
      <c r="Z9927" s="429"/>
      <c r="AA9927" s="429"/>
      <c r="AB9927" s="185"/>
      <c r="AC9927" s="431"/>
    </row>
    <row r="9928" spans="24:29">
      <c r="X9928" s="429"/>
      <c r="Y9928" s="429"/>
      <c r="Z9928" s="429"/>
      <c r="AA9928" s="429"/>
      <c r="AB9928" s="185"/>
      <c r="AC9928" s="431"/>
    </row>
    <row r="9929" spans="24:29">
      <c r="X9929" s="429"/>
      <c r="Y9929" s="429"/>
      <c r="Z9929" s="429"/>
      <c r="AA9929" s="429"/>
      <c r="AB9929" s="185"/>
      <c r="AC9929" s="431"/>
    </row>
    <row r="9930" spans="24:29">
      <c r="X9930" s="429"/>
      <c r="Y9930" s="429"/>
      <c r="Z9930" s="429"/>
      <c r="AA9930" s="429"/>
      <c r="AB9930" s="185"/>
      <c r="AC9930" s="431"/>
    </row>
    <row r="9931" spans="24:29">
      <c r="X9931" s="429"/>
      <c r="Y9931" s="429"/>
      <c r="Z9931" s="429"/>
      <c r="AA9931" s="429"/>
      <c r="AB9931" s="185"/>
      <c r="AC9931" s="431"/>
    </row>
    <row r="9932" spans="24:29">
      <c r="X9932" s="429"/>
      <c r="Y9932" s="429"/>
      <c r="Z9932" s="429"/>
      <c r="AA9932" s="429"/>
      <c r="AB9932" s="185"/>
      <c r="AC9932" s="431"/>
    </row>
    <row r="9933" spans="24:29">
      <c r="X9933" s="429"/>
      <c r="Y9933" s="429"/>
      <c r="Z9933" s="429"/>
      <c r="AA9933" s="429"/>
      <c r="AB9933" s="185"/>
      <c r="AC9933" s="431"/>
    </row>
    <row r="9934" spans="24:29">
      <c r="X9934" s="429"/>
      <c r="Y9934" s="429"/>
      <c r="Z9934" s="429"/>
      <c r="AA9934" s="429"/>
      <c r="AB9934" s="185"/>
      <c r="AC9934" s="431"/>
    </row>
    <row r="9935" spans="24:29">
      <c r="X9935" s="429"/>
      <c r="Y9935" s="429"/>
      <c r="Z9935" s="429"/>
      <c r="AA9935" s="429"/>
      <c r="AB9935" s="185"/>
      <c r="AC9935" s="431"/>
    </row>
    <row r="9936" spans="24:29">
      <c r="X9936" s="429"/>
      <c r="Y9936" s="429"/>
      <c r="Z9936" s="429"/>
      <c r="AA9936" s="429"/>
      <c r="AB9936" s="185"/>
      <c r="AC9936" s="431"/>
    </row>
    <row r="9937" spans="24:29">
      <c r="X9937" s="429"/>
      <c r="Y9937" s="429"/>
      <c r="Z9937" s="429"/>
      <c r="AA9937" s="429"/>
      <c r="AB9937" s="185"/>
      <c r="AC9937" s="431"/>
    </row>
    <row r="9938" spans="24:29">
      <c r="X9938" s="429"/>
      <c r="Y9938" s="429"/>
      <c r="Z9938" s="429"/>
      <c r="AA9938" s="429"/>
      <c r="AB9938" s="185"/>
      <c r="AC9938" s="431"/>
    </row>
    <row r="9939" spans="24:29">
      <c r="X9939" s="429"/>
      <c r="Y9939" s="429"/>
      <c r="Z9939" s="429"/>
      <c r="AA9939" s="429"/>
      <c r="AB9939" s="185"/>
      <c r="AC9939" s="431"/>
    </row>
    <row r="9940" spans="24:29">
      <c r="X9940" s="429"/>
      <c r="Y9940" s="429"/>
      <c r="Z9940" s="429"/>
      <c r="AA9940" s="429"/>
      <c r="AB9940" s="185"/>
      <c r="AC9940" s="431"/>
    </row>
    <row r="9941" spans="24:29">
      <c r="X9941" s="429"/>
      <c r="Y9941" s="429"/>
      <c r="Z9941" s="429"/>
      <c r="AA9941" s="429"/>
      <c r="AB9941" s="185"/>
      <c r="AC9941" s="431"/>
    </row>
    <row r="9942" spans="24:29">
      <c r="X9942" s="429"/>
      <c r="Y9942" s="429"/>
      <c r="Z9942" s="429"/>
      <c r="AA9942" s="429"/>
      <c r="AB9942" s="185"/>
      <c r="AC9942" s="431"/>
    </row>
    <row r="9943" spans="24:29">
      <c r="X9943" s="429"/>
      <c r="Y9943" s="429"/>
      <c r="Z9943" s="429"/>
      <c r="AA9943" s="429"/>
      <c r="AB9943" s="185"/>
      <c r="AC9943" s="431"/>
    </row>
    <row r="9944" spans="24:29">
      <c r="X9944" s="429"/>
      <c r="Y9944" s="429"/>
      <c r="Z9944" s="429"/>
      <c r="AA9944" s="429"/>
      <c r="AB9944" s="185"/>
      <c r="AC9944" s="431"/>
    </row>
    <row r="9945" spans="24:29">
      <c r="X9945" s="429"/>
      <c r="Y9945" s="429"/>
      <c r="Z9945" s="429"/>
      <c r="AA9945" s="429"/>
      <c r="AB9945" s="185"/>
      <c r="AC9945" s="431"/>
    </row>
    <row r="9946" spans="24:29">
      <c r="X9946" s="429"/>
      <c r="Y9946" s="429"/>
      <c r="Z9946" s="429"/>
      <c r="AA9946" s="429"/>
      <c r="AB9946" s="185"/>
      <c r="AC9946" s="431"/>
    </row>
    <row r="9947" spans="24:29">
      <c r="X9947" s="429"/>
      <c r="Y9947" s="429"/>
      <c r="Z9947" s="429"/>
      <c r="AA9947" s="429"/>
      <c r="AB9947" s="185"/>
      <c r="AC9947" s="431"/>
    </row>
    <row r="9948" spans="24:29">
      <c r="X9948" s="429"/>
      <c r="Y9948" s="429"/>
      <c r="Z9948" s="429"/>
      <c r="AA9948" s="429"/>
      <c r="AB9948" s="185"/>
      <c r="AC9948" s="431"/>
    </row>
    <row r="9949" spans="24:29">
      <c r="X9949" s="429"/>
      <c r="Y9949" s="429"/>
      <c r="Z9949" s="429"/>
      <c r="AA9949" s="429"/>
      <c r="AB9949" s="185"/>
      <c r="AC9949" s="431"/>
    </row>
    <row r="9950" spans="24:29">
      <c r="X9950" s="429"/>
      <c r="Y9950" s="429"/>
      <c r="Z9950" s="429"/>
      <c r="AA9950" s="429"/>
      <c r="AB9950" s="185"/>
      <c r="AC9950" s="431"/>
    </row>
    <row r="9951" spans="24:29">
      <c r="X9951" s="429"/>
      <c r="Y9951" s="429"/>
      <c r="Z9951" s="429"/>
      <c r="AA9951" s="429"/>
      <c r="AB9951" s="185"/>
      <c r="AC9951" s="431"/>
    </row>
    <row r="9952" spans="24:29">
      <c r="X9952" s="429"/>
      <c r="Y9952" s="429"/>
      <c r="Z9952" s="429"/>
      <c r="AA9952" s="429"/>
      <c r="AB9952" s="185"/>
      <c r="AC9952" s="431"/>
    </row>
    <row r="9953" spans="24:29">
      <c r="X9953" s="429"/>
      <c r="Y9953" s="429"/>
      <c r="Z9953" s="429"/>
      <c r="AA9953" s="429"/>
      <c r="AB9953" s="185"/>
      <c r="AC9953" s="431"/>
    </row>
    <row r="9954" spans="24:29">
      <c r="X9954" s="429"/>
      <c r="Y9954" s="429"/>
      <c r="Z9954" s="429"/>
      <c r="AA9954" s="429"/>
      <c r="AB9954" s="185"/>
      <c r="AC9954" s="431"/>
    </row>
    <row r="9955" spans="24:29">
      <c r="X9955" s="429"/>
      <c r="Y9955" s="429"/>
      <c r="Z9955" s="429"/>
      <c r="AA9955" s="429"/>
      <c r="AB9955" s="185"/>
      <c r="AC9955" s="431"/>
    </row>
    <row r="9956" spans="24:29">
      <c r="X9956" s="429"/>
      <c r="Y9956" s="429"/>
      <c r="Z9956" s="429"/>
      <c r="AA9956" s="429"/>
      <c r="AB9956" s="185"/>
      <c r="AC9956" s="431"/>
    </row>
    <row r="9957" spans="24:29">
      <c r="X9957" s="429"/>
      <c r="Y9957" s="429"/>
      <c r="Z9957" s="429"/>
      <c r="AA9957" s="429"/>
      <c r="AB9957" s="185"/>
      <c r="AC9957" s="431"/>
    </row>
    <row r="9958" spans="24:29">
      <c r="X9958" s="429"/>
      <c r="Y9958" s="429"/>
      <c r="Z9958" s="429"/>
      <c r="AA9958" s="429"/>
      <c r="AB9958" s="185"/>
      <c r="AC9958" s="431"/>
    </row>
    <row r="9959" spans="24:29">
      <c r="X9959" s="429"/>
      <c r="Y9959" s="429"/>
      <c r="Z9959" s="429"/>
      <c r="AA9959" s="429"/>
      <c r="AB9959" s="185"/>
      <c r="AC9959" s="431"/>
    </row>
    <row r="9960" spans="24:29">
      <c r="X9960" s="429"/>
      <c r="Y9960" s="429"/>
      <c r="Z9960" s="429"/>
      <c r="AA9960" s="429"/>
      <c r="AB9960" s="185"/>
      <c r="AC9960" s="431"/>
    </row>
    <row r="9961" spans="24:29">
      <c r="X9961" s="429"/>
      <c r="Y9961" s="429"/>
      <c r="Z9961" s="429"/>
      <c r="AA9961" s="429"/>
      <c r="AB9961" s="185"/>
      <c r="AC9961" s="431"/>
    </row>
    <row r="9962" spans="24:29">
      <c r="X9962" s="429"/>
      <c r="Y9962" s="429"/>
      <c r="Z9962" s="429"/>
      <c r="AA9962" s="429"/>
      <c r="AB9962" s="185"/>
      <c r="AC9962" s="431"/>
    </row>
    <row r="9963" spans="24:29">
      <c r="X9963" s="429"/>
      <c r="Y9963" s="429"/>
      <c r="Z9963" s="429"/>
      <c r="AA9963" s="429"/>
      <c r="AB9963" s="185"/>
      <c r="AC9963" s="431"/>
    </row>
    <row r="9964" spans="24:29">
      <c r="X9964" s="429"/>
      <c r="Y9964" s="429"/>
      <c r="Z9964" s="429"/>
      <c r="AA9964" s="429"/>
      <c r="AB9964" s="185"/>
      <c r="AC9964" s="431"/>
    </row>
    <row r="9965" spans="24:29">
      <c r="X9965" s="429"/>
      <c r="Y9965" s="429"/>
      <c r="Z9965" s="429"/>
      <c r="AA9965" s="429"/>
      <c r="AB9965" s="185"/>
      <c r="AC9965" s="431"/>
    </row>
    <row r="9966" spans="24:29">
      <c r="X9966" s="429"/>
      <c r="Y9966" s="429"/>
      <c r="Z9966" s="429"/>
      <c r="AA9966" s="429"/>
      <c r="AB9966" s="185"/>
      <c r="AC9966" s="431"/>
    </row>
    <row r="9967" spans="24:29">
      <c r="X9967" s="429"/>
      <c r="Y9967" s="429"/>
      <c r="Z9967" s="429"/>
      <c r="AA9967" s="429"/>
      <c r="AB9967" s="185"/>
      <c r="AC9967" s="431"/>
    </row>
    <row r="9968" spans="24:29">
      <c r="X9968" s="429"/>
      <c r="Y9968" s="429"/>
      <c r="Z9968" s="429"/>
      <c r="AA9968" s="429"/>
      <c r="AB9968" s="185"/>
      <c r="AC9968" s="431"/>
    </row>
    <row r="9969" spans="24:29">
      <c r="X9969" s="429"/>
      <c r="Y9969" s="429"/>
      <c r="Z9969" s="429"/>
      <c r="AA9969" s="429"/>
      <c r="AB9969" s="185"/>
      <c r="AC9969" s="431"/>
    </row>
    <row r="9970" spans="24:29">
      <c r="X9970" s="429"/>
      <c r="Y9970" s="429"/>
      <c r="Z9970" s="429"/>
      <c r="AA9970" s="429"/>
      <c r="AB9970" s="185"/>
      <c r="AC9970" s="431"/>
    </row>
    <row r="9971" spans="24:29">
      <c r="X9971" s="429"/>
      <c r="Y9971" s="429"/>
      <c r="Z9971" s="429"/>
      <c r="AA9971" s="429"/>
      <c r="AB9971" s="185"/>
      <c r="AC9971" s="431"/>
    </row>
    <row r="9972" spans="24:29">
      <c r="X9972" s="429"/>
      <c r="Y9972" s="429"/>
      <c r="Z9972" s="429"/>
      <c r="AA9972" s="429"/>
      <c r="AB9972" s="185"/>
      <c r="AC9972" s="431"/>
    </row>
    <row r="9973" spans="24:29">
      <c r="X9973" s="429"/>
      <c r="Y9973" s="429"/>
      <c r="Z9973" s="429"/>
      <c r="AA9973" s="429"/>
      <c r="AB9973" s="185"/>
      <c r="AC9973" s="431"/>
    </row>
    <row r="9974" spans="24:29">
      <c r="X9974" s="429"/>
      <c r="Y9974" s="429"/>
      <c r="Z9974" s="429"/>
      <c r="AA9974" s="429"/>
      <c r="AB9974" s="185"/>
      <c r="AC9974" s="431"/>
    </row>
    <row r="9975" spans="24:29">
      <c r="X9975" s="429"/>
      <c r="Y9975" s="429"/>
      <c r="Z9975" s="429"/>
      <c r="AA9975" s="429"/>
      <c r="AB9975" s="185"/>
      <c r="AC9975" s="431"/>
    </row>
    <row r="9976" spans="24:29">
      <c r="X9976" s="429"/>
      <c r="Y9976" s="429"/>
      <c r="Z9976" s="429"/>
      <c r="AA9976" s="429"/>
      <c r="AB9976" s="185"/>
      <c r="AC9976" s="431"/>
    </row>
    <row r="9977" spans="24:29">
      <c r="X9977" s="429"/>
      <c r="Y9977" s="429"/>
      <c r="Z9977" s="429"/>
      <c r="AA9977" s="429"/>
      <c r="AB9977" s="185"/>
      <c r="AC9977" s="431"/>
    </row>
    <row r="9978" spans="24:29">
      <c r="X9978" s="429"/>
      <c r="Y9978" s="429"/>
      <c r="Z9978" s="429"/>
      <c r="AA9978" s="429"/>
      <c r="AB9978" s="185"/>
      <c r="AC9978" s="431"/>
    </row>
    <row r="9979" spans="24:29">
      <c r="X9979" s="429"/>
      <c r="Y9979" s="429"/>
      <c r="Z9979" s="429"/>
      <c r="AA9979" s="429"/>
      <c r="AB9979" s="185"/>
      <c r="AC9979" s="431"/>
    </row>
    <row r="9980" spans="24:29">
      <c r="X9980" s="429"/>
      <c r="Y9980" s="429"/>
      <c r="Z9980" s="429"/>
      <c r="AA9980" s="429"/>
      <c r="AB9980" s="185"/>
      <c r="AC9980" s="431"/>
    </row>
    <row r="9981" spans="24:29">
      <c r="X9981" s="429"/>
      <c r="Y9981" s="429"/>
      <c r="Z9981" s="429"/>
      <c r="AA9981" s="429"/>
      <c r="AB9981" s="185"/>
      <c r="AC9981" s="431"/>
    </row>
    <row r="9982" spans="24:29">
      <c r="X9982" s="429"/>
      <c r="Y9982" s="429"/>
      <c r="Z9982" s="429"/>
      <c r="AA9982" s="429"/>
      <c r="AB9982" s="185"/>
      <c r="AC9982" s="431"/>
    </row>
    <row r="9983" spans="24:29">
      <c r="X9983" s="429"/>
      <c r="Y9983" s="429"/>
      <c r="Z9983" s="429"/>
      <c r="AA9983" s="429"/>
      <c r="AB9983" s="185"/>
      <c r="AC9983" s="431"/>
    </row>
    <row r="9984" spans="24:29">
      <c r="X9984" s="429"/>
      <c r="Y9984" s="429"/>
      <c r="Z9984" s="429"/>
      <c r="AA9984" s="429"/>
      <c r="AB9984" s="185"/>
      <c r="AC9984" s="431"/>
    </row>
    <row r="9985" spans="24:29">
      <c r="X9985" s="429"/>
      <c r="Y9985" s="429"/>
      <c r="Z9985" s="429"/>
      <c r="AA9985" s="429"/>
      <c r="AB9985" s="185"/>
      <c r="AC9985" s="431"/>
    </row>
    <row r="9986" spans="24:29">
      <c r="X9986" s="429"/>
      <c r="Y9986" s="429"/>
      <c r="Z9986" s="429"/>
      <c r="AA9986" s="429"/>
      <c r="AB9986" s="185"/>
      <c r="AC9986" s="431"/>
    </row>
    <row r="9987" spans="24:29">
      <c r="X9987" s="429"/>
      <c r="Y9987" s="429"/>
      <c r="Z9987" s="429"/>
      <c r="AA9987" s="429"/>
      <c r="AB9987" s="185"/>
      <c r="AC9987" s="431"/>
    </row>
    <row r="9988" spans="24:29">
      <c r="X9988" s="429"/>
      <c r="Y9988" s="429"/>
      <c r="Z9988" s="429"/>
      <c r="AA9988" s="429"/>
      <c r="AB9988" s="185"/>
      <c r="AC9988" s="431"/>
    </row>
    <row r="9989" spans="24:29">
      <c r="X9989" s="429"/>
      <c r="Y9989" s="429"/>
      <c r="Z9989" s="429"/>
      <c r="AA9989" s="429"/>
      <c r="AB9989" s="185"/>
      <c r="AC9989" s="431"/>
    </row>
    <row r="9990" spans="24:29">
      <c r="X9990" s="429"/>
      <c r="Y9990" s="429"/>
      <c r="Z9990" s="429"/>
      <c r="AA9990" s="429"/>
      <c r="AB9990" s="185"/>
      <c r="AC9990" s="431"/>
    </row>
    <row r="9991" spans="24:29">
      <c r="X9991" s="429"/>
      <c r="Y9991" s="429"/>
      <c r="Z9991" s="429"/>
      <c r="AA9991" s="429"/>
      <c r="AB9991" s="185"/>
      <c r="AC9991" s="431"/>
    </row>
    <row r="9992" spans="24:29">
      <c r="X9992" s="429"/>
      <c r="Y9992" s="429"/>
      <c r="Z9992" s="429"/>
      <c r="AA9992" s="429"/>
      <c r="AB9992" s="185"/>
      <c r="AC9992" s="431"/>
    </row>
    <row r="9993" spans="24:29">
      <c r="X9993" s="429"/>
      <c r="Y9993" s="429"/>
      <c r="Z9993" s="429"/>
      <c r="AA9993" s="429"/>
      <c r="AB9993" s="185"/>
      <c r="AC9993" s="431"/>
    </row>
    <row r="9994" spans="24:29">
      <c r="X9994" s="429"/>
      <c r="Y9994" s="429"/>
      <c r="Z9994" s="429"/>
      <c r="AA9994" s="429"/>
      <c r="AB9994" s="185"/>
      <c r="AC9994" s="431"/>
    </row>
    <row r="9995" spans="24:29">
      <c r="X9995" s="429"/>
      <c r="Y9995" s="429"/>
      <c r="Z9995" s="429"/>
      <c r="AA9995" s="429"/>
      <c r="AB9995" s="185"/>
      <c r="AC9995" s="431"/>
    </row>
    <row r="9996" spans="24:29">
      <c r="X9996" s="429"/>
      <c r="Y9996" s="429"/>
      <c r="Z9996" s="429"/>
      <c r="AA9996" s="429"/>
      <c r="AB9996" s="185"/>
      <c r="AC9996" s="431"/>
    </row>
    <row r="9997" spans="24:29">
      <c r="X9997" s="429"/>
      <c r="Y9997" s="429"/>
      <c r="Z9997" s="429"/>
      <c r="AA9997" s="429"/>
      <c r="AB9997" s="185"/>
      <c r="AC9997" s="431"/>
    </row>
    <row r="9998" spans="24:29">
      <c r="X9998" s="429"/>
      <c r="Y9998" s="429"/>
      <c r="Z9998" s="429"/>
      <c r="AA9998" s="429"/>
      <c r="AB9998" s="185"/>
      <c r="AC9998" s="431"/>
    </row>
    <row r="9999" spans="24:29">
      <c r="X9999" s="429"/>
      <c r="Y9999" s="429"/>
      <c r="Z9999" s="429"/>
      <c r="AA9999" s="429"/>
      <c r="AB9999" s="185"/>
      <c r="AC9999" s="431"/>
    </row>
    <row r="10000" spans="24:29">
      <c r="X10000" s="429"/>
      <c r="Y10000" s="429"/>
      <c r="Z10000" s="429"/>
      <c r="AA10000" s="429"/>
      <c r="AB10000" s="185"/>
      <c r="AC10000" s="431"/>
    </row>
    <row r="10001" spans="24:29">
      <c r="X10001" s="429"/>
      <c r="Y10001" s="429"/>
      <c r="Z10001" s="429"/>
      <c r="AA10001" s="429"/>
      <c r="AB10001" s="185"/>
      <c r="AC10001" s="431"/>
    </row>
    <row r="10002" spans="24:29">
      <c r="X10002" s="429"/>
      <c r="Y10002" s="429"/>
      <c r="Z10002" s="429"/>
      <c r="AA10002" s="429"/>
      <c r="AB10002" s="185"/>
      <c r="AC10002" s="431"/>
    </row>
    <row r="10003" spans="24:29">
      <c r="X10003" s="429"/>
      <c r="Y10003" s="429"/>
      <c r="Z10003" s="429"/>
      <c r="AA10003" s="429"/>
      <c r="AB10003" s="185"/>
      <c r="AC10003" s="431"/>
    </row>
    <row r="10004" spans="24:29">
      <c r="X10004" s="429"/>
      <c r="Y10004" s="429"/>
      <c r="Z10004" s="429"/>
      <c r="AA10004" s="429"/>
      <c r="AB10004" s="185"/>
      <c r="AC10004" s="431"/>
    </row>
    <row r="10005" spans="24:29">
      <c r="X10005" s="429"/>
      <c r="Y10005" s="429"/>
      <c r="Z10005" s="429"/>
      <c r="AA10005" s="429"/>
      <c r="AB10005" s="185"/>
      <c r="AC10005" s="431"/>
    </row>
    <row r="10006" spans="24:29">
      <c r="X10006" s="429"/>
      <c r="Y10006" s="429"/>
      <c r="Z10006" s="429"/>
      <c r="AA10006" s="429"/>
      <c r="AB10006" s="185"/>
      <c r="AC10006" s="431"/>
    </row>
    <row r="10007" spans="24:29">
      <c r="X10007" s="429"/>
      <c r="Y10007" s="429"/>
      <c r="Z10007" s="429"/>
      <c r="AA10007" s="429"/>
      <c r="AB10007" s="185"/>
      <c r="AC10007" s="431"/>
    </row>
    <row r="10008" spans="24:29">
      <c r="X10008" s="429"/>
      <c r="Y10008" s="429"/>
      <c r="Z10008" s="429"/>
      <c r="AA10008" s="429"/>
      <c r="AB10008" s="185"/>
      <c r="AC10008" s="431"/>
    </row>
    <row r="10009" spans="24:29">
      <c r="X10009" s="429"/>
      <c r="Y10009" s="429"/>
      <c r="Z10009" s="429"/>
      <c r="AA10009" s="429"/>
      <c r="AB10009" s="185"/>
      <c r="AC10009" s="431"/>
    </row>
    <row r="10010" spans="24:29">
      <c r="X10010" s="429"/>
      <c r="Y10010" s="429"/>
      <c r="Z10010" s="429"/>
      <c r="AA10010" s="429"/>
      <c r="AB10010" s="185"/>
      <c r="AC10010" s="431"/>
    </row>
    <row r="10011" spans="24:29">
      <c r="X10011" s="429"/>
      <c r="Y10011" s="429"/>
      <c r="Z10011" s="429"/>
      <c r="AA10011" s="429"/>
      <c r="AB10011" s="185"/>
      <c r="AC10011" s="431"/>
    </row>
    <row r="10012" spans="24:29">
      <c r="X10012" s="429"/>
      <c r="Y10012" s="429"/>
      <c r="Z10012" s="429"/>
      <c r="AA10012" s="429"/>
      <c r="AB10012" s="185"/>
      <c r="AC10012" s="431"/>
    </row>
    <row r="10013" spans="24:29">
      <c r="X10013" s="429"/>
      <c r="Y10013" s="429"/>
      <c r="Z10013" s="429"/>
      <c r="AA10013" s="429"/>
      <c r="AB10013" s="185"/>
      <c r="AC10013" s="431"/>
    </row>
    <row r="10014" spans="24:29">
      <c r="X10014" s="429"/>
      <c r="Y10014" s="429"/>
      <c r="Z10014" s="429"/>
      <c r="AA10014" s="429"/>
      <c r="AB10014" s="185"/>
      <c r="AC10014" s="431"/>
    </row>
    <row r="10015" spans="24:29">
      <c r="X10015" s="429"/>
      <c r="Y10015" s="429"/>
      <c r="Z10015" s="429"/>
      <c r="AA10015" s="429"/>
      <c r="AB10015" s="185"/>
      <c r="AC10015" s="431"/>
    </row>
    <row r="10016" spans="24:29">
      <c r="X10016" s="429"/>
      <c r="Y10016" s="429"/>
      <c r="Z10016" s="429"/>
      <c r="AA10016" s="429"/>
      <c r="AB10016" s="185"/>
      <c r="AC10016" s="431"/>
    </row>
    <row r="10017" spans="24:29">
      <c r="X10017" s="429"/>
      <c r="Y10017" s="429"/>
      <c r="Z10017" s="429"/>
      <c r="AA10017" s="429"/>
      <c r="AB10017" s="185"/>
      <c r="AC10017" s="431"/>
    </row>
    <row r="10018" spans="24:29">
      <c r="X10018" s="429"/>
      <c r="Y10018" s="429"/>
      <c r="Z10018" s="429"/>
      <c r="AA10018" s="429"/>
      <c r="AB10018" s="185"/>
      <c r="AC10018" s="431"/>
    </row>
    <row r="10019" spans="24:29">
      <c r="X10019" s="429"/>
      <c r="Y10019" s="429"/>
      <c r="Z10019" s="429"/>
      <c r="AA10019" s="429"/>
      <c r="AB10019" s="185"/>
      <c r="AC10019" s="431"/>
    </row>
    <row r="10020" spans="24:29">
      <c r="X10020" s="429"/>
      <c r="Y10020" s="429"/>
      <c r="Z10020" s="429"/>
      <c r="AA10020" s="429"/>
      <c r="AB10020" s="185"/>
      <c r="AC10020" s="431"/>
    </row>
    <row r="10021" spans="24:29">
      <c r="X10021" s="429"/>
      <c r="Y10021" s="429"/>
      <c r="Z10021" s="429"/>
      <c r="AA10021" s="429"/>
      <c r="AB10021" s="185"/>
      <c r="AC10021" s="431"/>
    </row>
    <row r="10022" spans="24:29">
      <c r="X10022" s="429"/>
      <c r="Y10022" s="429"/>
      <c r="Z10022" s="429"/>
      <c r="AA10022" s="429"/>
      <c r="AB10022" s="185"/>
      <c r="AC10022" s="431"/>
    </row>
    <row r="10023" spans="24:29">
      <c r="X10023" s="429"/>
      <c r="Y10023" s="429"/>
      <c r="Z10023" s="429"/>
      <c r="AA10023" s="429"/>
      <c r="AB10023" s="185"/>
      <c r="AC10023" s="431"/>
    </row>
    <row r="10024" spans="24:29">
      <c r="X10024" s="429"/>
      <c r="Y10024" s="429"/>
      <c r="Z10024" s="429"/>
      <c r="AA10024" s="429"/>
      <c r="AB10024" s="185"/>
      <c r="AC10024" s="431"/>
    </row>
    <row r="10025" spans="24:29">
      <c r="X10025" s="429"/>
      <c r="Y10025" s="429"/>
      <c r="Z10025" s="429"/>
      <c r="AA10025" s="429"/>
      <c r="AB10025" s="185"/>
      <c r="AC10025" s="431"/>
    </row>
    <row r="10026" spans="24:29">
      <c r="X10026" s="429"/>
      <c r="Y10026" s="429"/>
      <c r="Z10026" s="429"/>
      <c r="AA10026" s="429"/>
      <c r="AB10026" s="185"/>
      <c r="AC10026" s="431"/>
    </row>
    <row r="10027" spans="24:29">
      <c r="X10027" s="429"/>
      <c r="Y10027" s="429"/>
      <c r="Z10027" s="429"/>
      <c r="AA10027" s="429"/>
      <c r="AB10027" s="185"/>
      <c r="AC10027" s="431"/>
    </row>
    <row r="10028" spans="24:29">
      <c r="X10028" s="429"/>
      <c r="Y10028" s="429"/>
      <c r="Z10028" s="429"/>
      <c r="AA10028" s="429"/>
      <c r="AB10028" s="185"/>
      <c r="AC10028" s="431"/>
    </row>
    <row r="10029" spans="24:29">
      <c r="X10029" s="429"/>
      <c r="Y10029" s="429"/>
      <c r="Z10029" s="429"/>
      <c r="AA10029" s="429"/>
      <c r="AB10029" s="185"/>
      <c r="AC10029" s="431"/>
    </row>
    <row r="10030" spans="24:29">
      <c r="X10030" s="429"/>
      <c r="Y10030" s="429"/>
      <c r="Z10030" s="429"/>
      <c r="AA10030" s="429"/>
      <c r="AB10030" s="185"/>
      <c r="AC10030" s="431"/>
    </row>
    <row r="10031" spans="24:29">
      <c r="X10031" s="429"/>
      <c r="Y10031" s="429"/>
      <c r="Z10031" s="429"/>
      <c r="AA10031" s="429"/>
      <c r="AB10031" s="185"/>
      <c r="AC10031" s="431"/>
    </row>
    <row r="10032" spans="24:29">
      <c r="X10032" s="429"/>
      <c r="Y10032" s="429"/>
      <c r="Z10032" s="429"/>
      <c r="AA10032" s="429"/>
      <c r="AB10032" s="185"/>
      <c r="AC10032" s="431"/>
    </row>
    <row r="10033" spans="24:29">
      <c r="X10033" s="429"/>
      <c r="Y10033" s="429"/>
      <c r="Z10033" s="429"/>
      <c r="AA10033" s="429"/>
      <c r="AB10033" s="185"/>
      <c r="AC10033" s="431"/>
    </row>
    <row r="10034" spans="24:29">
      <c r="X10034" s="429"/>
      <c r="Y10034" s="429"/>
      <c r="Z10034" s="429"/>
      <c r="AA10034" s="429"/>
      <c r="AB10034" s="185"/>
      <c r="AC10034" s="431"/>
    </row>
    <row r="10035" spans="24:29">
      <c r="X10035" s="429"/>
      <c r="Y10035" s="429"/>
      <c r="Z10035" s="429"/>
      <c r="AA10035" s="429"/>
      <c r="AB10035" s="185"/>
      <c r="AC10035" s="431"/>
    </row>
    <row r="10036" spans="24:29">
      <c r="X10036" s="429"/>
      <c r="Y10036" s="429"/>
      <c r="Z10036" s="429"/>
      <c r="AA10036" s="429"/>
      <c r="AB10036" s="185"/>
      <c r="AC10036" s="431"/>
    </row>
    <row r="10037" spans="24:29">
      <c r="X10037" s="429"/>
      <c r="Y10037" s="429"/>
      <c r="Z10037" s="429"/>
      <c r="AA10037" s="429"/>
      <c r="AB10037" s="185"/>
      <c r="AC10037" s="431"/>
    </row>
    <row r="10038" spans="24:29">
      <c r="X10038" s="429"/>
      <c r="Y10038" s="429"/>
      <c r="Z10038" s="429"/>
      <c r="AA10038" s="429"/>
      <c r="AB10038" s="185"/>
      <c r="AC10038" s="431"/>
    </row>
    <row r="10039" spans="24:29">
      <c r="X10039" s="429"/>
      <c r="Y10039" s="429"/>
      <c r="Z10039" s="429"/>
      <c r="AA10039" s="429"/>
      <c r="AB10039" s="185"/>
      <c r="AC10039" s="431"/>
    </row>
    <row r="10040" spans="24:29">
      <c r="X10040" s="429"/>
      <c r="Y10040" s="429"/>
      <c r="Z10040" s="429"/>
      <c r="AA10040" s="429"/>
      <c r="AB10040" s="185"/>
      <c r="AC10040" s="431"/>
    </row>
    <row r="10041" spans="24:29">
      <c r="X10041" s="429"/>
      <c r="Y10041" s="429"/>
      <c r="Z10041" s="429"/>
      <c r="AA10041" s="429"/>
      <c r="AB10041" s="185"/>
      <c r="AC10041" s="431"/>
    </row>
    <row r="10042" spans="24:29">
      <c r="X10042" s="429"/>
      <c r="Y10042" s="429"/>
      <c r="Z10042" s="429"/>
      <c r="AA10042" s="429"/>
      <c r="AB10042" s="185"/>
      <c r="AC10042" s="431"/>
    </row>
    <row r="10043" spans="24:29">
      <c r="X10043" s="429"/>
      <c r="Y10043" s="429"/>
      <c r="Z10043" s="429"/>
      <c r="AA10043" s="429"/>
      <c r="AB10043" s="185"/>
      <c r="AC10043" s="431"/>
    </row>
    <row r="10044" spans="24:29">
      <c r="X10044" s="429"/>
      <c r="Y10044" s="429"/>
      <c r="Z10044" s="429"/>
      <c r="AA10044" s="429"/>
      <c r="AB10044" s="185"/>
      <c r="AC10044" s="431"/>
    </row>
    <row r="10045" spans="24:29">
      <c r="X10045" s="429"/>
      <c r="Y10045" s="429"/>
      <c r="Z10045" s="429"/>
      <c r="AA10045" s="429"/>
      <c r="AB10045" s="185"/>
      <c r="AC10045" s="431"/>
    </row>
    <row r="10046" spans="24:29">
      <c r="X10046" s="429"/>
      <c r="Y10046" s="429"/>
      <c r="Z10046" s="429"/>
      <c r="AA10046" s="429"/>
      <c r="AB10046" s="185"/>
      <c r="AC10046" s="431"/>
    </row>
    <row r="10047" spans="24:29">
      <c r="X10047" s="429"/>
      <c r="Y10047" s="429"/>
      <c r="Z10047" s="429"/>
      <c r="AA10047" s="429"/>
      <c r="AB10047" s="185"/>
      <c r="AC10047" s="431"/>
    </row>
    <row r="10048" spans="24:29">
      <c r="X10048" s="429"/>
      <c r="Y10048" s="429"/>
      <c r="Z10048" s="429"/>
      <c r="AA10048" s="429"/>
      <c r="AB10048" s="185"/>
      <c r="AC10048" s="431"/>
    </row>
    <row r="10049" spans="24:29">
      <c r="X10049" s="429"/>
      <c r="Y10049" s="429"/>
      <c r="Z10049" s="429"/>
      <c r="AA10049" s="429"/>
      <c r="AB10049" s="185"/>
      <c r="AC10049" s="431"/>
    </row>
    <row r="10050" spans="24:29">
      <c r="X10050" s="429"/>
      <c r="Y10050" s="429"/>
      <c r="Z10050" s="429"/>
      <c r="AA10050" s="429"/>
      <c r="AB10050" s="185"/>
      <c r="AC10050" s="431"/>
    </row>
    <row r="10051" spans="24:29">
      <c r="X10051" s="429"/>
      <c r="Y10051" s="429"/>
      <c r="Z10051" s="429"/>
      <c r="AA10051" s="429"/>
      <c r="AB10051" s="185"/>
      <c r="AC10051" s="431"/>
    </row>
    <row r="10052" spans="24:29">
      <c r="X10052" s="429"/>
      <c r="Y10052" s="429"/>
      <c r="Z10052" s="429"/>
      <c r="AA10052" s="429"/>
      <c r="AB10052" s="185"/>
      <c r="AC10052" s="431"/>
    </row>
    <row r="10053" spans="24:29">
      <c r="X10053" s="429"/>
      <c r="Y10053" s="429"/>
      <c r="Z10053" s="429"/>
      <c r="AA10053" s="429"/>
      <c r="AB10053" s="185"/>
      <c r="AC10053" s="431"/>
    </row>
    <row r="10054" spans="24:29">
      <c r="X10054" s="429"/>
      <c r="Y10054" s="429"/>
      <c r="Z10054" s="429"/>
      <c r="AA10054" s="429"/>
      <c r="AB10054" s="185"/>
      <c r="AC10054" s="431"/>
    </row>
    <row r="10055" spans="24:29">
      <c r="X10055" s="429"/>
      <c r="Y10055" s="429"/>
      <c r="Z10055" s="429"/>
      <c r="AA10055" s="429"/>
      <c r="AB10055" s="185"/>
      <c r="AC10055" s="431"/>
    </row>
    <row r="10056" spans="24:29">
      <c r="X10056" s="429"/>
      <c r="Y10056" s="429"/>
      <c r="Z10056" s="429"/>
      <c r="AA10056" s="429"/>
      <c r="AB10056" s="185"/>
      <c r="AC10056" s="431"/>
    </row>
    <row r="10057" spans="24:29">
      <c r="X10057" s="429"/>
      <c r="Y10057" s="429"/>
      <c r="Z10057" s="429"/>
      <c r="AA10057" s="429"/>
      <c r="AB10057" s="185"/>
      <c r="AC10057" s="431"/>
    </row>
    <row r="10058" spans="24:29">
      <c r="X10058" s="429"/>
      <c r="Y10058" s="429"/>
      <c r="Z10058" s="429"/>
      <c r="AA10058" s="429"/>
      <c r="AB10058" s="185"/>
      <c r="AC10058" s="431"/>
    </row>
    <row r="10059" spans="24:29">
      <c r="X10059" s="429"/>
      <c r="Y10059" s="429"/>
      <c r="Z10059" s="429"/>
      <c r="AA10059" s="429"/>
      <c r="AB10059" s="185"/>
      <c r="AC10059" s="431"/>
    </row>
    <row r="10060" spans="24:29">
      <c r="X10060" s="429"/>
      <c r="Y10060" s="429"/>
      <c r="Z10060" s="429"/>
      <c r="AA10060" s="429"/>
      <c r="AB10060" s="185"/>
      <c r="AC10060" s="431"/>
    </row>
    <row r="10061" spans="24:29">
      <c r="X10061" s="429"/>
      <c r="Y10061" s="429"/>
      <c r="Z10061" s="429"/>
      <c r="AA10061" s="429"/>
      <c r="AB10061" s="185"/>
      <c r="AC10061" s="431"/>
    </row>
    <row r="10062" spans="24:29">
      <c r="X10062" s="429"/>
      <c r="Y10062" s="429"/>
      <c r="Z10062" s="429"/>
      <c r="AA10062" s="429"/>
      <c r="AB10062" s="185"/>
      <c r="AC10062" s="431"/>
    </row>
    <row r="10063" spans="24:29">
      <c r="X10063" s="429"/>
      <c r="Y10063" s="429"/>
      <c r="Z10063" s="429"/>
      <c r="AA10063" s="429"/>
      <c r="AB10063" s="185"/>
      <c r="AC10063" s="431"/>
    </row>
    <row r="10064" spans="24:29">
      <c r="X10064" s="429"/>
      <c r="Y10064" s="429"/>
      <c r="Z10064" s="429"/>
      <c r="AA10064" s="429"/>
      <c r="AB10064" s="185"/>
      <c r="AC10064" s="431"/>
    </row>
    <row r="10065" spans="24:29">
      <c r="X10065" s="429"/>
      <c r="Y10065" s="429"/>
      <c r="Z10065" s="429"/>
      <c r="AA10065" s="429"/>
      <c r="AB10065" s="185"/>
      <c r="AC10065" s="431"/>
    </row>
    <row r="10066" spans="24:29">
      <c r="X10066" s="429"/>
      <c r="Y10066" s="429"/>
      <c r="Z10066" s="429"/>
      <c r="AA10066" s="429"/>
      <c r="AB10066" s="185"/>
      <c r="AC10066" s="431"/>
    </row>
    <row r="10067" spans="24:29">
      <c r="X10067" s="429"/>
      <c r="Y10067" s="429"/>
      <c r="Z10067" s="429"/>
      <c r="AA10067" s="429"/>
      <c r="AB10067" s="185"/>
      <c r="AC10067" s="431"/>
    </row>
    <row r="10068" spans="24:29">
      <c r="X10068" s="429"/>
      <c r="Y10068" s="429"/>
      <c r="Z10068" s="429"/>
      <c r="AA10068" s="429"/>
      <c r="AB10068" s="185"/>
      <c r="AC10068" s="431"/>
    </row>
    <row r="10069" spans="24:29">
      <c r="X10069" s="429"/>
      <c r="Y10069" s="429"/>
      <c r="Z10069" s="429"/>
      <c r="AA10069" s="429"/>
      <c r="AB10069" s="185"/>
      <c r="AC10069" s="431"/>
    </row>
    <row r="10070" spans="24:29">
      <c r="X10070" s="429"/>
      <c r="Y10070" s="429"/>
      <c r="Z10070" s="429"/>
      <c r="AA10070" s="429"/>
      <c r="AB10070" s="185"/>
      <c r="AC10070" s="431"/>
    </row>
    <row r="10071" spans="24:29">
      <c r="X10071" s="429"/>
      <c r="Y10071" s="429"/>
      <c r="Z10071" s="429"/>
      <c r="AA10071" s="429"/>
      <c r="AB10071" s="185"/>
      <c r="AC10071" s="431"/>
    </row>
    <row r="10072" spans="24:29">
      <c r="X10072" s="429"/>
      <c r="Y10072" s="429"/>
      <c r="Z10072" s="429"/>
      <c r="AA10072" s="429"/>
      <c r="AB10072" s="185"/>
      <c r="AC10072" s="431"/>
    </row>
    <row r="10073" spans="24:29">
      <c r="X10073" s="429"/>
      <c r="Y10073" s="429"/>
      <c r="Z10073" s="429"/>
      <c r="AA10073" s="429"/>
      <c r="AB10073" s="185"/>
      <c r="AC10073" s="431"/>
    </row>
    <row r="10074" spans="24:29">
      <c r="X10074" s="429"/>
      <c r="Y10074" s="429"/>
      <c r="Z10074" s="429"/>
      <c r="AA10074" s="429"/>
      <c r="AB10074" s="185"/>
      <c r="AC10074" s="431"/>
    </row>
    <row r="10075" spans="24:29">
      <c r="X10075" s="429"/>
      <c r="Y10075" s="429"/>
      <c r="Z10075" s="429"/>
      <c r="AA10075" s="429"/>
      <c r="AB10075" s="185"/>
      <c r="AC10075" s="431"/>
    </row>
    <row r="10076" spans="24:29">
      <c r="X10076" s="429"/>
      <c r="Y10076" s="429"/>
      <c r="Z10076" s="429"/>
      <c r="AA10076" s="429"/>
      <c r="AB10076" s="185"/>
      <c r="AC10076" s="431"/>
    </row>
    <row r="10077" spans="24:29">
      <c r="X10077" s="429"/>
      <c r="Y10077" s="429"/>
      <c r="Z10077" s="429"/>
      <c r="AA10077" s="429"/>
      <c r="AB10077" s="185"/>
      <c r="AC10077" s="431"/>
    </row>
    <row r="10078" spans="24:29">
      <c r="X10078" s="429"/>
      <c r="Y10078" s="429"/>
      <c r="Z10078" s="429"/>
      <c r="AA10078" s="429"/>
      <c r="AB10078" s="185"/>
      <c r="AC10078" s="431"/>
    </row>
    <row r="10079" spans="24:29">
      <c r="X10079" s="429"/>
      <c r="Y10079" s="429"/>
      <c r="Z10079" s="429"/>
      <c r="AA10079" s="429"/>
      <c r="AB10079" s="185"/>
      <c r="AC10079" s="431"/>
    </row>
    <row r="10080" spans="24:29">
      <c r="X10080" s="429"/>
      <c r="Y10080" s="429"/>
      <c r="Z10080" s="429"/>
      <c r="AA10080" s="429"/>
      <c r="AB10080" s="185"/>
      <c r="AC10080" s="431"/>
    </row>
    <row r="10081" spans="24:29">
      <c r="X10081" s="429"/>
      <c r="Y10081" s="429"/>
      <c r="Z10081" s="429"/>
      <c r="AA10081" s="429"/>
      <c r="AB10081" s="185"/>
      <c r="AC10081" s="431"/>
    </row>
    <row r="10082" spans="24:29">
      <c r="X10082" s="429"/>
      <c r="Y10082" s="429"/>
      <c r="Z10082" s="429"/>
      <c r="AA10082" s="429"/>
      <c r="AB10082" s="185"/>
      <c r="AC10082" s="431"/>
    </row>
    <row r="10083" spans="24:29">
      <c r="X10083" s="429"/>
      <c r="Y10083" s="429"/>
      <c r="Z10083" s="429"/>
      <c r="AA10083" s="429"/>
      <c r="AB10083" s="185"/>
      <c r="AC10083" s="431"/>
    </row>
    <row r="10084" spans="24:29">
      <c r="X10084" s="429"/>
      <c r="Y10084" s="429"/>
      <c r="Z10084" s="429"/>
      <c r="AA10084" s="429"/>
      <c r="AB10084" s="185"/>
      <c r="AC10084" s="431"/>
    </row>
    <row r="10085" spans="24:29">
      <c r="X10085" s="429"/>
      <c r="Y10085" s="429"/>
      <c r="Z10085" s="429"/>
      <c r="AA10085" s="429"/>
      <c r="AB10085" s="185"/>
      <c r="AC10085" s="431"/>
    </row>
    <row r="10086" spans="24:29">
      <c r="X10086" s="429"/>
      <c r="Y10086" s="429"/>
      <c r="Z10086" s="429"/>
      <c r="AA10086" s="429"/>
      <c r="AB10086" s="185"/>
      <c r="AC10086" s="431"/>
    </row>
    <row r="10087" spans="24:29">
      <c r="X10087" s="429"/>
      <c r="Y10087" s="429"/>
      <c r="Z10087" s="429"/>
      <c r="AA10087" s="429"/>
      <c r="AB10087" s="185"/>
      <c r="AC10087" s="431"/>
    </row>
    <row r="10088" spans="24:29">
      <c r="X10088" s="429"/>
      <c r="Y10088" s="429"/>
      <c r="Z10088" s="429"/>
      <c r="AA10088" s="429"/>
      <c r="AB10088" s="185"/>
      <c r="AC10088" s="431"/>
    </row>
    <row r="10089" spans="24:29">
      <c r="X10089" s="429"/>
      <c r="Y10089" s="429"/>
      <c r="Z10089" s="429"/>
      <c r="AA10089" s="429"/>
      <c r="AB10089" s="185"/>
      <c r="AC10089" s="431"/>
    </row>
    <row r="10090" spans="24:29">
      <c r="X10090" s="429"/>
      <c r="Y10090" s="429"/>
      <c r="Z10090" s="429"/>
      <c r="AA10090" s="429"/>
      <c r="AB10090" s="185"/>
      <c r="AC10090" s="431"/>
    </row>
    <row r="10091" spans="24:29">
      <c r="X10091" s="429"/>
      <c r="Y10091" s="429"/>
      <c r="Z10091" s="429"/>
      <c r="AA10091" s="429"/>
      <c r="AB10091" s="185"/>
      <c r="AC10091" s="431"/>
    </row>
    <row r="10092" spans="24:29">
      <c r="X10092" s="429"/>
      <c r="Y10092" s="429"/>
      <c r="Z10092" s="429"/>
      <c r="AA10092" s="429"/>
      <c r="AB10092" s="185"/>
      <c r="AC10092" s="431"/>
    </row>
    <row r="10093" spans="24:29">
      <c r="X10093" s="429"/>
      <c r="Y10093" s="429"/>
      <c r="Z10093" s="429"/>
      <c r="AA10093" s="429"/>
      <c r="AB10093" s="185"/>
      <c r="AC10093" s="431"/>
    </row>
    <row r="10094" spans="24:29">
      <c r="X10094" s="429"/>
      <c r="Y10094" s="429"/>
      <c r="Z10094" s="429"/>
      <c r="AA10094" s="429"/>
      <c r="AB10094" s="185"/>
      <c r="AC10094" s="431"/>
    </row>
    <row r="10095" spans="24:29">
      <c r="X10095" s="429"/>
      <c r="Y10095" s="429"/>
      <c r="Z10095" s="429"/>
      <c r="AA10095" s="429"/>
      <c r="AB10095" s="185"/>
      <c r="AC10095" s="431"/>
    </row>
    <row r="10096" spans="24:29">
      <c r="X10096" s="429"/>
      <c r="Y10096" s="429"/>
      <c r="Z10096" s="429"/>
      <c r="AA10096" s="429"/>
      <c r="AB10096" s="185"/>
      <c r="AC10096" s="431"/>
    </row>
    <row r="10097" spans="24:29">
      <c r="X10097" s="429"/>
      <c r="Y10097" s="429"/>
      <c r="Z10097" s="429"/>
      <c r="AA10097" s="429"/>
      <c r="AB10097" s="185"/>
      <c r="AC10097" s="431"/>
    </row>
    <row r="10098" spans="24:29">
      <c r="X10098" s="429"/>
      <c r="Y10098" s="429"/>
      <c r="Z10098" s="429"/>
      <c r="AA10098" s="429"/>
      <c r="AB10098" s="185"/>
      <c r="AC10098" s="431"/>
    </row>
    <row r="10099" spans="24:29">
      <c r="X10099" s="429"/>
      <c r="Y10099" s="429"/>
      <c r="Z10099" s="429"/>
      <c r="AA10099" s="429"/>
      <c r="AB10099" s="185"/>
      <c r="AC10099" s="431"/>
    </row>
    <row r="10100" spans="24:29">
      <c r="X10100" s="429"/>
      <c r="Y10100" s="429"/>
      <c r="Z10100" s="429"/>
      <c r="AA10100" s="429"/>
      <c r="AB10100" s="185"/>
      <c r="AC10100" s="431"/>
    </row>
    <row r="10101" spans="24:29">
      <c r="X10101" s="429"/>
      <c r="Y10101" s="429"/>
      <c r="Z10101" s="429"/>
      <c r="AA10101" s="429"/>
      <c r="AB10101" s="185"/>
      <c r="AC10101" s="431"/>
    </row>
    <row r="10102" spans="24:29">
      <c r="X10102" s="429"/>
      <c r="Y10102" s="429"/>
      <c r="Z10102" s="429"/>
      <c r="AA10102" s="429"/>
      <c r="AB10102" s="185"/>
      <c r="AC10102" s="431"/>
    </row>
    <row r="10103" spans="24:29">
      <c r="X10103" s="429"/>
      <c r="Y10103" s="429"/>
      <c r="Z10103" s="429"/>
      <c r="AA10103" s="429"/>
      <c r="AB10103" s="185"/>
      <c r="AC10103" s="431"/>
    </row>
    <row r="10104" spans="24:29">
      <c r="X10104" s="429"/>
      <c r="Y10104" s="429"/>
      <c r="Z10104" s="429"/>
      <c r="AA10104" s="429"/>
      <c r="AB10104" s="185"/>
      <c r="AC10104" s="431"/>
    </row>
    <row r="10105" spans="24:29">
      <c r="X10105" s="429"/>
      <c r="Y10105" s="429"/>
      <c r="Z10105" s="429"/>
      <c r="AA10105" s="429"/>
      <c r="AB10105" s="185"/>
      <c r="AC10105" s="431"/>
    </row>
    <row r="10106" spans="24:29">
      <c r="X10106" s="429"/>
      <c r="Y10106" s="429"/>
      <c r="Z10106" s="429"/>
      <c r="AA10106" s="429"/>
      <c r="AB10106" s="185"/>
      <c r="AC10106" s="431"/>
    </row>
    <row r="10107" spans="24:29">
      <c r="X10107" s="429"/>
      <c r="Y10107" s="429"/>
      <c r="Z10107" s="429"/>
      <c r="AA10107" s="429"/>
      <c r="AB10107" s="185"/>
      <c r="AC10107" s="431"/>
    </row>
    <row r="10108" spans="24:29">
      <c r="X10108" s="429"/>
      <c r="Y10108" s="429"/>
      <c r="Z10108" s="429"/>
      <c r="AA10108" s="429"/>
      <c r="AB10108" s="185"/>
      <c r="AC10108" s="431"/>
    </row>
    <row r="10109" spans="24:29">
      <c r="X10109" s="429"/>
      <c r="Y10109" s="429"/>
      <c r="Z10109" s="429"/>
      <c r="AA10109" s="429"/>
      <c r="AB10109" s="185"/>
      <c r="AC10109" s="431"/>
    </row>
    <row r="10110" spans="24:29">
      <c r="X10110" s="429"/>
      <c r="Y10110" s="429"/>
      <c r="Z10110" s="429"/>
      <c r="AA10110" s="429"/>
      <c r="AB10110" s="185"/>
      <c r="AC10110" s="431"/>
    </row>
    <row r="10111" spans="24:29">
      <c r="X10111" s="429"/>
      <c r="Y10111" s="429"/>
      <c r="Z10111" s="429"/>
      <c r="AA10111" s="429"/>
      <c r="AB10111" s="185"/>
      <c r="AC10111" s="431"/>
    </row>
    <row r="10112" spans="24:29">
      <c r="X10112" s="429"/>
      <c r="Y10112" s="429"/>
      <c r="Z10112" s="429"/>
      <c r="AA10112" s="429"/>
      <c r="AB10112" s="185"/>
      <c r="AC10112" s="431"/>
    </row>
    <row r="10113" spans="24:29">
      <c r="X10113" s="429"/>
      <c r="Y10113" s="429"/>
      <c r="Z10113" s="429"/>
      <c r="AA10113" s="429"/>
      <c r="AB10113" s="185"/>
      <c r="AC10113" s="431"/>
    </row>
    <row r="10114" spans="24:29">
      <c r="X10114" s="429"/>
      <c r="Y10114" s="429"/>
      <c r="Z10114" s="429"/>
      <c r="AA10114" s="429"/>
      <c r="AB10114" s="185"/>
      <c r="AC10114" s="431"/>
    </row>
    <row r="10115" spans="24:29">
      <c r="X10115" s="429"/>
      <c r="Y10115" s="429"/>
      <c r="Z10115" s="429"/>
      <c r="AA10115" s="429"/>
      <c r="AB10115" s="185"/>
      <c r="AC10115" s="431"/>
    </row>
    <row r="10116" spans="24:29">
      <c r="X10116" s="429"/>
      <c r="Y10116" s="429"/>
      <c r="Z10116" s="429"/>
      <c r="AA10116" s="429"/>
      <c r="AB10116" s="185"/>
      <c r="AC10116" s="431"/>
    </row>
    <row r="10117" spans="24:29">
      <c r="X10117" s="429"/>
      <c r="Y10117" s="429"/>
      <c r="Z10117" s="429"/>
      <c r="AA10117" s="429"/>
      <c r="AB10117" s="185"/>
      <c r="AC10117" s="431"/>
    </row>
    <row r="10118" spans="24:29">
      <c r="X10118" s="429"/>
      <c r="Y10118" s="429"/>
      <c r="Z10118" s="429"/>
      <c r="AA10118" s="429"/>
      <c r="AB10118" s="185"/>
      <c r="AC10118" s="431"/>
    </row>
    <row r="10119" spans="24:29">
      <c r="X10119" s="429"/>
      <c r="Y10119" s="429"/>
      <c r="Z10119" s="429"/>
      <c r="AA10119" s="429"/>
      <c r="AB10119" s="185"/>
      <c r="AC10119" s="431"/>
    </row>
    <row r="10120" spans="24:29">
      <c r="X10120" s="429"/>
      <c r="Y10120" s="429"/>
      <c r="Z10120" s="429"/>
      <c r="AA10120" s="429"/>
      <c r="AB10120" s="185"/>
      <c r="AC10120" s="431"/>
    </row>
    <row r="10121" spans="24:29">
      <c r="X10121" s="429"/>
      <c r="Y10121" s="429"/>
      <c r="Z10121" s="429"/>
      <c r="AA10121" s="429"/>
      <c r="AB10121" s="185"/>
      <c r="AC10121" s="431"/>
    </row>
    <row r="10122" spans="24:29">
      <c r="X10122" s="429"/>
      <c r="Y10122" s="429"/>
      <c r="Z10122" s="429"/>
      <c r="AA10122" s="429"/>
      <c r="AB10122" s="185"/>
      <c r="AC10122" s="431"/>
    </row>
    <row r="10123" spans="24:29">
      <c r="X10123" s="429"/>
      <c r="Y10123" s="429"/>
      <c r="Z10123" s="429"/>
      <c r="AA10123" s="429"/>
      <c r="AB10123" s="185"/>
      <c r="AC10123" s="431"/>
    </row>
    <row r="10124" spans="24:29">
      <c r="X10124" s="429"/>
      <c r="Y10124" s="429"/>
      <c r="Z10124" s="429"/>
      <c r="AA10124" s="429"/>
      <c r="AB10124" s="185"/>
      <c r="AC10124" s="431"/>
    </row>
    <row r="10125" spans="24:29">
      <c r="X10125" s="429"/>
      <c r="Y10125" s="429"/>
      <c r="Z10125" s="429"/>
      <c r="AA10125" s="429"/>
      <c r="AB10125" s="185"/>
      <c r="AC10125" s="431"/>
    </row>
    <row r="10126" spans="24:29">
      <c r="X10126" s="429"/>
      <c r="Y10126" s="429"/>
      <c r="Z10126" s="429"/>
      <c r="AA10126" s="429"/>
      <c r="AB10126" s="185"/>
      <c r="AC10126" s="431"/>
    </row>
    <row r="10127" spans="24:29">
      <c r="X10127" s="429"/>
      <c r="Y10127" s="429"/>
      <c r="Z10127" s="429"/>
      <c r="AA10127" s="429"/>
      <c r="AB10127" s="185"/>
      <c r="AC10127" s="431"/>
    </row>
    <row r="10128" spans="24:29">
      <c r="X10128" s="429"/>
      <c r="Y10128" s="429"/>
      <c r="Z10128" s="429"/>
      <c r="AA10128" s="429"/>
      <c r="AB10128" s="185"/>
      <c r="AC10128" s="431"/>
    </row>
    <row r="10129" spans="24:29">
      <c r="X10129" s="429"/>
      <c r="Y10129" s="429"/>
      <c r="Z10129" s="429"/>
      <c r="AA10129" s="429"/>
      <c r="AB10129" s="185"/>
      <c r="AC10129" s="431"/>
    </row>
    <row r="10130" spans="24:29">
      <c r="X10130" s="429"/>
      <c r="Y10130" s="429"/>
      <c r="Z10130" s="429"/>
      <c r="AA10130" s="429"/>
      <c r="AB10130" s="185"/>
      <c r="AC10130" s="431"/>
    </row>
    <row r="10131" spans="24:29">
      <c r="X10131" s="429"/>
      <c r="Y10131" s="429"/>
      <c r="Z10131" s="429"/>
      <c r="AA10131" s="429"/>
      <c r="AB10131" s="185"/>
      <c r="AC10131" s="431"/>
    </row>
    <row r="10132" spans="24:29">
      <c r="X10132" s="429"/>
      <c r="Y10132" s="429"/>
      <c r="Z10132" s="429"/>
      <c r="AA10132" s="429"/>
      <c r="AB10132" s="185"/>
      <c r="AC10132" s="431"/>
    </row>
    <row r="10133" spans="24:29">
      <c r="X10133" s="429"/>
      <c r="Y10133" s="429"/>
      <c r="Z10133" s="429"/>
      <c r="AA10133" s="429"/>
      <c r="AB10133" s="185"/>
      <c r="AC10133" s="431"/>
    </row>
    <row r="10134" spans="24:29">
      <c r="X10134" s="429"/>
      <c r="Y10134" s="429"/>
      <c r="Z10134" s="429"/>
      <c r="AA10134" s="429"/>
      <c r="AB10134" s="185"/>
      <c r="AC10134" s="431"/>
    </row>
    <row r="10135" spans="24:29">
      <c r="X10135" s="429"/>
      <c r="Y10135" s="429"/>
      <c r="Z10135" s="429"/>
      <c r="AA10135" s="429"/>
      <c r="AB10135" s="185"/>
      <c r="AC10135" s="431"/>
    </row>
    <row r="10136" spans="24:29">
      <c r="X10136" s="429"/>
      <c r="Y10136" s="429"/>
      <c r="Z10136" s="429"/>
      <c r="AA10136" s="429"/>
      <c r="AB10136" s="185"/>
      <c r="AC10136" s="431"/>
    </row>
    <row r="10137" spans="24:29">
      <c r="X10137" s="429"/>
      <c r="Y10137" s="429"/>
      <c r="Z10137" s="429"/>
      <c r="AA10137" s="429"/>
      <c r="AB10137" s="185"/>
      <c r="AC10137" s="431"/>
    </row>
    <row r="10138" spans="24:29">
      <c r="X10138" s="429"/>
      <c r="Y10138" s="429"/>
      <c r="Z10138" s="429"/>
      <c r="AA10138" s="429"/>
      <c r="AB10138" s="185"/>
      <c r="AC10138" s="431"/>
    </row>
    <row r="10139" spans="24:29">
      <c r="X10139" s="429"/>
      <c r="Y10139" s="429"/>
      <c r="Z10139" s="429"/>
      <c r="AA10139" s="429"/>
      <c r="AB10139" s="185"/>
      <c r="AC10139" s="431"/>
    </row>
    <row r="10140" spans="24:29">
      <c r="X10140" s="429"/>
      <c r="Y10140" s="429"/>
      <c r="Z10140" s="429"/>
      <c r="AA10140" s="429"/>
      <c r="AB10140" s="185"/>
      <c r="AC10140" s="431"/>
    </row>
    <row r="10141" spans="24:29">
      <c r="X10141" s="429"/>
      <c r="Y10141" s="429"/>
      <c r="Z10141" s="429"/>
      <c r="AA10141" s="429"/>
      <c r="AB10141" s="185"/>
      <c r="AC10141" s="431"/>
    </row>
    <row r="10142" spans="24:29">
      <c r="X10142" s="429"/>
      <c r="Y10142" s="429"/>
      <c r="Z10142" s="429"/>
      <c r="AA10142" s="429"/>
      <c r="AB10142" s="185"/>
      <c r="AC10142" s="431"/>
    </row>
    <row r="10143" spans="24:29">
      <c r="X10143" s="429"/>
      <c r="Y10143" s="429"/>
      <c r="Z10143" s="429"/>
      <c r="AA10143" s="429"/>
      <c r="AB10143" s="185"/>
      <c r="AC10143" s="431"/>
    </row>
    <row r="10144" spans="24:29">
      <c r="X10144" s="429"/>
      <c r="Y10144" s="429"/>
      <c r="Z10144" s="429"/>
      <c r="AA10144" s="429"/>
      <c r="AB10144" s="185"/>
      <c r="AC10144" s="431"/>
    </row>
    <row r="10145" spans="24:29">
      <c r="X10145" s="429"/>
      <c r="Y10145" s="429"/>
      <c r="Z10145" s="429"/>
      <c r="AA10145" s="429"/>
      <c r="AB10145" s="185"/>
      <c r="AC10145" s="431"/>
    </row>
    <row r="10146" spans="24:29">
      <c r="X10146" s="429"/>
      <c r="Y10146" s="429"/>
      <c r="Z10146" s="429"/>
      <c r="AA10146" s="429"/>
      <c r="AB10146" s="185"/>
      <c r="AC10146" s="431"/>
    </row>
    <row r="10147" spans="24:29">
      <c r="X10147" s="429"/>
      <c r="Y10147" s="429"/>
      <c r="Z10147" s="429"/>
      <c r="AA10147" s="429"/>
      <c r="AB10147" s="185"/>
      <c r="AC10147" s="431"/>
    </row>
    <row r="10148" spans="24:29">
      <c r="X10148" s="429"/>
      <c r="Y10148" s="429"/>
      <c r="Z10148" s="429"/>
      <c r="AA10148" s="429"/>
      <c r="AB10148" s="185"/>
      <c r="AC10148" s="431"/>
    </row>
    <row r="10149" spans="24:29">
      <c r="X10149" s="429"/>
      <c r="Y10149" s="429"/>
      <c r="Z10149" s="429"/>
      <c r="AA10149" s="429"/>
      <c r="AB10149" s="185"/>
      <c r="AC10149" s="431"/>
    </row>
    <row r="10150" spans="24:29">
      <c r="X10150" s="429"/>
      <c r="Y10150" s="429"/>
      <c r="Z10150" s="429"/>
      <c r="AA10150" s="429"/>
      <c r="AB10150" s="185"/>
      <c r="AC10150" s="431"/>
    </row>
    <row r="10151" spans="24:29">
      <c r="X10151" s="429"/>
      <c r="Y10151" s="429"/>
      <c r="Z10151" s="429"/>
      <c r="AA10151" s="429"/>
      <c r="AB10151" s="185"/>
      <c r="AC10151" s="431"/>
    </row>
    <row r="10152" spans="24:29">
      <c r="X10152" s="429"/>
      <c r="Y10152" s="429"/>
      <c r="Z10152" s="429"/>
      <c r="AA10152" s="429"/>
      <c r="AB10152" s="185"/>
      <c r="AC10152" s="431"/>
    </row>
    <row r="10153" spans="24:29">
      <c r="X10153" s="429"/>
      <c r="Y10153" s="429"/>
      <c r="Z10153" s="429"/>
      <c r="AA10153" s="429"/>
      <c r="AB10153" s="185"/>
      <c r="AC10153" s="431"/>
    </row>
    <row r="10154" spans="24:29">
      <c r="X10154" s="429"/>
      <c r="Y10154" s="429"/>
      <c r="Z10154" s="429"/>
      <c r="AA10154" s="429"/>
      <c r="AB10154" s="185"/>
      <c r="AC10154" s="431"/>
    </row>
    <row r="10155" spans="24:29">
      <c r="X10155" s="429"/>
      <c r="Y10155" s="429"/>
      <c r="Z10155" s="429"/>
      <c r="AA10155" s="429"/>
      <c r="AB10155" s="185"/>
      <c r="AC10155" s="431"/>
    </row>
    <row r="10156" spans="24:29">
      <c r="X10156" s="429"/>
      <c r="Y10156" s="429"/>
      <c r="Z10156" s="429"/>
      <c r="AA10156" s="429"/>
      <c r="AB10156" s="185"/>
      <c r="AC10156" s="431"/>
    </row>
    <row r="10157" spans="24:29">
      <c r="X10157" s="429"/>
      <c r="Y10157" s="429"/>
      <c r="Z10157" s="429"/>
      <c r="AA10157" s="429"/>
      <c r="AB10157" s="185"/>
      <c r="AC10157" s="431"/>
    </row>
    <row r="10158" spans="24:29">
      <c r="X10158" s="429"/>
      <c r="Y10158" s="429"/>
      <c r="Z10158" s="429"/>
      <c r="AA10158" s="429"/>
      <c r="AB10158" s="185"/>
      <c r="AC10158" s="431"/>
    </row>
    <row r="10159" spans="24:29">
      <c r="X10159" s="429"/>
      <c r="Y10159" s="429"/>
      <c r="Z10159" s="429"/>
      <c r="AA10159" s="429"/>
      <c r="AB10159" s="185"/>
      <c r="AC10159" s="431"/>
    </row>
    <row r="10160" spans="24:29">
      <c r="X10160" s="429"/>
      <c r="Y10160" s="429"/>
      <c r="Z10160" s="429"/>
      <c r="AA10160" s="429"/>
      <c r="AB10160" s="185"/>
      <c r="AC10160" s="431"/>
    </row>
    <row r="10161" spans="24:29">
      <c r="X10161" s="429"/>
      <c r="Y10161" s="429"/>
      <c r="Z10161" s="429"/>
      <c r="AA10161" s="429"/>
      <c r="AB10161" s="185"/>
      <c r="AC10161" s="431"/>
    </row>
    <row r="10162" spans="24:29">
      <c r="X10162" s="429"/>
      <c r="Y10162" s="429"/>
      <c r="Z10162" s="429"/>
      <c r="AA10162" s="429"/>
      <c r="AB10162" s="185"/>
      <c r="AC10162" s="431"/>
    </row>
    <row r="10163" spans="24:29">
      <c r="X10163" s="429"/>
      <c r="Y10163" s="429"/>
      <c r="Z10163" s="429"/>
      <c r="AA10163" s="429"/>
      <c r="AB10163" s="185"/>
      <c r="AC10163" s="431"/>
    </row>
    <row r="10164" spans="24:29">
      <c r="X10164" s="429"/>
      <c r="Y10164" s="429"/>
      <c r="Z10164" s="429"/>
      <c r="AA10164" s="429"/>
      <c r="AB10164" s="185"/>
      <c r="AC10164" s="431"/>
    </row>
    <row r="10165" spans="24:29">
      <c r="X10165" s="429"/>
      <c r="Y10165" s="429"/>
      <c r="Z10165" s="429"/>
      <c r="AA10165" s="429"/>
      <c r="AB10165" s="185"/>
      <c r="AC10165" s="431"/>
    </row>
    <row r="10166" spans="24:29">
      <c r="X10166" s="429"/>
      <c r="Y10166" s="429"/>
      <c r="Z10166" s="429"/>
      <c r="AA10166" s="429"/>
      <c r="AB10166" s="185"/>
      <c r="AC10166" s="431"/>
    </row>
    <row r="10167" spans="24:29">
      <c r="X10167" s="429"/>
      <c r="Y10167" s="429"/>
      <c r="Z10167" s="429"/>
      <c r="AA10167" s="429"/>
      <c r="AB10167" s="185"/>
      <c r="AC10167" s="431"/>
    </row>
    <row r="10168" spans="24:29">
      <c r="X10168" s="429"/>
      <c r="Y10168" s="429"/>
      <c r="Z10168" s="429"/>
      <c r="AA10168" s="429"/>
      <c r="AB10168" s="185"/>
      <c r="AC10168" s="431"/>
    </row>
    <row r="10169" spans="24:29">
      <c r="X10169" s="429"/>
      <c r="Y10169" s="429"/>
      <c r="Z10169" s="429"/>
      <c r="AA10169" s="429"/>
      <c r="AB10169" s="185"/>
      <c r="AC10169" s="431"/>
    </row>
    <row r="10170" spans="24:29">
      <c r="X10170" s="429"/>
      <c r="Y10170" s="429"/>
      <c r="Z10170" s="429"/>
      <c r="AA10170" s="429"/>
      <c r="AB10170" s="185"/>
      <c r="AC10170" s="431"/>
    </row>
    <row r="10171" spans="24:29">
      <c r="X10171" s="429"/>
      <c r="Y10171" s="429"/>
      <c r="Z10171" s="429"/>
      <c r="AA10171" s="429"/>
      <c r="AB10171" s="185"/>
      <c r="AC10171" s="431"/>
    </row>
    <row r="10172" spans="24:29">
      <c r="X10172" s="429"/>
      <c r="Y10172" s="429"/>
      <c r="Z10172" s="429"/>
      <c r="AA10172" s="429"/>
      <c r="AB10172" s="185"/>
      <c r="AC10172" s="431"/>
    </row>
    <row r="10173" spans="24:29">
      <c r="X10173" s="429"/>
      <c r="Y10173" s="429"/>
      <c r="Z10173" s="429"/>
      <c r="AA10173" s="429"/>
      <c r="AB10173" s="185"/>
      <c r="AC10173" s="431"/>
    </row>
    <row r="10174" spans="24:29">
      <c r="X10174" s="429"/>
      <c r="Y10174" s="429"/>
      <c r="Z10174" s="429"/>
      <c r="AA10174" s="429"/>
      <c r="AB10174" s="185"/>
      <c r="AC10174" s="431"/>
    </row>
    <row r="10175" spans="24:29">
      <c r="X10175" s="429"/>
      <c r="Y10175" s="429"/>
      <c r="Z10175" s="429"/>
      <c r="AA10175" s="429"/>
      <c r="AB10175" s="185"/>
      <c r="AC10175" s="431"/>
    </row>
    <row r="10176" spans="24:29">
      <c r="X10176" s="429"/>
      <c r="Y10176" s="429"/>
      <c r="Z10176" s="429"/>
      <c r="AA10176" s="429"/>
      <c r="AB10176" s="185"/>
      <c r="AC10176" s="431"/>
    </row>
    <row r="10177" spans="24:29">
      <c r="X10177" s="429"/>
      <c r="Y10177" s="429"/>
      <c r="Z10177" s="429"/>
      <c r="AA10177" s="429"/>
      <c r="AB10177" s="185"/>
      <c r="AC10177" s="431"/>
    </row>
    <row r="10178" spans="24:29">
      <c r="X10178" s="429"/>
      <c r="Y10178" s="429"/>
      <c r="Z10178" s="429"/>
      <c r="AA10178" s="429"/>
      <c r="AB10178" s="185"/>
      <c r="AC10178" s="431"/>
    </row>
    <row r="10179" spans="24:29">
      <c r="X10179" s="429"/>
      <c r="Y10179" s="429"/>
      <c r="Z10179" s="429"/>
      <c r="AA10179" s="429"/>
      <c r="AB10179" s="185"/>
      <c r="AC10179" s="431"/>
    </row>
    <row r="10180" spans="24:29">
      <c r="X10180" s="429"/>
      <c r="Y10180" s="429"/>
      <c r="Z10180" s="429"/>
      <c r="AA10180" s="429"/>
      <c r="AB10180" s="185"/>
      <c r="AC10180" s="431"/>
    </row>
    <row r="10181" spans="24:29">
      <c r="X10181" s="429"/>
      <c r="Y10181" s="429"/>
      <c r="Z10181" s="429"/>
      <c r="AA10181" s="429"/>
      <c r="AB10181" s="185"/>
      <c r="AC10181" s="431"/>
    </row>
    <row r="10182" spans="24:29">
      <c r="X10182" s="429"/>
      <c r="Y10182" s="429"/>
      <c r="Z10182" s="429"/>
      <c r="AA10182" s="429"/>
      <c r="AB10182" s="185"/>
      <c r="AC10182" s="431"/>
    </row>
    <row r="10183" spans="24:29">
      <c r="X10183" s="429"/>
      <c r="Y10183" s="429"/>
      <c r="Z10183" s="429"/>
      <c r="AA10183" s="429"/>
      <c r="AB10183" s="185"/>
      <c r="AC10183" s="431"/>
    </row>
    <row r="10184" spans="24:29">
      <c r="X10184" s="429"/>
      <c r="Y10184" s="429"/>
      <c r="Z10184" s="429"/>
      <c r="AA10184" s="429"/>
      <c r="AB10184" s="185"/>
      <c r="AC10184" s="431"/>
    </row>
    <row r="10185" spans="24:29">
      <c r="X10185" s="429"/>
      <c r="Y10185" s="429"/>
      <c r="Z10185" s="429"/>
      <c r="AA10185" s="429"/>
      <c r="AB10185" s="185"/>
      <c r="AC10185" s="431"/>
    </row>
    <row r="10186" spans="24:29">
      <c r="X10186" s="429"/>
      <c r="Y10186" s="429"/>
      <c r="Z10186" s="429"/>
      <c r="AA10186" s="429"/>
      <c r="AB10186" s="185"/>
      <c r="AC10186" s="431"/>
    </row>
    <row r="10187" spans="24:29">
      <c r="X10187" s="429"/>
      <c r="Y10187" s="429"/>
      <c r="Z10187" s="429"/>
      <c r="AA10187" s="429"/>
      <c r="AB10187" s="185"/>
      <c r="AC10187" s="431"/>
    </row>
    <row r="10188" spans="24:29">
      <c r="X10188" s="429"/>
      <c r="Y10188" s="429"/>
      <c r="Z10188" s="429"/>
      <c r="AA10188" s="429"/>
      <c r="AB10188" s="185"/>
      <c r="AC10188" s="431"/>
    </row>
    <row r="10189" spans="24:29">
      <c r="X10189" s="429"/>
      <c r="Y10189" s="429"/>
      <c r="Z10189" s="429"/>
      <c r="AA10189" s="429"/>
      <c r="AB10189" s="185"/>
      <c r="AC10189" s="431"/>
    </row>
    <row r="10190" spans="24:29">
      <c r="X10190" s="429"/>
      <c r="Y10190" s="429"/>
      <c r="Z10190" s="429"/>
      <c r="AA10190" s="429"/>
      <c r="AB10190" s="185"/>
      <c r="AC10190" s="431"/>
    </row>
    <row r="10191" spans="24:29">
      <c r="X10191" s="429"/>
      <c r="Y10191" s="429"/>
      <c r="Z10191" s="429"/>
      <c r="AA10191" s="429"/>
      <c r="AB10191" s="185"/>
      <c r="AC10191" s="431"/>
    </row>
    <row r="10192" spans="24:29">
      <c r="X10192" s="429"/>
      <c r="Y10192" s="429"/>
      <c r="Z10192" s="429"/>
      <c r="AA10192" s="429"/>
      <c r="AB10192" s="185"/>
      <c r="AC10192" s="431"/>
    </row>
    <row r="10193" spans="24:29">
      <c r="X10193" s="429"/>
      <c r="Y10193" s="429"/>
      <c r="Z10193" s="429"/>
      <c r="AA10193" s="429"/>
      <c r="AB10193" s="185"/>
      <c r="AC10193" s="431"/>
    </row>
    <row r="10194" spans="24:29">
      <c r="X10194" s="429"/>
      <c r="Y10194" s="429"/>
      <c r="Z10194" s="429"/>
      <c r="AA10194" s="429"/>
      <c r="AB10194" s="185"/>
      <c r="AC10194" s="431"/>
    </row>
    <row r="10195" spans="24:29">
      <c r="X10195" s="429"/>
      <c r="Y10195" s="429"/>
      <c r="Z10195" s="429"/>
      <c r="AA10195" s="429"/>
      <c r="AB10195" s="185"/>
      <c r="AC10195" s="431"/>
    </row>
    <row r="10196" spans="24:29">
      <c r="X10196" s="429"/>
      <c r="Y10196" s="429"/>
      <c r="Z10196" s="429"/>
      <c r="AA10196" s="429"/>
      <c r="AB10196" s="185"/>
      <c r="AC10196" s="431"/>
    </row>
    <row r="10197" spans="24:29">
      <c r="X10197" s="429"/>
      <c r="Y10197" s="429"/>
      <c r="Z10197" s="429"/>
      <c r="AA10197" s="429"/>
      <c r="AB10197" s="185"/>
      <c r="AC10197" s="431"/>
    </row>
    <row r="10198" spans="24:29">
      <c r="X10198" s="429"/>
      <c r="Y10198" s="429"/>
      <c r="Z10198" s="429"/>
      <c r="AA10198" s="429"/>
      <c r="AB10198" s="185"/>
      <c r="AC10198" s="431"/>
    </row>
    <row r="10199" spans="24:29">
      <c r="X10199" s="429"/>
      <c r="Y10199" s="429"/>
      <c r="Z10199" s="429"/>
      <c r="AA10199" s="429"/>
      <c r="AB10199" s="185"/>
      <c r="AC10199" s="431"/>
    </row>
    <row r="10200" spans="24:29">
      <c r="X10200" s="429"/>
      <c r="Y10200" s="429"/>
      <c r="Z10200" s="429"/>
      <c r="AA10200" s="429"/>
      <c r="AB10200" s="185"/>
      <c r="AC10200" s="431"/>
    </row>
    <row r="10201" spans="24:29">
      <c r="X10201" s="429"/>
      <c r="Y10201" s="429"/>
      <c r="Z10201" s="429"/>
      <c r="AA10201" s="429"/>
      <c r="AB10201" s="185"/>
      <c r="AC10201" s="431"/>
    </row>
    <row r="10202" spans="24:29">
      <c r="X10202" s="429"/>
      <c r="Y10202" s="429"/>
      <c r="Z10202" s="429"/>
      <c r="AA10202" s="429"/>
      <c r="AB10202" s="185"/>
      <c r="AC10202" s="431"/>
    </row>
    <row r="10203" spans="24:29">
      <c r="X10203" s="429"/>
      <c r="Y10203" s="429"/>
      <c r="Z10203" s="429"/>
      <c r="AA10203" s="429"/>
      <c r="AB10203" s="185"/>
      <c r="AC10203" s="431"/>
    </row>
    <row r="10204" spans="24:29">
      <c r="X10204" s="429"/>
      <c r="Y10204" s="429"/>
      <c r="Z10204" s="429"/>
      <c r="AA10204" s="429"/>
      <c r="AB10204" s="185"/>
      <c r="AC10204" s="431"/>
    </row>
    <row r="10205" spans="24:29">
      <c r="X10205" s="429"/>
      <c r="Y10205" s="429"/>
      <c r="Z10205" s="429"/>
      <c r="AA10205" s="429"/>
      <c r="AB10205" s="185"/>
      <c r="AC10205" s="431"/>
    </row>
    <row r="10206" spans="24:29">
      <c r="X10206" s="429"/>
      <c r="Y10206" s="429"/>
      <c r="Z10206" s="429"/>
      <c r="AA10206" s="429"/>
      <c r="AB10206" s="185"/>
      <c r="AC10206" s="431"/>
    </row>
    <row r="10207" spans="24:29">
      <c r="X10207" s="429"/>
      <c r="Y10207" s="429"/>
      <c r="Z10207" s="429"/>
      <c r="AA10207" s="429"/>
      <c r="AB10207" s="185"/>
      <c r="AC10207" s="431"/>
    </row>
    <row r="10208" spans="24:29">
      <c r="X10208" s="429"/>
      <c r="Y10208" s="429"/>
      <c r="Z10208" s="429"/>
      <c r="AA10208" s="429"/>
      <c r="AB10208" s="185"/>
      <c r="AC10208" s="431"/>
    </row>
    <row r="10209" spans="24:29">
      <c r="X10209" s="429"/>
      <c r="Y10209" s="429"/>
      <c r="Z10209" s="429"/>
      <c r="AA10209" s="429"/>
      <c r="AB10209" s="185"/>
      <c r="AC10209" s="431"/>
    </row>
    <row r="10210" spans="24:29">
      <c r="X10210" s="429"/>
      <c r="Y10210" s="429"/>
      <c r="Z10210" s="429"/>
      <c r="AA10210" s="429"/>
      <c r="AB10210" s="185"/>
      <c r="AC10210" s="431"/>
    </row>
    <row r="10211" spans="24:29">
      <c r="X10211" s="429"/>
      <c r="Y10211" s="429"/>
      <c r="Z10211" s="429"/>
      <c r="AA10211" s="429"/>
      <c r="AB10211" s="185"/>
      <c r="AC10211" s="431"/>
    </row>
    <row r="10212" spans="24:29">
      <c r="X10212" s="429"/>
      <c r="Y10212" s="429"/>
      <c r="Z10212" s="429"/>
      <c r="AA10212" s="429"/>
      <c r="AB10212" s="185"/>
      <c r="AC10212" s="431"/>
    </row>
    <row r="10213" spans="24:29">
      <c r="X10213" s="429"/>
      <c r="Y10213" s="429"/>
      <c r="Z10213" s="429"/>
      <c r="AA10213" s="429"/>
      <c r="AB10213" s="185"/>
      <c r="AC10213" s="431"/>
    </row>
    <row r="10214" spans="24:29">
      <c r="X10214" s="429"/>
      <c r="Y10214" s="429"/>
      <c r="Z10214" s="429"/>
      <c r="AA10214" s="429"/>
      <c r="AB10214" s="185"/>
      <c r="AC10214" s="431"/>
    </row>
    <row r="10215" spans="24:29">
      <c r="X10215" s="429"/>
      <c r="Y10215" s="429"/>
      <c r="Z10215" s="429"/>
      <c r="AA10215" s="429"/>
      <c r="AB10215" s="185"/>
      <c r="AC10215" s="431"/>
    </row>
    <row r="10216" spans="24:29">
      <c r="X10216" s="429"/>
      <c r="Y10216" s="429"/>
      <c r="Z10216" s="429"/>
      <c r="AA10216" s="429"/>
      <c r="AB10216" s="185"/>
      <c r="AC10216" s="431"/>
    </row>
    <row r="10217" spans="24:29">
      <c r="X10217" s="429"/>
      <c r="Y10217" s="429"/>
      <c r="Z10217" s="429"/>
      <c r="AA10217" s="429"/>
      <c r="AB10217" s="185"/>
      <c r="AC10217" s="431"/>
    </row>
    <row r="10218" spans="24:29">
      <c r="X10218" s="429"/>
      <c r="Y10218" s="429"/>
      <c r="Z10218" s="429"/>
      <c r="AA10218" s="429"/>
      <c r="AB10218" s="185"/>
      <c r="AC10218" s="431"/>
    </row>
    <row r="10219" spans="24:29">
      <c r="X10219" s="429"/>
      <c r="Y10219" s="429"/>
      <c r="Z10219" s="429"/>
      <c r="AA10219" s="429"/>
      <c r="AB10219" s="185"/>
      <c r="AC10219" s="431"/>
    </row>
    <row r="10220" spans="24:29">
      <c r="X10220" s="429"/>
      <c r="Y10220" s="429"/>
      <c r="Z10220" s="429"/>
      <c r="AA10220" s="429"/>
      <c r="AB10220" s="185"/>
      <c r="AC10220" s="431"/>
    </row>
    <row r="10221" spans="24:29">
      <c r="X10221" s="429"/>
      <c r="Y10221" s="429"/>
      <c r="Z10221" s="429"/>
      <c r="AA10221" s="429"/>
      <c r="AB10221" s="185"/>
      <c r="AC10221" s="431"/>
    </row>
    <row r="10222" spans="24:29">
      <c r="X10222" s="429"/>
      <c r="Y10222" s="429"/>
      <c r="Z10222" s="429"/>
      <c r="AA10222" s="429"/>
      <c r="AB10222" s="185"/>
      <c r="AC10222" s="431"/>
    </row>
    <row r="10223" spans="24:29">
      <c r="X10223" s="429"/>
      <c r="Y10223" s="429"/>
      <c r="Z10223" s="429"/>
      <c r="AA10223" s="429"/>
      <c r="AB10223" s="185"/>
      <c r="AC10223" s="431"/>
    </row>
    <row r="10224" spans="24:29">
      <c r="X10224" s="429"/>
      <c r="Y10224" s="429"/>
      <c r="Z10224" s="429"/>
      <c r="AA10224" s="429"/>
      <c r="AB10224" s="185"/>
      <c r="AC10224" s="431"/>
    </row>
    <row r="10225" spans="24:29">
      <c r="X10225" s="429"/>
      <c r="Y10225" s="429"/>
      <c r="Z10225" s="429"/>
      <c r="AA10225" s="429"/>
      <c r="AB10225" s="185"/>
      <c r="AC10225" s="431"/>
    </row>
    <row r="10226" spans="24:29">
      <c r="X10226" s="429"/>
      <c r="Y10226" s="429"/>
      <c r="Z10226" s="429"/>
      <c r="AA10226" s="429"/>
      <c r="AB10226" s="185"/>
      <c r="AC10226" s="431"/>
    </row>
    <row r="10227" spans="24:29">
      <c r="X10227" s="429"/>
      <c r="Y10227" s="429"/>
      <c r="Z10227" s="429"/>
      <c r="AA10227" s="429"/>
      <c r="AB10227" s="185"/>
      <c r="AC10227" s="431"/>
    </row>
    <row r="10228" spans="24:29">
      <c r="X10228" s="429"/>
      <c r="Y10228" s="429"/>
      <c r="Z10228" s="429"/>
      <c r="AA10228" s="429"/>
      <c r="AB10228" s="185"/>
      <c r="AC10228" s="431"/>
    </row>
    <row r="10229" spans="24:29">
      <c r="X10229" s="429"/>
      <c r="Y10229" s="429"/>
      <c r="Z10229" s="429"/>
      <c r="AA10229" s="429"/>
      <c r="AB10229" s="185"/>
      <c r="AC10229" s="431"/>
    </row>
    <row r="10230" spans="24:29">
      <c r="X10230" s="429"/>
      <c r="Y10230" s="429"/>
      <c r="Z10230" s="429"/>
      <c r="AA10230" s="429"/>
      <c r="AB10230" s="185"/>
      <c r="AC10230" s="431"/>
    </row>
    <row r="10231" spans="24:29">
      <c r="X10231" s="429"/>
      <c r="Y10231" s="429"/>
      <c r="Z10231" s="429"/>
      <c r="AA10231" s="429"/>
      <c r="AB10231" s="185"/>
      <c r="AC10231" s="431"/>
    </row>
    <row r="10232" spans="24:29">
      <c r="X10232" s="429"/>
      <c r="Y10232" s="429"/>
      <c r="Z10232" s="429"/>
      <c r="AA10232" s="429"/>
      <c r="AB10232" s="185"/>
      <c r="AC10232" s="431"/>
    </row>
    <row r="10233" spans="24:29">
      <c r="X10233" s="429"/>
      <c r="Y10233" s="429"/>
      <c r="Z10233" s="429"/>
      <c r="AA10233" s="429"/>
      <c r="AB10233" s="185"/>
      <c r="AC10233" s="431"/>
    </row>
    <row r="10234" spans="24:29">
      <c r="X10234" s="429"/>
      <c r="Y10234" s="429"/>
      <c r="Z10234" s="429"/>
      <c r="AA10234" s="429"/>
      <c r="AB10234" s="185"/>
      <c r="AC10234" s="431"/>
    </row>
    <row r="10235" spans="24:29">
      <c r="X10235" s="429"/>
      <c r="Y10235" s="429"/>
      <c r="Z10235" s="429"/>
      <c r="AA10235" s="429"/>
      <c r="AB10235" s="185"/>
      <c r="AC10235" s="431"/>
    </row>
    <row r="10236" spans="24:29">
      <c r="X10236" s="429"/>
      <c r="Y10236" s="429"/>
      <c r="Z10236" s="429"/>
      <c r="AA10236" s="429"/>
      <c r="AB10236" s="185"/>
      <c r="AC10236" s="431"/>
    </row>
    <row r="10237" spans="24:29">
      <c r="X10237" s="429"/>
      <c r="Y10237" s="429"/>
      <c r="Z10237" s="429"/>
      <c r="AA10237" s="429"/>
      <c r="AB10237" s="185"/>
      <c r="AC10237" s="431"/>
    </row>
    <row r="10238" spans="24:29">
      <c r="X10238" s="429"/>
      <c r="Y10238" s="429"/>
      <c r="Z10238" s="429"/>
      <c r="AA10238" s="429"/>
      <c r="AB10238" s="185"/>
      <c r="AC10238" s="431"/>
    </row>
    <row r="10239" spans="24:29">
      <c r="X10239" s="429"/>
      <c r="Y10239" s="429"/>
      <c r="Z10239" s="429"/>
      <c r="AA10239" s="429"/>
      <c r="AB10239" s="185"/>
      <c r="AC10239" s="431"/>
    </row>
    <row r="10240" spans="24:29">
      <c r="X10240" s="429"/>
      <c r="Y10240" s="429"/>
      <c r="Z10240" s="429"/>
      <c r="AA10240" s="429"/>
      <c r="AB10240" s="185"/>
      <c r="AC10240" s="431"/>
    </row>
    <row r="10241" spans="24:29">
      <c r="X10241" s="429"/>
      <c r="Y10241" s="429"/>
      <c r="Z10241" s="429"/>
      <c r="AA10241" s="429"/>
      <c r="AB10241" s="185"/>
      <c r="AC10241" s="431"/>
    </row>
    <row r="10242" spans="24:29">
      <c r="X10242" s="429"/>
      <c r="Y10242" s="429"/>
      <c r="Z10242" s="429"/>
      <c r="AA10242" s="429"/>
      <c r="AB10242" s="185"/>
      <c r="AC10242" s="431"/>
    </row>
    <row r="10243" spans="24:29">
      <c r="X10243" s="429"/>
      <c r="Y10243" s="429"/>
      <c r="Z10243" s="429"/>
      <c r="AA10243" s="429"/>
      <c r="AB10243" s="185"/>
      <c r="AC10243" s="431"/>
    </row>
    <row r="10244" spans="24:29">
      <c r="X10244" s="429"/>
      <c r="Y10244" s="429"/>
      <c r="Z10244" s="429"/>
      <c r="AA10244" s="429"/>
      <c r="AB10244" s="185"/>
      <c r="AC10244" s="431"/>
    </row>
    <row r="10245" spans="24:29">
      <c r="X10245" s="429"/>
      <c r="Y10245" s="429"/>
      <c r="Z10245" s="429"/>
      <c r="AA10245" s="429"/>
      <c r="AB10245" s="185"/>
      <c r="AC10245" s="431"/>
    </row>
    <row r="10246" spans="24:29">
      <c r="X10246" s="429"/>
      <c r="Y10246" s="429"/>
      <c r="Z10246" s="429"/>
      <c r="AA10246" s="429"/>
      <c r="AB10246" s="185"/>
      <c r="AC10246" s="431"/>
    </row>
    <row r="10247" spans="24:29">
      <c r="X10247" s="429"/>
      <c r="Y10247" s="429"/>
      <c r="Z10247" s="429"/>
      <c r="AA10247" s="429"/>
      <c r="AB10247" s="185"/>
      <c r="AC10247" s="431"/>
    </row>
    <row r="10248" spans="24:29">
      <c r="X10248" s="429"/>
      <c r="Y10248" s="429"/>
      <c r="Z10248" s="429"/>
      <c r="AA10248" s="429"/>
      <c r="AB10248" s="185"/>
      <c r="AC10248" s="431"/>
    </row>
    <row r="10249" spans="24:29">
      <c r="X10249" s="429"/>
      <c r="Y10249" s="429"/>
      <c r="Z10249" s="429"/>
      <c r="AA10249" s="429"/>
      <c r="AB10249" s="185"/>
      <c r="AC10249" s="431"/>
    </row>
    <row r="10250" spans="24:29">
      <c r="X10250" s="429"/>
      <c r="Y10250" s="429"/>
      <c r="Z10250" s="429"/>
      <c r="AA10250" s="429"/>
      <c r="AB10250" s="185"/>
      <c r="AC10250" s="431"/>
    </row>
    <row r="10251" spans="24:29">
      <c r="X10251" s="429"/>
      <c r="Y10251" s="429"/>
      <c r="Z10251" s="429"/>
      <c r="AA10251" s="429"/>
      <c r="AB10251" s="185"/>
      <c r="AC10251" s="431"/>
    </row>
    <row r="10252" spans="24:29">
      <c r="X10252" s="429"/>
      <c r="Y10252" s="429"/>
      <c r="Z10252" s="429"/>
      <c r="AA10252" s="429"/>
      <c r="AB10252" s="185"/>
      <c r="AC10252" s="431"/>
    </row>
    <row r="10253" spans="24:29">
      <c r="X10253" s="429"/>
      <c r="Y10253" s="429"/>
      <c r="Z10253" s="429"/>
      <c r="AA10253" s="429"/>
      <c r="AB10253" s="185"/>
      <c r="AC10253" s="431"/>
    </row>
    <row r="10254" spans="24:29">
      <c r="X10254" s="429"/>
      <c r="Y10254" s="429"/>
      <c r="Z10254" s="429"/>
      <c r="AA10254" s="429"/>
      <c r="AB10254" s="185"/>
      <c r="AC10254" s="431"/>
    </row>
    <row r="10255" spans="24:29">
      <c r="X10255" s="429"/>
      <c r="Y10255" s="429"/>
      <c r="Z10255" s="429"/>
      <c r="AA10255" s="429"/>
      <c r="AB10255" s="185"/>
      <c r="AC10255" s="431"/>
    </row>
    <row r="10256" spans="24:29">
      <c r="X10256" s="429"/>
      <c r="Y10256" s="429"/>
      <c r="Z10256" s="429"/>
      <c r="AA10256" s="429"/>
      <c r="AB10256" s="185"/>
      <c r="AC10256" s="431"/>
    </row>
    <row r="10257" spans="24:29">
      <c r="X10257" s="429"/>
      <c r="Y10257" s="429"/>
      <c r="Z10257" s="429"/>
      <c r="AA10257" s="429"/>
      <c r="AB10257" s="185"/>
      <c r="AC10257" s="431"/>
    </row>
    <row r="10258" spans="24:29">
      <c r="X10258" s="429"/>
      <c r="Y10258" s="429"/>
      <c r="Z10258" s="429"/>
      <c r="AA10258" s="429"/>
      <c r="AB10258" s="185"/>
      <c r="AC10258" s="431"/>
    </row>
    <row r="10259" spans="24:29">
      <c r="X10259" s="429"/>
      <c r="Y10259" s="429"/>
      <c r="Z10259" s="429"/>
      <c r="AA10259" s="429"/>
      <c r="AB10259" s="185"/>
      <c r="AC10259" s="431"/>
    </row>
    <row r="10260" spans="24:29">
      <c r="X10260" s="429"/>
      <c r="Y10260" s="429"/>
      <c r="Z10260" s="429"/>
      <c r="AA10260" s="429"/>
      <c r="AB10260" s="185"/>
      <c r="AC10260" s="431"/>
    </row>
    <row r="10261" spans="24:29">
      <c r="X10261" s="429"/>
      <c r="Y10261" s="429"/>
      <c r="Z10261" s="429"/>
      <c r="AA10261" s="429"/>
      <c r="AB10261" s="185"/>
      <c r="AC10261" s="431"/>
    </row>
    <row r="10262" spans="24:29">
      <c r="X10262" s="429"/>
      <c r="Y10262" s="429"/>
      <c r="Z10262" s="429"/>
      <c r="AA10262" s="429"/>
      <c r="AB10262" s="185"/>
      <c r="AC10262" s="431"/>
    </row>
    <row r="10263" spans="24:29">
      <c r="X10263" s="429"/>
      <c r="Y10263" s="429"/>
      <c r="Z10263" s="429"/>
      <c r="AA10263" s="429"/>
      <c r="AB10263" s="185"/>
      <c r="AC10263" s="431"/>
    </row>
    <row r="10264" spans="24:29">
      <c r="X10264" s="429"/>
      <c r="Y10264" s="429"/>
      <c r="Z10264" s="429"/>
      <c r="AA10264" s="429"/>
      <c r="AB10264" s="185"/>
      <c r="AC10264" s="431"/>
    </row>
    <row r="10265" spans="24:29">
      <c r="X10265" s="429"/>
      <c r="Y10265" s="429"/>
      <c r="Z10265" s="429"/>
      <c r="AA10265" s="429"/>
      <c r="AB10265" s="185"/>
      <c r="AC10265" s="431"/>
    </row>
    <row r="10266" spans="24:29">
      <c r="X10266" s="429"/>
      <c r="Y10266" s="429"/>
      <c r="Z10266" s="429"/>
      <c r="AA10266" s="429"/>
      <c r="AB10266" s="185"/>
      <c r="AC10266" s="431"/>
    </row>
    <row r="10267" spans="24:29">
      <c r="X10267" s="429"/>
      <c r="Y10267" s="429"/>
      <c r="Z10267" s="429"/>
      <c r="AA10267" s="429"/>
      <c r="AB10267" s="185"/>
      <c r="AC10267" s="431"/>
    </row>
    <row r="10268" spans="24:29">
      <c r="X10268" s="429"/>
      <c r="Y10268" s="429"/>
      <c r="Z10268" s="429"/>
      <c r="AA10268" s="429"/>
      <c r="AB10268" s="185"/>
      <c r="AC10268" s="431"/>
    </row>
    <row r="10269" spans="24:29">
      <c r="X10269" s="429"/>
      <c r="Y10269" s="429"/>
      <c r="Z10269" s="429"/>
      <c r="AA10269" s="429"/>
      <c r="AB10269" s="185"/>
      <c r="AC10269" s="431"/>
    </row>
    <row r="10270" spans="24:29">
      <c r="X10270" s="429"/>
      <c r="Y10270" s="429"/>
      <c r="Z10270" s="429"/>
      <c r="AA10270" s="429"/>
      <c r="AB10270" s="185"/>
      <c r="AC10270" s="431"/>
    </row>
    <row r="10271" spans="24:29">
      <c r="X10271" s="429"/>
      <c r="Y10271" s="429"/>
      <c r="Z10271" s="429"/>
      <c r="AA10271" s="429"/>
      <c r="AB10271" s="185"/>
      <c r="AC10271" s="431"/>
    </row>
    <row r="10272" spans="24:29">
      <c r="X10272" s="429"/>
      <c r="Y10272" s="429"/>
      <c r="Z10272" s="429"/>
      <c r="AA10272" s="429"/>
      <c r="AB10272" s="185"/>
      <c r="AC10272" s="431"/>
    </row>
    <row r="10273" spans="24:29">
      <c r="X10273" s="429"/>
      <c r="Y10273" s="429"/>
      <c r="Z10273" s="429"/>
      <c r="AA10273" s="429"/>
      <c r="AB10273" s="185"/>
      <c r="AC10273" s="431"/>
    </row>
    <row r="10274" spans="24:29">
      <c r="X10274" s="429"/>
      <c r="Y10274" s="429"/>
      <c r="Z10274" s="429"/>
      <c r="AA10274" s="429"/>
      <c r="AB10274" s="185"/>
      <c r="AC10274" s="431"/>
    </row>
    <row r="10275" spans="24:29">
      <c r="X10275" s="429"/>
      <c r="Y10275" s="429"/>
      <c r="Z10275" s="429"/>
      <c r="AA10275" s="429"/>
      <c r="AB10275" s="185"/>
      <c r="AC10275" s="431"/>
    </row>
    <row r="10276" spans="24:29">
      <c r="X10276" s="429"/>
      <c r="Y10276" s="429"/>
      <c r="Z10276" s="429"/>
      <c r="AA10276" s="429"/>
      <c r="AB10276" s="185"/>
      <c r="AC10276" s="431"/>
    </row>
    <row r="10277" spans="24:29">
      <c r="X10277" s="429"/>
      <c r="Y10277" s="429"/>
      <c r="Z10277" s="429"/>
      <c r="AA10277" s="429"/>
      <c r="AB10277" s="185"/>
      <c r="AC10277" s="431"/>
    </row>
    <row r="10278" spans="24:29">
      <c r="X10278" s="429"/>
      <c r="Y10278" s="429"/>
      <c r="Z10278" s="429"/>
      <c r="AA10278" s="429"/>
      <c r="AB10278" s="185"/>
      <c r="AC10278" s="431"/>
    </row>
    <row r="10279" spans="24:29">
      <c r="X10279" s="429"/>
      <c r="Y10279" s="429"/>
      <c r="Z10279" s="429"/>
      <c r="AA10279" s="429"/>
      <c r="AB10279" s="185"/>
      <c r="AC10279" s="431"/>
    </row>
    <row r="10280" spans="24:29">
      <c r="X10280" s="429"/>
      <c r="Y10280" s="429"/>
      <c r="Z10280" s="429"/>
      <c r="AA10280" s="429"/>
      <c r="AB10280" s="185"/>
      <c r="AC10280" s="431"/>
    </row>
    <row r="10281" spans="24:29">
      <c r="X10281" s="429"/>
      <c r="Y10281" s="429"/>
      <c r="Z10281" s="429"/>
      <c r="AA10281" s="429"/>
      <c r="AB10281" s="185"/>
      <c r="AC10281" s="431"/>
    </row>
    <row r="10282" spans="24:29">
      <c r="X10282" s="429"/>
      <c r="Y10282" s="429"/>
      <c r="Z10282" s="429"/>
      <c r="AA10282" s="429"/>
      <c r="AB10282" s="185"/>
      <c r="AC10282" s="431"/>
    </row>
    <row r="10283" spans="24:29">
      <c r="X10283" s="429"/>
      <c r="Y10283" s="429"/>
      <c r="Z10283" s="429"/>
      <c r="AA10283" s="429"/>
      <c r="AB10283" s="185"/>
      <c r="AC10283" s="431"/>
    </row>
    <row r="10284" spans="24:29">
      <c r="X10284" s="429"/>
      <c r="Y10284" s="429"/>
      <c r="Z10284" s="429"/>
      <c r="AA10284" s="429"/>
      <c r="AB10284" s="185"/>
      <c r="AC10284" s="431"/>
    </row>
    <row r="10285" spans="24:29">
      <c r="X10285" s="429"/>
      <c r="Y10285" s="429"/>
      <c r="Z10285" s="429"/>
      <c r="AA10285" s="429"/>
      <c r="AB10285" s="185"/>
      <c r="AC10285" s="431"/>
    </row>
    <row r="10286" spans="24:29">
      <c r="X10286" s="429"/>
      <c r="Y10286" s="429"/>
      <c r="Z10286" s="429"/>
      <c r="AA10286" s="429"/>
      <c r="AB10286" s="185"/>
      <c r="AC10286" s="431"/>
    </row>
    <row r="10287" spans="24:29">
      <c r="X10287" s="429"/>
      <c r="Y10287" s="429"/>
      <c r="Z10287" s="429"/>
      <c r="AA10287" s="429"/>
      <c r="AB10287" s="185"/>
      <c r="AC10287" s="431"/>
    </row>
    <row r="10288" spans="24:29">
      <c r="X10288" s="429"/>
      <c r="Y10288" s="429"/>
      <c r="Z10288" s="429"/>
      <c r="AA10288" s="429"/>
      <c r="AB10288" s="185"/>
      <c r="AC10288" s="431"/>
    </row>
    <row r="10289" spans="24:29">
      <c r="X10289" s="429"/>
      <c r="Y10289" s="429"/>
      <c r="Z10289" s="429"/>
      <c r="AA10289" s="429"/>
      <c r="AB10289" s="185"/>
      <c r="AC10289" s="431"/>
    </row>
    <row r="10290" spans="24:29">
      <c r="X10290" s="429"/>
      <c r="Y10290" s="429"/>
      <c r="Z10290" s="429"/>
      <c r="AA10290" s="429"/>
      <c r="AB10290" s="185"/>
      <c r="AC10290" s="431"/>
    </row>
    <row r="10291" spans="24:29">
      <c r="X10291" s="429"/>
      <c r="Y10291" s="429"/>
      <c r="Z10291" s="429"/>
      <c r="AA10291" s="429"/>
      <c r="AB10291" s="185"/>
      <c r="AC10291" s="431"/>
    </row>
    <row r="10292" spans="24:29">
      <c r="X10292" s="429"/>
      <c r="Y10292" s="429"/>
      <c r="Z10292" s="429"/>
      <c r="AA10292" s="429"/>
      <c r="AB10292" s="185"/>
      <c r="AC10292" s="431"/>
    </row>
    <row r="10293" spans="24:29">
      <c r="X10293" s="429"/>
      <c r="Y10293" s="429"/>
      <c r="Z10293" s="429"/>
      <c r="AA10293" s="429"/>
      <c r="AB10293" s="185"/>
      <c r="AC10293" s="431"/>
    </row>
    <row r="10294" spans="24:29">
      <c r="X10294" s="429"/>
      <c r="Y10294" s="429"/>
      <c r="Z10294" s="429"/>
      <c r="AA10294" s="429"/>
      <c r="AB10294" s="185"/>
      <c r="AC10294" s="431"/>
    </row>
    <row r="10295" spans="24:29">
      <c r="X10295" s="429"/>
      <c r="Y10295" s="429"/>
      <c r="Z10295" s="429"/>
      <c r="AA10295" s="429"/>
      <c r="AB10295" s="185"/>
      <c r="AC10295" s="431"/>
    </row>
    <row r="10296" spans="24:29">
      <c r="X10296" s="429"/>
      <c r="Y10296" s="429"/>
      <c r="Z10296" s="429"/>
      <c r="AA10296" s="429"/>
      <c r="AB10296" s="185"/>
      <c r="AC10296" s="431"/>
    </row>
    <row r="10297" spans="24:29">
      <c r="X10297" s="429"/>
      <c r="Y10297" s="429"/>
      <c r="Z10297" s="429"/>
      <c r="AA10297" s="429"/>
      <c r="AB10297" s="185"/>
      <c r="AC10297" s="431"/>
    </row>
    <row r="10298" spans="24:29">
      <c r="X10298" s="429"/>
      <c r="Y10298" s="429"/>
      <c r="Z10298" s="429"/>
      <c r="AA10298" s="429"/>
      <c r="AB10298" s="185"/>
      <c r="AC10298" s="431"/>
    </row>
    <row r="10299" spans="24:29">
      <c r="X10299" s="429"/>
      <c r="Y10299" s="429"/>
      <c r="Z10299" s="429"/>
      <c r="AA10299" s="429"/>
      <c r="AB10299" s="185"/>
      <c r="AC10299" s="431"/>
    </row>
    <row r="10300" spans="24:29">
      <c r="X10300" s="429"/>
      <c r="Y10300" s="429"/>
      <c r="Z10300" s="429"/>
      <c r="AA10300" s="429"/>
      <c r="AB10300" s="185"/>
      <c r="AC10300" s="431"/>
    </row>
    <row r="10301" spans="24:29">
      <c r="X10301" s="429"/>
      <c r="Y10301" s="429"/>
      <c r="Z10301" s="429"/>
      <c r="AA10301" s="429"/>
      <c r="AB10301" s="185"/>
      <c r="AC10301" s="431"/>
    </row>
    <row r="10302" spans="24:29">
      <c r="X10302" s="429"/>
      <c r="Y10302" s="429"/>
      <c r="Z10302" s="429"/>
      <c r="AA10302" s="429"/>
      <c r="AB10302" s="185"/>
      <c r="AC10302" s="431"/>
    </row>
    <row r="10303" spans="24:29">
      <c r="X10303" s="429"/>
      <c r="Y10303" s="429"/>
      <c r="Z10303" s="429"/>
      <c r="AA10303" s="429"/>
      <c r="AB10303" s="185"/>
      <c r="AC10303" s="431"/>
    </row>
    <row r="10304" spans="24:29">
      <c r="X10304" s="429"/>
      <c r="Y10304" s="429"/>
      <c r="Z10304" s="429"/>
      <c r="AA10304" s="429"/>
      <c r="AB10304" s="185"/>
      <c r="AC10304" s="431"/>
    </row>
    <row r="10305" spans="24:29">
      <c r="X10305" s="429"/>
      <c r="Y10305" s="429"/>
      <c r="Z10305" s="429"/>
      <c r="AA10305" s="429"/>
      <c r="AB10305" s="185"/>
      <c r="AC10305" s="431"/>
    </row>
    <row r="10306" spans="24:29">
      <c r="X10306" s="429"/>
      <c r="Y10306" s="429"/>
      <c r="Z10306" s="429"/>
      <c r="AA10306" s="429"/>
      <c r="AB10306" s="185"/>
      <c r="AC10306" s="431"/>
    </row>
    <row r="10307" spans="24:29">
      <c r="X10307" s="429"/>
      <c r="Y10307" s="429"/>
      <c r="Z10307" s="429"/>
      <c r="AA10307" s="429"/>
      <c r="AB10307" s="185"/>
      <c r="AC10307" s="431"/>
    </row>
    <row r="10308" spans="24:29">
      <c r="X10308" s="429"/>
      <c r="Y10308" s="429"/>
      <c r="Z10308" s="429"/>
      <c r="AA10308" s="429"/>
      <c r="AB10308" s="185"/>
      <c r="AC10308" s="431"/>
    </row>
    <row r="10309" spans="24:29">
      <c r="X10309" s="429"/>
      <c r="Y10309" s="429"/>
      <c r="Z10309" s="429"/>
      <c r="AA10309" s="429"/>
      <c r="AB10309" s="185"/>
      <c r="AC10309" s="431"/>
    </row>
    <row r="10310" spans="24:29">
      <c r="X10310" s="429"/>
      <c r="Y10310" s="429"/>
      <c r="Z10310" s="429"/>
      <c r="AA10310" s="429"/>
      <c r="AB10310" s="185"/>
      <c r="AC10310" s="431"/>
    </row>
    <row r="10311" spans="24:29">
      <c r="X10311" s="429"/>
      <c r="Y10311" s="429"/>
      <c r="Z10311" s="429"/>
      <c r="AA10311" s="429"/>
      <c r="AB10311" s="185"/>
      <c r="AC10311" s="431"/>
    </row>
    <row r="10312" spans="24:29">
      <c r="X10312" s="429"/>
      <c r="Y10312" s="429"/>
      <c r="Z10312" s="429"/>
      <c r="AA10312" s="429"/>
      <c r="AB10312" s="185"/>
      <c r="AC10312" s="431"/>
    </row>
    <row r="10313" spans="24:29">
      <c r="X10313" s="429"/>
      <c r="Y10313" s="429"/>
      <c r="Z10313" s="429"/>
      <c r="AA10313" s="429"/>
      <c r="AB10313" s="185"/>
      <c r="AC10313" s="431"/>
    </row>
    <row r="10314" spans="24:29">
      <c r="X10314" s="429"/>
      <c r="Y10314" s="429"/>
      <c r="Z10314" s="429"/>
      <c r="AA10314" s="429"/>
      <c r="AB10314" s="185"/>
      <c r="AC10314" s="431"/>
    </row>
    <row r="10315" spans="24:29">
      <c r="X10315" s="429"/>
      <c r="Y10315" s="429"/>
      <c r="Z10315" s="429"/>
      <c r="AA10315" s="429"/>
      <c r="AB10315" s="185"/>
      <c r="AC10315" s="431"/>
    </row>
    <row r="10316" spans="24:29">
      <c r="X10316" s="429"/>
      <c r="Y10316" s="429"/>
      <c r="Z10316" s="429"/>
      <c r="AA10316" s="429"/>
      <c r="AB10316" s="185"/>
      <c r="AC10316" s="431"/>
    </row>
    <row r="10317" spans="24:29">
      <c r="X10317" s="429"/>
      <c r="Y10317" s="429"/>
      <c r="Z10317" s="429"/>
      <c r="AA10317" s="429"/>
      <c r="AB10317" s="185"/>
      <c r="AC10317" s="431"/>
    </row>
    <row r="10318" spans="24:29">
      <c r="X10318" s="429"/>
      <c r="Y10318" s="429"/>
      <c r="Z10318" s="429"/>
      <c r="AA10318" s="429"/>
      <c r="AB10318" s="185"/>
      <c r="AC10318" s="431"/>
    </row>
    <row r="10319" spans="24:29">
      <c r="X10319" s="429"/>
      <c r="Y10319" s="429"/>
      <c r="Z10319" s="429"/>
      <c r="AA10319" s="429"/>
      <c r="AB10319" s="185"/>
      <c r="AC10319" s="431"/>
    </row>
    <row r="10320" spans="24:29">
      <c r="X10320" s="429"/>
      <c r="Y10320" s="429"/>
      <c r="Z10320" s="429"/>
      <c r="AA10320" s="429"/>
      <c r="AB10320" s="185"/>
      <c r="AC10320" s="431"/>
    </row>
    <row r="10321" spans="24:29">
      <c r="X10321" s="429"/>
      <c r="Y10321" s="429"/>
      <c r="Z10321" s="429"/>
      <c r="AA10321" s="429"/>
      <c r="AB10321" s="185"/>
      <c r="AC10321" s="431"/>
    </row>
    <row r="10322" spans="24:29">
      <c r="X10322" s="429"/>
      <c r="Y10322" s="429"/>
      <c r="Z10322" s="429"/>
      <c r="AA10322" s="429"/>
      <c r="AB10322" s="185"/>
      <c r="AC10322" s="431"/>
    </row>
    <row r="10323" spans="24:29">
      <c r="X10323" s="429"/>
      <c r="Y10323" s="429"/>
      <c r="Z10323" s="429"/>
      <c r="AA10323" s="429"/>
      <c r="AB10323" s="185"/>
      <c r="AC10323" s="431"/>
    </row>
    <row r="10324" spans="24:29">
      <c r="X10324" s="429"/>
      <c r="Y10324" s="429"/>
      <c r="Z10324" s="429"/>
      <c r="AA10324" s="429"/>
      <c r="AB10324" s="185"/>
      <c r="AC10324" s="431"/>
    </row>
    <row r="10325" spans="24:29">
      <c r="X10325" s="429"/>
      <c r="Y10325" s="429"/>
      <c r="Z10325" s="429"/>
      <c r="AA10325" s="429"/>
      <c r="AB10325" s="185"/>
      <c r="AC10325" s="431"/>
    </row>
    <row r="10326" spans="24:29">
      <c r="X10326" s="429"/>
      <c r="Y10326" s="429"/>
      <c r="Z10326" s="429"/>
      <c r="AA10326" s="429"/>
      <c r="AB10326" s="185"/>
      <c r="AC10326" s="431"/>
    </row>
    <row r="10327" spans="24:29">
      <c r="X10327" s="429"/>
      <c r="Y10327" s="429"/>
      <c r="Z10327" s="429"/>
      <c r="AA10327" s="429"/>
      <c r="AB10327" s="185"/>
      <c r="AC10327" s="431"/>
    </row>
    <row r="10328" spans="24:29">
      <c r="X10328" s="429"/>
      <c r="Y10328" s="429"/>
      <c r="Z10328" s="429"/>
      <c r="AA10328" s="429"/>
      <c r="AB10328" s="185"/>
      <c r="AC10328" s="431"/>
    </row>
    <row r="10329" spans="24:29">
      <c r="X10329" s="429"/>
      <c r="Y10329" s="429"/>
      <c r="Z10329" s="429"/>
      <c r="AA10329" s="429"/>
      <c r="AB10329" s="185"/>
      <c r="AC10329" s="431"/>
    </row>
    <row r="10330" spans="24:29">
      <c r="X10330" s="429"/>
      <c r="Y10330" s="429"/>
      <c r="Z10330" s="429"/>
      <c r="AA10330" s="429"/>
      <c r="AB10330" s="185"/>
      <c r="AC10330" s="431"/>
    </row>
    <row r="10331" spans="24:29">
      <c r="X10331" s="429"/>
      <c r="Y10331" s="429"/>
      <c r="Z10331" s="429"/>
      <c r="AA10331" s="429"/>
      <c r="AB10331" s="185"/>
      <c r="AC10331" s="431"/>
    </row>
    <row r="10332" spans="24:29">
      <c r="X10332" s="429"/>
      <c r="Y10332" s="429"/>
      <c r="Z10332" s="429"/>
      <c r="AA10332" s="429"/>
      <c r="AB10332" s="185"/>
      <c r="AC10332" s="431"/>
    </row>
    <row r="10333" spans="24:29">
      <c r="X10333" s="429"/>
      <c r="Y10333" s="429"/>
      <c r="Z10333" s="429"/>
      <c r="AA10333" s="429"/>
      <c r="AB10333" s="185"/>
      <c r="AC10333" s="431"/>
    </row>
    <row r="10334" spans="24:29">
      <c r="X10334" s="429"/>
      <c r="Y10334" s="429"/>
      <c r="Z10334" s="429"/>
      <c r="AA10334" s="429"/>
      <c r="AB10334" s="185"/>
      <c r="AC10334" s="431"/>
    </row>
    <row r="10335" spans="24:29">
      <c r="X10335" s="429"/>
      <c r="Y10335" s="429"/>
      <c r="Z10335" s="429"/>
      <c r="AA10335" s="429"/>
      <c r="AB10335" s="185"/>
      <c r="AC10335" s="431"/>
    </row>
    <row r="10336" spans="24:29">
      <c r="X10336" s="429"/>
      <c r="Y10336" s="429"/>
      <c r="Z10336" s="429"/>
      <c r="AA10336" s="429"/>
      <c r="AB10336" s="185"/>
      <c r="AC10336" s="431"/>
    </row>
    <row r="10337" spans="24:29">
      <c r="X10337" s="429"/>
      <c r="Y10337" s="429"/>
      <c r="Z10337" s="429"/>
      <c r="AA10337" s="429"/>
      <c r="AB10337" s="185"/>
      <c r="AC10337" s="431"/>
    </row>
    <row r="10338" spans="24:29">
      <c r="X10338" s="429"/>
      <c r="Y10338" s="429"/>
      <c r="Z10338" s="429"/>
      <c r="AA10338" s="429"/>
      <c r="AB10338" s="185"/>
      <c r="AC10338" s="431"/>
    </row>
    <row r="10339" spans="24:29">
      <c r="X10339" s="429"/>
      <c r="Y10339" s="429"/>
      <c r="Z10339" s="429"/>
      <c r="AA10339" s="429"/>
      <c r="AB10339" s="185"/>
      <c r="AC10339" s="431"/>
    </row>
    <row r="10340" spans="24:29">
      <c r="X10340" s="429"/>
      <c r="Y10340" s="429"/>
      <c r="Z10340" s="429"/>
      <c r="AA10340" s="429"/>
      <c r="AB10340" s="185"/>
      <c r="AC10340" s="431"/>
    </row>
    <row r="10341" spans="24:29">
      <c r="X10341" s="429"/>
      <c r="Y10341" s="429"/>
      <c r="Z10341" s="429"/>
      <c r="AA10341" s="429"/>
      <c r="AB10341" s="185"/>
      <c r="AC10341" s="431"/>
    </row>
    <row r="10342" spans="24:29">
      <c r="X10342" s="429"/>
      <c r="Y10342" s="429"/>
      <c r="Z10342" s="429"/>
      <c r="AA10342" s="429"/>
      <c r="AB10342" s="185"/>
      <c r="AC10342" s="431"/>
    </row>
    <row r="10343" spans="24:29">
      <c r="X10343" s="429"/>
      <c r="Y10343" s="429"/>
      <c r="Z10343" s="429"/>
      <c r="AA10343" s="429"/>
      <c r="AB10343" s="185"/>
      <c r="AC10343" s="431"/>
    </row>
    <row r="10344" spans="24:29">
      <c r="X10344" s="429"/>
      <c r="Y10344" s="429"/>
      <c r="Z10344" s="429"/>
      <c r="AA10344" s="429"/>
      <c r="AB10344" s="185"/>
      <c r="AC10344" s="431"/>
    </row>
    <row r="10345" spans="24:29">
      <c r="X10345" s="429"/>
      <c r="Y10345" s="429"/>
      <c r="Z10345" s="429"/>
      <c r="AA10345" s="429"/>
      <c r="AB10345" s="185"/>
      <c r="AC10345" s="431"/>
    </row>
    <row r="10346" spans="24:29">
      <c r="X10346" s="429"/>
      <c r="Y10346" s="429"/>
      <c r="Z10346" s="429"/>
      <c r="AA10346" s="429"/>
      <c r="AB10346" s="185"/>
      <c r="AC10346" s="431"/>
    </row>
    <row r="10347" spans="24:29">
      <c r="X10347" s="429"/>
      <c r="Y10347" s="429"/>
      <c r="Z10347" s="429"/>
      <c r="AA10347" s="429"/>
      <c r="AB10347" s="185"/>
      <c r="AC10347" s="431"/>
    </row>
    <row r="10348" spans="24:29">
      <c r="X10348" s="429"/>
      <c r="Y10348" s="429"/>
      <c r="Z10348" s="429"/>
      <c r="AA10348" s="429"/>
      <c r="AB10348" s="185"/>
      <c r="AC10348" s="431"/>
    </row>
    <row r="10349" spans="24:29">
      <c r="X10349" s="429"/>
      <c r="Y10349" s="429"/>
      <c r="Z10349" s="429"/>
      <c r="AA10349" s="429"/>
      <c r="AB10349" s="185"/>
      <c r="AC10349" s="431"/>
    </row>
    <row r="10350" spans="24:29">
      <c r="X10350" s="429"/>
      <c r="Y10350" s="429"/>
      <c r="Z10350" s="429"/>
      <c r="AA10350" s="429"/>
      <c r="AB10350" s="185"/>
      <c r="AC10350" s="431"/>
    </row>
    <row r="10351" spans="24:29">
      <c r="X10351" s="429"/>
      <c r="Y10351" s="429"/>
      <c r="Z10351" s="429"/>
      <c r="AA10351" s="429"/>
      <c r="AB10351" s="185"/>
      <c r="AC10351" s="431"/>
    </row>
    <row r="10352" spans="24:29">
      <c r="X10352" s="429"/>
      <c r="Y10352" s="429"/>
      <c r="Z10352" s="429"/>
      <c r="AA10352" s="429"/>
      <c r="AB10352" s="185"/>
      <c r="AC10352" s="431"/>
    </row>
    <row r="10353" spans="24:29">
      <c r="X10353" s="429"/>
      <c r="Y10353" s="429"/>
      <c r="Z10353" s="429"/>
      <c r="AA10353" s="429"/>
      <c r="AB10353" s="185"/>
      <c r="AC10353" s="431"/>
    </row>
    <row r="10354" spans="24:29">
      <c r="X10354" s="429"/>
      <c r="Y10354" s="429"/>
      <c r="Z10354" s="429"/>
      <c r="AA10354" s="429"/>
      <c r="AB10354" s="185"/>
      <c r="AC10354" s="431"/>
    </row>
    <row r="10355" spans="24:29">
      <c r="X10355" s="429"/>
      <c r="Y10355" s="429"/>
      <c r="Z10355" s="429"/>
      <c r="AA10355" s="429"/>
      <c r="AB10355" s="185"/>
      <c r="AC10355" s="431"/>
    </row>
    <row r="10356" spans="24:29">
      <c r="X10356" s="429"/>
      <c r="Y10356" s="429"/>
      <c r="Z10356" s="429"/>
      <c r="AA10356" s="429"/>
      <c r="AB10356" s="185"/>
      <c r="AC10356" s="431"/>
    </row>
    <row r="10357" spans="24:29">
      <c r="X10357" s="429"/>
      <c r="Y10357" s="429"/>
      <c r="Z10357" s="429"/>
      <c r="AA10357" s="429"/>
      <c r="AB10357" s="185"/>
      <c r="AC10357" s="431"/>
    </row>
    <row r="10358" spans="24:29">
      <c r="X10358" s="429"/>
      <c r="Y10358" s="429"/>
      <c r="Z10358" s="429"/>
      <c r="AA10358" s="429"/>
      <c r="AB10358" s="185"/>
      <c r="AC10358" s="431"/>
    </row>
    <row r="10359" spans="24:29">
      <c r="X10359" s="429"/>
      <c r="Y10359" s="429"/>
      <c r="Z10359" s="429"/>
      <c r="AA10359" s="429"/>
      <c r="AB10359" s="185"/>
      <c r="AC10359" s="431"/>
    </row>
    <row r="10360" spans="24:29">
      <c r="X10360" s="429"/>
      <c r="Y10360" s="429"/>
      <c r="Z10360" s="429"/>
      <c r="AA10360" s="429"/>
      <c r="AB10360" s="185"/>
      <c r="AC10360" s="431"/>
    </row>
    <row r="10361" spans="24:29">
      <c r="X10361" s="429"/>
      <c r="Y10361" s="429"/>
      <c r="Z10361" s="429"/>
      <c r="AA10361" s="429"/>
      <c r="AB10361" s="185"/>
      <c r="AC10361" s="431"/>
    </row>
    <row r="10362" spans="24:29">
      <c r="X10362" s="429"/>
      <c r="Y10362" s="429"/>
      <c r="Z10362" s="429"/>
      <c r="AA10362" s="429"/>
      <c r="AB10362" s="185"/>
      <c r="AC10362" s="431"/>
    </row>
    <row r="10363" spans="24:29">
      <c r="X10363" s="429"/>
      <c r="Y10363" s="429"/>
      <c r="Z10363" s="429"/>
      <c r="AA10363" s="429"/>
      <c r="AB10363" s="185"/>
      <c r="AC10363" s="431"/>
    </row>
    <row r="10364" spans="24:29">
      <c r="X10364" s="429"/>
      <c r="Y10364" s="429"/>
      <c r="Z10364" s="429"/>
      <c r="AA10364" s="429"/>
      <c r="AB10364" s="185"/>
      <c r="AC10364" s="431"/>
    </row>
    <row r="10365" spans="24:29">
      <c r="X10365" s="429"/>
      <c r="Y10365" s="429"/>
      <c r="Z10365" s="429"/>
      <c r="AA10365" s="429"/>
      <c r="AB10365" s="185"/>
      <c r="AC10365" s="431"/>
    </row>
    <row r="10366" spans="24:29">
      <c r="X10366" s="429"/>
      <c r="Y10366" s="429"/>
      <c r="Z10366" s="429"/>
      <c r="AA10366" s="429"/>
      <c r="AB10366" s="185"/>
      <c r="AC10366" s="431"/>
    </row>
    <row r="10367" spans="24:29">
      <c r="X10367" s="429"/>
      <c r="Y10367" s="429"/>
      <c r="Z10367" s="429"/>
      <c r="AA10367" s="429"/>
      <c r="AB10367" s="185"/>
      <c r="AC10367" s="431"/>
    </row>
    <row r="10368" spans="24:29">
      <c r="X10368" s="429"/>
      <c r="Y10368" s="429"/>
      <c r="Z10368" s="429"/>
      <c r="AA10368" s="429"/>
      <c r="AB10368" s="185"/>
      <c r="AC10368" s="431"/>
    </row>
    <row r="10369" spans="24:29">
      <c r="X10369" s="429"/>
      <c r="Y10369" s="429"/>
      <c r="Z10369" s="429"/>
      <c r="AA10369" s="429"/>
      <c r="AB10369" s="185"/>
      <c r="AC10369" s="431"/>
    </row>
    <row r="10370" spans="24:29">
      <c r="X10370" s="429"/>
      <c r="Y10370" s="429"/>
      <c r="Z10370" s="429"/>
      <c r="AA10370" s="429"/>
      <c r="AB10370" s="185"/>
      <c r="AC10370" s="431"/>
    </row>
    <row r="10371" spans="24:29">
      <c r="X10371" s="429"/>
      <c r="Y10371" s="429"/>
      <c r="Z10371" s="429"/>
      <c r="AA10371" s="429"/>
      <c r="AB10371" s="185"/>
      <c r="AC10371" s="431"/>
    </row>
    <row r="10372" spans="24:29">
      <c r="X10372" s="429"/>
      <c r="Y10372" s="429"/>
      <c r="Z10372" s="429"/>
      <c r="AA10372" s="429"/>
      <c r="AB10372" s="185"/>
      <c r="AC10372" s="431"/>
    </row>
    <row r="10373" spans="24:29">
      <c r="X10373" s="429"/>
      <c r="Y10373" s="429"/>
      <c r="Z10373" s="429"/>
      <c r="AA10373" s="429"/>
      <c r="AB10373" s="185"/>
      <c r="AC10373" s="431"/>
    </row>
    <row r="10374" spans="24:29">
      <c r="X10374" s="429"/>
      <c r="Y10374" s="429"/>
      <c r="Z10374" s="429"/>
      <c r="AA10374" s="429"/>
      <c r="AB10374" s="185"/>
      <c r="AC10374" s="431"/>
    </row>
    <row r="10375" spans="24:29">
      <c r="X10375" s="429"/>
      <c r="Y10375" s="429"/>
      <c r="Z10375" s="429"/>
      <c r="AA10375" s="429"/>
      <c r="AB10375" s="185"/>
      <c r="AC10375" s="431"/>
    </row>
    <row r="10376" spans="24:29">
      <c r="X10376" s="429"/>
      <c r="Y10376" s="429"/>
      <c r="Z10376" s="429"/>
      <c r="AA10376" s="429"/>
      <c r="AB10376" s="185"/>
      <c r="AC10376" s="431"/>
    </row>
    <row r="10377" spans="24:29">
      <c r="X10377" s="429"/>
      <c r="Y10377" s="429"/>
      <c r="Z10377" s="429"/>
      <c r="AA10377" s="429"/>
      <c r="AB10377" s="185"/>
      <c r="AC10377" s="431"/>
    </row>
    <row r="10378" spans="24:29">
      <c r="X10378" s="429"/>
      <c r="Y10378" s="429"/>
      <c r="Z10378" s="429"/>
      <c r="AA10378" s="429"/>
      <c r="AB10378" s="185"/>
      <c r="AC10378" s="431"/>
    </row>
    <row r="10379" spans="24:29">
      <c r="X10379" s="429"/>
      <c r="Y10379" s="429"/>
      <c r="Z10379" s="429"/>
      <c r="AA10379" s="429"/>
      <c r="AB10379" s="185"/>
      <c r="AC10379" s="431"/>
    </row>
    <row r="10380" spans="24:29">
      <c r="X10380" s="429"/>
      <c r="Y10380" s="429"/>
      <c r="Z10380" s="429"/>
      <c r="AA10380" s="429"/>
      <c r="AB10380" s="185"/>
      <c r="AC10380" s="431"/>
    </row>
    <row r="10381" spans="24:29">
      <c r="X10381" s="429"/>
      <c r="Y10381" s="429"/>
      <c r="Z10381" s="429"/>
      <c r="AA10381" s="429"/>
      <c r="AB10381" s="185"/>
      <c r="AC10381" s="431"/>
    </row>
    <row r="10382" spans="24:29">
      <c r="X10382" s="429"/>
      <c r="Y10382" s="429"/>
      <c r="Z10382" s="429"/>
      <c r="AA10382" s="429"/>
      <c r="AB10382" s="185"/>
      <c r="AC10382" s="431"/>
    </row>
    <row r="10383" spans="24:29">
      <c r="X10383" s="429"/>
      <c r="Y10383" s="429"/>
      <c r="Z10383" s="429"/>
      <c r="AA10383" s="429"/>
      <c r="AB10383" s="185"/>
      <c r="AC10383" s="431"/>
    </row>
    <row r="10384" spans="24:29">
      <c r="X10384" s="429"/>
      <c r="Y10384" s="429"/>
      <c r="Z10384" s="429"/>
      <c r="AA10384" s="429"/>
      <c r="AB10384" s="185"/>
      <c r="AC10384" s="431"/>
    </row>
    <row r="10385" spans="24:29">
      <c r="X10385" s="429"/>
      <c r="Y10385" s="429"/>
      <c r="Z10385" s="429"/>
      <c r="AA10385" s="429"/>
      <c r="AB10385" s="185"/>
      <c r="AC10385" s="431"/>
    </row>
    <row r="10386" spans="24:29">
      <c r="X10386" s="429"/>
      <c r="Y10386" s="429"/>
      <c r="Z10386" s="429"/>
      <c r="AA10386" s="429"/>
      <c r="AB10386" s="185"/>
      <c r="AC10386" s="431"/>
    </row>
    <row r="10387" spans="24:29">
      <c r="X10387" s="429"/>
      <c r="Y10387" s="429"/>
      <c r="Z10387" s="429"/>
      <c r="AA10387" s="429"/>
      <c r="AB10387" s="185"/>
      <c r="AC10387" s="431"/>
    </row>
    <row r="10388" spans="24:29">
      <c r="X10388" s="429"/>
      <c r="Y10388" s="429"/>
      <c r="Z10388" s="429"/>
      <c r="AA10388" s="429"/>
      <c r="AB10388" s="185"/>
      <c r="AC10388" s="431"/>
    </row>
    <row r="10389" spans="24:29">
      <c r="X10389" s="429"/>
      <c r="Y10389" s="429"/>
      <c r="Z10389" s="429"/>
      <c r="AA10389" s="429"/>
      <c r="AB10389" s="185"/>
      <c r="AC10389" s="431"/>
    </row>
    <row r="10390" spans="24:29">
      <c r="X10390" s="429"/>
      <c r="Y10390" s="429"/>
      <c r="Z10390" s="429"/>
      <c r="AA10390" s="429"/>
      <c r="AB10390" s="185"/>
      <c r="AC10390" s="431"/>
    </row>
    <row r="10391" spans="24:29">
      <c r="X10391" s="429"/>
      <c r="Y10391" s="429"/>
      <c r="Z10391" s="429"/>
      <c r="AA10391" s="429"/>
      <c r="AB10391" s="185"/>
      <c r="AC10391" s="431"/>
    </row>
    <row r="10392" spans="24:29">
      <c r="X10392" s="429"/>
      <c r="Y10392" s="429"/>
      <c r="Z10392" s="429"/>
      <c r="AA10392" s="429"/>
      <c r="AB10392" s="185"/>
      <c r="AC10392" s="431"/>
    </row>
    <row r="10393" spans="24:29">
      <c r="X10393" s="429"/>
      <c r="Y10393" s="429"/>
      <c r="Z10393" s="429"/>
      <c r="AA10393" s="429"/>
      <c r="AB10393" s="185"/>
      <c r="AC10393" s="431"/>
    </row>
    <row r="10394" spans="24:29">
      <c r="X10394" s="429"/>
      <c r="Y10394" s="429"/>
      <c r="Z10394" s="429"/>
      <c r="AA10394" s="429"/>
      <c r="AB10394" s="185"/>
      <c r="AC10394" s="431"/>
    </row>
    <row r="10395" spans="24:29">
      <c r="X10395" s="429"/>
      <c r="Y10395" s="429"/>
      <c r="Z10395" s="429"/>
      <c r="AA10395" s="429"/>
      <c r="AB10395" s="185"/>
      <c r="AC10395" s="431"/>
    </row>
    <row r="10396" spans="24:29">
      <c r="X10396" s="429"/>
      <c r="Y10396" s="429"/>
      <c r="Z10396" s="429"/>
      <c r="AA10396" s="429"/>
      <c r="AB10396" s="185"/>
      <c r="AC10396" s="431"/>
    </row>
    <row r="10397" spans="24:29">
      <c r="X10397" s="429"/>
      <c r="Y10397" s="429"/>
      <c r="Z10397" s="429"/>
      <c r="AA10397" s="429"/>
      <c r="AB10397" s="185"/>
      <c r="AC10397" s="431"/>
    </row>
    <row r="10398" spans="24:29">
      <c r="X10398" s="429"/>
      <c r="Y10398" s="429"/>
      <c r="Z10398" s="429"/>
      <c r="AA10398" s="429"/>
      <c r="AB10398" s="185"/>
      <c r="AC10398" s="431"/>
    </row>
    <row r="10399" spans="24:29">
      <c r="X10399" s="429"/>
      <c r="Y10399" s="429"/>
      <c r="Z10399" s="429"/>
      <c r="AA10399" s="429"/>
      <c r="AB10399" s="185"/>
      <c r="AC10399" s="431"/>
    </row>
    <row r="10400" spans="24:29">
      <c r="X10400" s="429"/>
      <c r="Y10400" s="429"/>
      <c r="Z10400" s="429"/>
      <c r="AA10400" s="429"/>
      <c r="AB10400" s="185"/>
      <c r="AC10400" s="431"/>
    </row>
    <row r="10401" spans="24:29">
      <c r="X10401" s="429"/>
      <c r="Y10401" s="429"/>
      <c r="Z10401" s="429"/>
      <c r="AA10401" s="429"/>
      <c r="AB10401" s="185"/>
      <c r="AC10401" s="431"/>
    </row>
    <row r="10402" spans="24:29">
      <c r="X10402" s="429"/>
      <c r="Y10402" s="429"/>
      <c r="Z10402" s="429"/>
      <c r="AA10402" s="429"/>
      <c r="AB10402" s="185"/>
      <c r="AC10402" s="431"/>
    </row>
    <row r="10403" spans="24:29">
      <c r="X10403" s="429"/>
      <c r="Y10403" s="429"/>
      <c r="Z10403" s="429"/>
      <c r="AA10403" s="429"/>
      <c r="AB10403" s="185"/>
      <c r="AC10403" s="431"/>
    </row>
    <row r="10404" spans="24:29">
      <c r="X10404" s="429"/>
      <c r="Y10404" s="429"/>
      <c r="Z10404" s="429"/>
      <c r="AA10404" s="429"/>
      <c r="AB10404" s="185"/>
      <c r="AC10404" s="431"/>
    </row>
    <row r="10405" spans="24:29">
      <c r="X10405" s="429"/>
      <c r="Y10405" s="429"/>
      <c r="Z10405" s="429"/>
      <c r="AA10405" s="429"/>
      <c r="AB10405" s="185"/>
      <c r="AC10405" s="431"/>
    </row>
    <row r="10406" spans="24:29">
      <c r="X10406" s="429"/>
      <c r="Y10406" s="429"/>
      <c r="Z10406" s="429"/>
      <c r="AA10406" s="429"/>
      <c r="AB10406" s="185"/>
      <c r="AC10406" s="431"/>
    </row>
    <row r="10407" spans="24:29">
      <c r="X10407" s="429"/>
      <c r="Y10407" s="429"/>
      <c r="Z10407" s="429"/>
      <c r="AA10407" s="429"/>
      <c r="AB10407" s="185"/>
      <c r="AC10407" s="431"/>
    </row>
    <row r="10408" spans="24:29">
      <c r="X10408" s="429"/>
      <c r="Y10408" s="429"/>
      <c r="Z10408" s="429"/>
      <c r="AA10408" s="429"/>
      <c r="AB10408" s="185"/>
      <c r="AC10408" s="431"/>
    </row>
    <row r="10409" spans="24:29">
      <c r="X10409" s="429"/>
      <c r="Y10409" s="429"/>
      <c r="Z10409" s="429"/>
      <c r="AA10409" s="429"/>
      <c r="AB10409" s="185"/>
      <c r="AC10409" s="431"/>
    </row>
    <row r="10410" spans="24:29">
      <c r="X10410" s="429"/>
      <c r="Y10410" s="429"/>
      <c r="Z10410" s="429"/>
      <c r="AA10410" s="429"/>
      <c r="AB10410" s="185"/>
      <c r="AC10410" s="431"/>
    </row>
    <row r="10411" spans="24:29">
      <c r="X10411" s="429"/>
      <c r="Y10411" s="429"/>
      <c r="Z10411" s="429"/>
      <c r="AA10411" s="429"/>
      <c r="AB10411" s="185"/>
      <c r="AC10411" s="431"/>
    </row>
    <row r="10412" spans="24:29">
      <c r="X10412" s="429"/>
      <c r="Y10412" s="429"/>
      <c r="Z10412" s="429"/>
      <c r="AA10412" s="429"/>
      <c r="AB10412" s="185"/>
      <c r="AC10412" s="431"/>
    </row>
    <row r="10413" spans="24:29">
      <c r="X10413" s="429"/>
      <c r="Y10413" s="429"/>
      <c r="Z10413" s="429"/>
      <c r="AA10413" s="429"/>
      <c r="AB10413" s="185"/>
      <c r="AC10413" s="431"/>
    </row>
    <row r="10414" spans="24:29">
      <c r="X10414" s="429"/>
      <c r="Y10414" s="429"/>
      <c r="Z10414" s="429"/>
      <c r="AA10414" s="429"/>
      <c r="AB10414" s="185"/>
      <c r="AC10414" s="431"/>
    </row>
    <row r="10415" spans="24:29">
      <c r="X10415" s="429"/>
      <c r="Y10415" s="429"/>
      <c r="Z10415" s="429"/>
      <c r="AA10415" s="429"/>
      <c r="AB10415" s="185"/>
      <c r="AC10415" s="431"/>
    </row>
    <row r="10416" spans="24:29">
      <c r="X10416" s="429"/>
      <c r="Y10416" s="429"/>
      <c r="Z10416" s="429"/>
      <c r="AA10416" s="429"/>
      <c r="AB10416" s="185"/>
      <c r="AC10416" s="431"/>
    </row>
    <row r="10417" spans="24:29">
      <c r="X10417" s="429"/>
      <c r="Y10417" s="429"/>
      <c r="Z10417" s="429"/>
      <c r="AA10417" s="429"/>
      <c r="AB10417" s="185"/>
      <c r="AC10417" s="431"/>
    </row>
    <row r="10418" spans="24:29">
      <c r="X10418" s="429"/>
      <c r="Y10418" s="429"/>
      <c r="Z10418" s="429"/>
      <c r="AA10418" s="429"/>
      <c r="AB10418" s="185"/>
      <c r="AC10418" s="431"/>
    </row>
    <row r="10419" spans="24:29">
      <c r="X10419" s="429"/>
      <c r="Y10419" s="429"/>
      <c r="Z10419" s="429"/>
      <c r="AA10419" s="429"/>
      <c r="AB10419" s="185"/>
      <c r="AC10419" s="431"/>
    </row>
    <row r="10420" spans="24:29">
      <c r="X10420" s="429"/>
      <c r="Y10420" s="429"/>
      <c r="Z10420" s="429"/>
      <c r="AA10420" s="429"/>
      <c r="AB10420" s="185"/>
      <c r="AC10420" s="431"/>
    </row>
    <row r="10421" spans="24:29">
      <c r="X10421" s="429"/>
      <c r="Y10421" s="429"/>
      <c r="Z10421" s="429"/>
      <c r="AA10421" s="429"/>
      <c r="AB10421" s="185"/>
      <c r="AC10421" s="431"/>
    </row>
    <row r="10422" spans="24:29">
      <c r="X10422" s="429"/>
      <c r="Y10422" s="429"/>
      <c r="Z10422" s="429"/>
      <c r="AA10422" s="429"/>
      <c r="AB10422" s="185"/>
      <c r="AC10422" s="431"/>
    </row>
    <row r="10423" spans="24:29">
      <c r="X10423" s="429"/>
      <c r="Y10423" s="429"/>
      <c r="Z10423" s="429"/>
      <c r="AA10423" s="429"/>
      <c r="AB10423" s="185"/>
      <c r="AC10423" s="431"/>
    </row>
    <row r="10424" spans="24:29">
      <c r="X10424" s="429"/>
      <c r="Y10424" s="429"/>
      <c r="Z10424" s="429"/>
      <c r="AA10424" s="429"/>
      <c r="AB10424" s="185"/>
      <c r="AC10424" s="431"/>
    </row>
    <row r="10425" spans="24:29">
      <c r="X10425" s="429"/>
      <c r="Y10425" s="429"/>
      <c r="Z10425" s="429"/>
      <c r="AA10425" s="429"/>
      <c r="AB10425" s="185"/>
      <c r="AC10425" s="431"/>
    </row>
    <row r="10426" spans="24:29">
      <c r="X10426" s="429"/>
      <c r="Y10426" s="429"/>
      <c r="Z10426" s="429"/>
      <c r="AA10426" s="429"/>
      <c r="AB10426" s="185"/>
      <c r="AC10426" s="431"/>
    </row>
    <row r="10427" spans="24:29">
      <c r="X10427" s="429"/>
      <c r="Y10427" s="429"/>
      <c r="Z10427" s="429"/>
      <c r="AA10427" s="429"/>
      <c r="AB10427" s="185"/>
      <c r="AC10427" s="431"/>
    </row>
    <row r="10428" spans="24:29">
      <c r="X10428" s="429"/>
      <c r="Y10428" s="429"/>
      <c r="Z10428" s="429"/>
      <c r="AA10428" s="429"/>
      <c r="AB10428" s="185"/>
      <c r="AC10428" s="431"/>
    </row>
    <row r="10429" spans="24:29">
      <c r="X10429" s="429"/>
      <c r="Y10429" s="429"/>
      <c r="Z10429" s="429"/>
      <c r="AA10429" s="429"/>
      <c r="AB10429" s="185"/>
      <c r="AC10429" s="431"/>
    </row>
    <row r="10430" spans="24:29">
      <c r="X10430" s="429"/>
      <c r="Y10430" s="429"/>
      <c r="Z10430" s="429"/>
      <c r="AA10430" s="429"/>
      <c r="AB10430" s="185"/>
      <c r="AC10430" s="431"/>
    </row>
    <row r="10431" spans="24:29">
      <c r="X10431" s="429"/>
      <c r="Y10431" s="429"/>
      <c r="Z10431" s="429"/>
      <c r="AA10431" s="429"/>
      <c r="AB10431" s="185"/>
      <c r="AC10431" s="431"/>
    </row>
    <row r="10432" spans="24:29">
      <c r="X10432" s="429"/>
      <c r="Y10432" s="429"/>
      <c r="Z10432" s="429"/>
      <c r="AA10432" s="429"/>
      <c r="AB10432" s="185"/>
      <c r="AC10432" s="431"/>
    </row>
    <row r="10433" spans="24:29">
      <c r="X10433" s="429"/>
      <c r="Y10433" s="429"/>
      <c r="Z10433" s="429"/>
      <c r="AA10433" s="429"/>
      <c r="AB10433" s="185"/>
      <c r="AC10433" s="431"/>
    </row>
    <row r="10434" spans="24:29">
      <c r="X10434" s="429"/>
      <c r="Y10434" s="429"/>
      <c r="Z10434" s="429"/>
      <c r="AA10434" s="429"/>
      <c r="AB10434" s="185"/>
      <c r="AC10434" s="431"/>
    </row>
    <row r="10435" spans="24:29">
      <c r="X10435" s="429"/>
      <c r="Y10435" s="429"/>
      <c r="Z10435" s="429"/>
      <c r="AA10435" s="429"/>
      <c r="AB10435" s="185"/>
      <c r="AC10435" s="431"/>
    </row>
    <row r="10436" spans="24:29">
      <c r="X10436" s="429"/>
      <c r="Y10436" s="429"/>
      <c r="Z10436" s="429"/>
      <c r="AA10436" s="429"/>
      <c r="AB10436" s="185"/>
      <c r="AC10436" s="431"/>
    </row>
    <row r="10437" spans="24:29">
      <c r="X10437" s="429"/>
      <c r="Y10437" s="429"/>
      <c r="Z10437" s="429"/>
      <c r="AA10437" s="429"/>
      <c r="AB10437" s="185"/>
      <c r="AC10437" s="431"/>
    </row>
    <row r="10438" spans="24:29">
      <c r="X10438" s="429"/>
      <c r="Y10438" s="429"/>
      <c r="Z10438" s="429"/>
      <c r="AA10438" s="429"/>
      <c r="AB10438" s="185"/>
      <c r="AC10438" s="431"/>
    </row>
    <row r="10439" spans="24:29">
      <c r="X10439" s="429"/>
      <c r="Y10439" s="429"/>
      <c r="Z10439" s="429"/>
      <c r="AA10439" s="429"/>
      <c r="AB10439" s="185"/>
      <c r="AC10439" s="431"/>
    </row>
    <row r="10440" spans="24:29">
      <c r="X10440" s="429"/>
      <c r="Y10440" s="429"/>
      <c r="Z10440" s="429"/>
      <c r="AA10440" s="429"/>
      <c r="AB10440" s="185"/>
      <c r="AC10440" s="431"/>
    </row>
    <row r="10441" spans="24:29">
      <c r="X10441" s="429"/>
      <c r="Y10441" s="429"/>
      <c r="Z10441" s="429"/>
      <c r="AA10441" s="429"/>
      <c r="AB10441" s="185"/>
      <c r="AC10441" s="431"/>
    </row>
    <row r="10442" spans="24:29">
      <c r="X10442" s="429"/>
      <c r="Y10442" s="429"/>
      <c r="Z10442" s="429"/>
      <c r="AA10442" s="429"/>
      <c r="AB10442" s="185"/>
      <c r="AC10442" s="431"/>
    </row>
    <row r="10443" spans="24:29">
      <c r="X10443" s="429"/>
      <c r="Y10443" s="429"/>
      <c r="Z10443" s="429"/>
      <c r="AA10443" s="429"/>
      <c r="AB10443" s="185"/>
      <c r="AC10443" s="431"/>
    </row>
    <row r="10444" spans="24:29">
      <c r="X10444" s="429"/>
      <c r="Y10444" s="429"/>
      <c r="Z10444" s="429"/>
      <c r="AA10444" s="429"/>
      <c r="AB10444" s="185"/>
      <c r="AC10444" s="431"/>
    </row>
    <row r="10445" spans="24:29">
      <c r="X10445" s="429"/>
      <c r="Y10445" s="429"/>
      <c r="Z10445" s="429"/>
      <c r="AA10445" s="429"/>
      <c r="AB10445" s="185"/>
      <c r="AC10445" s="431"/>
    </row>
    <row r="10446" spans="24:29">
      <c r="X10446" s="429"/>
      <c r="Y10446" s="429"/>
      <c r="Z10446" s="429"/>
      <c r="AA10446" s="429"/>
      <c r="AB10446" s="185"/>
      <c r="AC10446" s="431"/>
    </row>
    <row r="10447" spans="24:29">
      <c r="X10447" s="429"/>
      <c r="Y10447" s="429"/>
      <c r="Z10447" s="429"/>
      <c r="AA10447" s="429"/>
      <c r="AB10447" s="185"/>
      <c r="AC10447" s="431"/>
    </row>
    <row r="10448" spans="24:29">
      <c r="X10448" s="429"/>
      <c r="Y10448" s="429"/>
      <c r="Z10448" s="429"/>
      <c r="AA10448" s="429"/>
      <c r="AB10448" s="185"/>
      <c r="AC10448" s="431"/>
    </row>
    <row r="10449" spans="24:29">
      <c r="X10449" s="429"/>
      <c r="Y10449" s="429"/>
      <c r="Z10449" s="429"/>
      <c r="AA10449" s="429"/>
      <c r="AB10449" s="185"/>
      <c r="AC10449" s="431"/>
    </row>
    <row r="10450" spans="24:29">
      <c r="X10450" s="429"/>
      <c r="Y10450" s="429"/>
      <c r="Z10450" s="429"/>
      <c r="AA10450" s="429"/>
      <c r="AB10450" s="185"/>
      <c r="AC10450" s="431"/>
    </row>
    <row r="10451" spans="24:29">
      <c r="X10451" s="429"/>
      <c r="Y10451" s="429"/>
      <c r="Z10451" s="429"/>
      <c r="AA10451" s="429"/>
      <c r="AB10451" s="185"/>
      <c r="AC10451" s="431"/>
    </row>
    <row r="10452" spans="24:29">
      <c r="X10452" s="429"/>
      <c r="Y10452" s="429"/>
      <c r="Z10452" s="429"/>
      <c r="AA10452" s="429"/>
      <c r="AB10452" s="185"/>
      <c r="AC10452" s="431"/>
    </row>
    <row r="10453" spans="24:29">
      <c r="X10453" s="429"/>
      <c r="Y10453" s="429"/>
      <c r="Z10453" s="429"/>
      <c r="AA10453" s="429"/>
      <c r="AB10453" s="185"/>
      <c r="AC10453" s="431"/>
    </row>
    <row r="10454" spans="24:29">
      <c r="X10454" s="429"/>
      <c r="Y10454" s="429"/>
      <c r="Z10454" s="429"/>
      <c r="AA10454" s="429"/>
      <c r="AB10454" s="185"/>
      <c r="AC10454" s="431"/>
    </row>
    <row r="10455" spans="24:29">
      <c r="X10455" s="429"/>
      <c r="Y10455" s="429"/>
      <c r="Z10455" s="429"/>
      <c r="AA10455" s="429"/>
      <c r="AB10455" s="185"/>
      <c r="AC10455" s="431"/>
    </row>
    <row r="10456" spans="24:29">
      <c r="X10456" s="429"/>
      <c r="Y10456" s="429"/>
      <c r="Z10456" s="429"/>
      <c r="AA10456" s="429"/>
      <c r="AB10456" s="185"/>
      <c r="AC10456" s="431"/>
    </row>
    <row r="10457" spans="24:29">
      <c r="X10457" s="429"/>
      <c r="Y10457" s="429"/>
      <c r="Z10457" s="429"/>
      <c r="AA10457" s="429"/>
      <c r="AB10457" s="185"/>
      <c r="AC10457" s="431"/>
    </row>
    <row r="10458" spans="24:29">
      <c r="X10458" s="429"/>
      <c r="Y10458" s="429"/>
      <c r="Z10458" s="429"/>
      <c r="AA10458" s="429"/>
      <c r="AB10458" s="185"/>
      <c r="AC10458" s="431"/>
    </row>
    <row r="10459" spans="24:29">
      <c r="X10459" s="429"/>
      <c r="Y10459" s="429"/>
      <c r="Z10459" s="429"/>
      <c r="AA10459" s="429"/>
      <c r="AB10459" s="185"/>
      <c r="AC10459" s="431"/>
    </row>
    <row r="10460" spans="24:29">
      <c r="X10460" s="429"/>
      <c r="Y10460" s="429"/>
      <c r="Z10460" s="429"/>
      <c r="AA10460" s="429"/>
      <c r="AB10460" s="185"/>
      <c r="AC10460" s="431"/>
    </row>
    <row r="10461" spans="24:29">
      <c r="X10461" s="429"/>
      <c r="Y10461" s="429"/>
      <c r="Z10461" s="429"/>
      <c r="AA10461" s="429"/>
      <c r="AB10461" s="185"/>
      <c r="AC10461" s="431"/>
    </row>
    <row r="10462" spans="24:29">
      <c r="X10462" s="429"/>
      <c r="Y10462" s="429"/>
      <c r="Z10462" s="429"/>
      <c r="AA10462" s="429"/>
      <c r="AB10462" s="185"/>
      <c r="AC10462" s="431"/>
    </row>
    <row r="10463" spans="24:29">
      <c r="X10463" s="429"/>
      <c r="Y10463" s="429"/>
      <c r="Z10463" s="429"/>
      <c r="AA10463" s="429"/>
      <c r="AB10463" s="185"/>
      <c r="AC10463" s="431"/>
    </row>
    <row r="10464" spans="24:29">
      <c r="X10464" s="429"/>
      <c r="Y10464" s="429"/>
      <c r="Z10464" s="429"/>
      <c r="AA10464" s="429"/>
      <c r="AB10464" s="185"/>
      <c r="AC10464" s="431"/>
    </row>
    <row r="10465" spans="24:29">
      <c r="X10465" s="429"/>
      <c r="Y10465" s="429"/>
      <c r="Z10465" s="429"/>
      <c r="AA10465" s="429"/>
      <c r="AB10465" s="185"/>
      <c r="AC10465" s="431"/>
    </row>
    <row r="10466" spans="24:29">
      <c r="X10466" s="429"/>
      <c r="Y10466" s="429"/>
      <c r="Z10466" s="429"/>
      <c r="AA10466" s="429"/>
      <c r="AB10466" s="185"/>
      <c r="AC10466" s="431"/>
    </row>
    <row r="10467" spans="24:29">
      <c r="X10467" s="429"/>
      <c r="Y10467" s="429"/>
      <c r="Z10467" s="429"/>
      <c r="AA10467" s="429"/>
      <c r="AB10467" s="185"/>
      <c r="AC10467" s="431"/>
    </row>
    <row r="10468" spans="24:29">
      <c r="X10468" s="429"/>
      <c r="Y10468" s="429"/>
      <c r="Z10468" s="429"/>
      <c r="AA10468" s="429"/>
      <c r="AB10468" s="185"/>
      <c r="AC10468" s="431"/>
    </row>
    <row r="10469" spans="24:29">
      <c r="X10469" s="429"/>
      <c r="Y10469" s="429"/>
      <c r="Z10469" s="429"/>
      <c r="AA10469" s="429"/>
      <c r="AB10469" s="185"/>
      <c r="AC10469" s="431"/>
    </row>
    <row r="10470" spans="24:29">
      <c r="X10470" s="429"/>
      <c r="Y10470" s="429"/>
      <c r="Z10470" s="429"/>
      <c r="AA10470" s="429"/>
      <c r="AB10470" s="185"/>
      <c r="AC10470" s="431"/>
    </row>
    <row r="10471" spans="24:29">
      <c r="X10471" s="429"/>
      <c r="Y10471" s="429"/>
      <c r="Z10471" s="429"/>
      <c r="AA10471" s="429"/>
      <c r="AB10471" s="185"/>
      <c r="AC10471" s="431"/>
    </row>
    <row r="10472" spans="24:29">
      <c r="X10472" s="429"/>
      <c r="Y10472" s="429"/>
      <c r="Z10472" s="429"/>
      <c r="AA10472" s="429"/>
      <c r="AB10472" s="185"/>
      <c r="AC10472" s="431"/>
    </row>
    <row r="10473" spans="24:29">
      <c r="X10473" s="429"/>
      <c r="Y10473" s="429"/>
      <c r="Z10473" s="429"/>
      <c r="AA10473" s="429"/>
      <c r="AB10473" s="185"/>
      <c r="AC10473" s="431"/>
    </row>
    <row r="10474" spans="24:29">
      <c r="X10474" s="429"/>
      <c r="Y10474" s="429"/>
      <c r="Z10474" s="429"/>
      <c r="AA10474" s="429"/>
      <c r="AB10474" s="185"/>
      <c r="AC10474" s="431"/>
    </row>
    <row r="10475" spans="24:29">
      <c r="X10475" s="429"/>
      <c r="Y10475" s="429"/>
      <c r="Z10475" s="429"/>
      <c r="AA10475" s="429"/>
      <c r="AB10475" s="185"/>
      <c r="AC10475" s="431"/>
    </row>
    <row r="10476" spans="24:29">
      <c r="X10476" s="429"/>
      <c r="Y10476" s="429"/>
      <c r="Z10476" s="429"/>
      <c r="AA10476" s="429"/>
      <c r="AB10476" s="185"/>
      <c r="AC10476" s="431"/>
    </row>
    <row r="10477" spans="24:29">
      <c r="X10477" s="429"/>
      <c r="Y10477" s="429"/>
      <c r="Z10477" s="429"/>
      <c r="AA10477" s="429"/>
      <c r="AB10477" s="185"/>
      <c r="AC10477" s="431"/>
    </row>
    <row r="10478" spans="24:29">
      <c r="X10478" s="429"/>
      <c r="Y10478" s="429"/>
      <c r="Z10478" s="429"/>
      <c r="AA10478" s="429"/>
      <c r="AB10478" s="185"/>
      <c r="AC10478" s="431"/>
    </row>
    <row r="10479" spans="24:29">
      <c r="X10479" s="429"/>
      <c r="Y10479" s="429"/>
      <c r="Z10479" s="429"/>
      <c r="AA10479" s="429"/>
      <c r="AB10479" s="185"/>
      <c r="AC10479" s="431"/>
    </row>
    <row r="10480" spans="24:29">
      <c r="X10480" s="429"/>
      <c r="Y10480" s="429"/>
      <c r="Z10480" s="429"/>
      <c r="AA10480" s="429"/>
      <c r="AB10480" s="185"/>
      <c r="AC10480" s="431"/>
    </row>
    <row r="10481" spans="24:29">
      <c r="X10481" s="429"/>
      <c r="Y10481" s="429"/>
      <c r="Z10481" s="429"/>
      <c r="AA10481" s="429"/>
      <c r="AB10481" s="185"/>
      <c r="AC10481" s="431"/>
    </row>
    <row r="10482" spans="24:29">
      <c r="X10482" s="429"/>
      <c r="Y10482" s="429"/>
      <c r="Z10482" s="429"/>
      <c r="AA10482" s="429"/>
      <c r="AB10482" s="185"/>
      <c r="AC10482" s="431"/>
    </row>
    <row r="10483" spans="24:29">
      <c r="X10483" s="429"/>
      <c r="Y10483" s="429"/>
      <c r="Z10483" s="429"/>
      <c r="AA10483" s="429"/>
      <c r="AB10483" s="185"/>
      <c r="AC10483" s="431"/>
    </row>
    <row r="10484" spans="24:29">
      <c r="X10484" s="429"/>
      <c r="Y10484" s="429"/>
      <c r="Z10484" s="429"/>
      <c r="AA10484" s="429"/>
      <c r="AB10484" s="185"/>
      <c r="AC10484" s="431"/>
    </row>
    <row r="10485" spans="24:29">
      <c r="X10485" s="429"/>
      <c r="Y10485" s="429"/>
      <c r="Z10485" s="429"/>
      <c r="AA10485" s="429"/>
      <c r="AB10485" s="185"/>
      <c r="AC10485" s="431"/>
    </row>
    <row r="10486" spans="24:29">
      <c r="X10486" s="429"/>
      <c r="Y10486" s="429"/>
      <c r="Z10486" s="429"/>
      <c r="AA10486" s="429"/>
      <c r="AB10486" s="185"/>
      <c r="AC10486" s="431"/>
    </row>
    <row r="10487" spans="24:29">
      <c r="X10487" s="429"/>
      <c r="Y10487" s="429"/>
      <c r="Z10487" s="429"/>
      <c r="AA10487" s="429"/>
      <c r="AB10487" s="185"/>
      <c r="AC10487" s="431"/>
    </row>
    <row r="10488" spans="24:29">
      <c r="X10488" s="429"/>
      <c r="Y10488" s="429"/>
      <c r="Z10488" s="429"/>
      <c r="AA10488" s="429"/>
      <c r="AB10488" s="185"/>
      <c r="AC10488" s="431"/>
    </row>
    <row r="10489" spans="24:29">
      <c r="X10489" s="429"/>
      <c r="Y10489" s="429"/>
      <c r="Z10489" s="429"/>
      <c r="AA10489" s="429"/>
      <c r="AB10489" s="185"/>
      <c r="AC10489" s="431"/>
    </row>
    <row r="10490" spans="24:29">
      <c r="X10490" s="429"/>
      <c r="Y10490" s="429"/>
      <c r="Z10490" s="429"/>
      <c r="AA10490" s="429"/>
      <c r="AB10490" s="185"/>
      <c r="AC10490" s="431"/>
    </row>
    <row r="10491" spans="24:29">
      <c r="X10491" s="429"/>
      <c r="Y10491" s="429"/>
      <c r="Z10491" s="429"/>
      <c r="AA10491" s="429"/>
      <c r="AB10491" s="185"/>
      <c r="AC10491" s="431"/>
    </row>
    <row r="10492" spans="24:29">
      <c r="X10492" s="429"/>
      <c r="Y10492" s="429"/>
      <c r="Z10492" s="429"/>
      <c r="AA10492" s="429"/>
      <c r="AB10492" s="185"/>
      <c r="AC10492" s="431"/>
    </row>
    <row r="10493" spans="24:29">
      <c r="X10493" s="429"/>
      <c r="Y10493" s="429"/>
      <c r="Z10493" s="429"/>
      <c r="AA10493" s="429"/>
      <c r="AB10493" s="185"/>
      <c r="AC10493" s="431"/>
    </row>
    <row r="10494" spans="24:29">
      <c r="X10494" s="429"/>
      <c r="Y10494" s="429"/>
      <c r="Z10494" s="429"/>
      <c r="AA10494" s="429"/>
      <c r="AB10494" s="185"/>
      <c r="AC10494" s="431"/>
    </row>
    <row r="10495" spans="24:29">
      <c r="X10495" s="429"/>
      <c r="Y10495" s="429"/>
      <c r="Z10495" s="429"/>
      <c r="AA10495" s="429"/>
      <c r="AB10495" s="185"/>
      <c r="AC10495" s="431"/>
    </row>
    <row r="10496" spans="24:29">
      <c r="X10496" s="429"/>
      <c r="Y10496" s="429"/>
      <c r="Z10496" s="429"/>
      <c r="AA10496" s="429"/>
      <c r="AB10496" s="185"/>
      <c r="AC10496" s="431"/>
    </row>
    <row r="10497" spans="24:29">
      <c r="X10497" s="429"/>
      <c r="Y10497" s="429"/>
      <c r="Z10497" s="429"/>
      <c r="AA10497" s="429"/>
      <c r="AB10497" s="185"/>
      <c r="AC10497" s="431"/>
    </row>
    <row r="10498" spans="24:29">
      <c r="X10498" s="429"/>
      <c r="Y10498" s="429"/>
      <c r="Z10498" s="429"/>
      <c r="AA10498" s="429"/>
      <c r="AB10498" s="185"/>
      <c r="AC10498" s="431"/>
    </row>
    <row r="10499" spans="24:29">
      <c r="X10499" s="429"/>
      <c r="Y10499" s="429"/>
      <c r="Z10499" s="429"/>
      <c r="AA10499" s="429"/>
      <c r="AB10499" s="185"/>
      <c r="AC10499" s="431"/>
    </row>
    <row r="10500" spans="24:29">
      <c r="X10500" s="429"/>
      <c r="Y10500" s="429"/>
      <c r="Z10500" s="429"/>
      <c r="AA10500" s="429"/>
      <c r="AB10500" s="185"/>
      <c r="AC10500" s="431"/>
    </row>
    <row r="10501" spans="24:29">
      <c r="X10501" s="429"/>
      <c r="Y10501" s="429"/>
      <c r="Z10501" s="429"/>
      <c r="AA10501" s="429"/>
      <c r="AB10501" s="185"/>
      <c r="AC10501" s="431"/>
    </row>
    <row r="10502" spans="24:29">
      <c r="X10502" s="429"/>
      <c r="Y10502" s="429"/>
      <c r="Z10502" s="429"/>
      <c r="AA10502" s="429"/>
      <c r="AB10502" s="185"/>
      <c r="AC10502" s="431"/>
    </row>
    <row r="10503" spans="24:29">
      <c r="X10503" s="429"/>
      <c r="Y10503" s="429"/>
      <c r="Z10503" s="429"/>
      <c r="AA10503" s="429"/>
      <c r="AB10503" s="185"/>
      <c r="AC10503" s="431"/>
    </row>
    <row r="10504" spans="24:29">
      <c r="X10504" s="429"/>
      <c r="Y10504" s="429"/>
      <c r="Z10504" s="429"/>
      <c r="AA10504" s="429"/>
      <c r="AB10504" s="185"/>
      <c r="AC10504" s="431"/>
    </row>
    <row r="10505" spans="24:29">
      <c r="X10505" s="429"/>
      <c r="Y10505" s="429"/>
      <c r="Z10505" s="429"/>
      <c r="AA10505" s="429"/>
      <c r="AB10505" s="185"/>
      <c r="AC10505" s="431"/>
    </row>
    <row r="10506" spans="24:29">
      <c r="X10506" s="429"/>
      <c r="Y10506" s="429"/>
      <c r="Z10506" s="429"/>
      <c r="AA10506" s="429"/>
      <c r="AB10506" s="185"/>
      <c r="AC10506" s="431"/>
    </row>
    <row r="10507" spans="24:29">
      <c r="X10507" s="429"/>
      <c r="Y10507" s="429"/>
      <c r="Z10507" s="429"/>
      <c r="AA10507" s="429"/>
      <c r="AB10507" s="185"/>
      <c r="AC10507" s="431"/>
    </row>
    <row r="10508" spans="24:29">
      <c r="X10508" s="429"/>
      <c r="Y10508" s="429"/>
      <c r="Z10508" s="429"/>
      <c r="AA10508" s="429"/>
      <c r="AB10508" s="185"/>
      <c r="AC10508" s="431"/>
    </row>
    <row r="10509" spans="24:29">
      <c r="X10509" s="429"/>
      <c r="Y10509" s="429"/>
      <c r="Z10509" s="429"/>
      <c r="AA10509" s="429"/>
      <c r="AB10509" s="185"/>
      <c r="AC10509" s="431"/>
    </row>
    <row r="10510" spans="24:29">
      <c r="X10510" s="429"/>
      <c r="Y10510" s="429"/>
      <c r="Z10510" s="429"/>
      <c r="AA10510" s="429"/>
      <c r="AB10510" s="185"/>
      <c r="AC10510" s="431"/>
    </row>
    <row r="10511" spans="24:29">
      <c r="X10511" s="429"/>
      <c r="Y10511" s="429"/>
      <c r="Z10511" s="429"/>
      <c r="AA10511" s="429"/>
      <c r="AB10511" s="185"/>
      <c r="AC10511" s="431"/>
    </row>
    <row r="10512" spans="24:29">
      <c r="X10512" s="429"/>
      <c r="Y10512" s="429"/>
      <c r="Z10512" s="429"/>
      <c r="AA10512" s="429"/>
      <c r="AB10512" s="185"/>
      <c r="AC10512" s="431"/>
    </row>
    <row r="10513" spans="24:29">
      <c r="X10513" s="429"/>
      <c r="Y10513" s="429"/>
      <c r="Z10513" s="429"/>
      <c r="AA10513" s="429"/>
      <c r="AB10513" s="185"/>
      <c r="AC10513" s="431"/>
    </row>
    <row r="10514" spans="24:29">
      <c r="X10514" s="429"/>
      <c r="Y10514" s="429"/>
      <c r="Z10514" s="429"/>
      <c r="AA10514" s="429"/>
      <c r="AB10514" s="185"/>
      <c r="AC10514" s="431"/>
    </row>
    <row r="10515" spans="24:29">
      <c r="X10515" s="429"/>
      <c r="Y10515" s="429"/>
      <c r="Z10515" s="429"/>
      <c r="AA10515" s="429"/>
      <c r="AB10515" s="185"/>
      <c r="AC10515" s="431"/>
    </row>
    <row r="10516" spans="24:29">
      <c r="X10516" s="429"/>
      <c r="Y10516" s="429"/>
      <c r="Z10516" s="429"/>
      <c r="AA10516" s="429"/>
      <c r="AB10516" s="185"/>
      <c r="AC10516" s="431"/>
    </row>
    <row r="10517" spans="24:29">
      <c r="X10517" s="429"/>
      <c r="Y10517" s="429"/>
      <c r="Z10517" s="429"/>
      <c r="AA10517" s="429"/>
      <c r="AB10517" s="185"/>
      <c r="AC10517" s="431"/>
    </row>
    <row r="10518" spans="24:29">
      <c r="X10518" s="429"/>
      <c r="Y10518" s="429"/>
      <c r="Z10518" s="429"/>
      <c r="AA10518" s="429"/>
      <c r="AB10518" s="185"/>
      <c r="AC10518" s="431"/>
    </row>
    <row r="10519" spans="24:29">
      <c r="X10519" s="429"/>
      <c r="Y10519" s="429"/>
      <c r="Z10519" s="429"/>
      <c r="AA10519" s="429"/>
      <c r="AB10519" s="185"/>
      <c r="AC10519" s="431"/>
    </row>
    <row r="10520" spans="24:29">
      <c r="X10520" s="429"/>
      <c r="Y10520" s="429"/>
      <c r="Z10520" s="429"/>
      <c r="AA10520" s="429"/>
      <c r="AB10520" s="185"/>
      <c r="AC10520" s="431"/>
    </row>
    <row r="10521" spans="24:29">
      <c r="X10521" s="429"/>
      <c r="Y10521" s="429"/>
      <c r="Z10521" s="429"/>
      <c r="AA10521" s="429"/>
      <c r="AB10521" s="185"/>
      <c r="AC10521" s="431"/>
    </row>
    <row r="10522" spans="24:29">
      <c r="X10522" s="429"/>
      <c r="Y10522" s="429"/>
      <c r="Z10522" s="429"/>
      <c r="AA10522" s="429"/>
      <c r="AB10522" s="185"/>
      <c r="AC10522" s="431"/>
    </row>
    <row r="10523" spans="24:29">
      <c r="X10523" s="429"/>
      <c r="Y10523" s="429"/>
      <c r="Z10523" s="429"/>
      <c r="AA10523" s="429"/>
      <c r="AB10523" s="185"/>
      <c r="AC10523" s="431"/>
    </row>
    <row r="10524" spans="24:29">
      <c r="X10524" s="429"/>
      <c r="Y10524" s="429"/>
      <c r="Z10524" s="429"/>
      <c r="AA10524" s="429"/>
      <c r="AB10524" s="185"/>
      <c r="AC10524" s="431"/>
    </row>
    <row r="10525" spans="24:29">
      <c r="X10525" s="429"/>
      <c r="Y10525" s="429"/>
      <c r="Z10525" s="429"/>
      <c r="AA10525" s="429"/>
      <c r="AB10525" s="185"/>
      <c r="AC10525" s="431"/>
    </row>
    <row r="10526" spans="24:29">
      <c r="X10526" s="429"/>
      <c r="Y10526" s="429"/>
      <c r="Z10526" s="429"/>
      <c r="AA10526" s="429"/>
      <c r="AB10526" s="185"/>
      <c r="AC10526" s="431"/>
    </row>
    <row r="10527" spans="24:29">
      <c r="X10527" s="429"/>
      <c r="Y10527" s="429"/>
      <c r="Z10527" s="429"/>
      <c r="AA10527" s="429"/>
      <c r="AB10527" s="185"/>
      <c r="AC10527" s="431"/>
    </row>
    <row r="10528" spans="24:29">
      <c r="X10528" s="429"/>
      <c r="Y10528" s="429"/>
      <c r="Z10528" s="429"/>
      <c r="AA10528" s="429"/>
      <c r="AB10528" s="185"/>
      <c r="AC10528" s="431"/>
    </row>
    <row r="10529" spans="24:29">
      <c r="X10529" s="429"/>
      <c r="Y10529" s="429"/>
      <c r="Z10529" s="429"/>
      <c r="AA10529" s="429"/>
      <c r="AB10529" s="185"/>
      <c r="AC10529" s="431"/>
    </row>
    <row r="10530" spans="24:29">
      <c r="X10530" s="429"/>
      <c r="Y10530" s="429"/>
      <c r="Z10530" s="429"/>
      <c r="AA10530" s="429"/>
      <c r="AB10530" s="185"/>
      <c r="AC10530" s="431"/>
    </row>
    <row r="10531" spans="24:29">
      <c r="X10531" s="429"/>
      <c r="Y10531" s="429"/>
      <c r="Z10531" s="429"/>
      <c r="AA10531" s="429"/>
      <c r="AB10531" s="185"/>
      <c r="AC10531" s="431"/>
    </row>
    <row r="10532" spans="24:29">
      <c r="X10532" s="429"/>
      <c r="Y10532" s="429"/>
      <c r="Z10532" s="429"/>
      <c r="AA10532" s="429"/>
      <c r="AB10532" s="185"/>
      <c r="AC10532" s="431"/>
    </row>
    <row r="10533" spans="24:29">
      <c r="X10533" s="429"/>
      <c r="Y10533" s="429"/>
      <c r="Z10533" s="429"/>
      <c r="AA10533" s="429"/>
      <c r="AB10533" s="185"/>
      <c r="AC10533" s="431"/>
    </row>
    <row r="10534" spans="24:29">
      <c r="X10534" s="429"/>
      <c r="Y10534" s="429"/>
      <c r="Z10534" s="429"/>
      <c r="AA10534" s="429"/>
      <c r="AB10534" s="185"/>
      <c r="AC10534" s="431"/>
    </row>
    <row r="10535" spans="24:29">
      <c r="X10535" s="429"/>
      <c r="Y10535" s="429"/>
      <c r="Z10535" s="429"/>
      <c r="AA10535" s="429"/>
      <c r="AB10535" s="185"/>
      <c r="AC10535" s="431"/>
    </row>
    <row r="10536" spans="24:29">
      <c r="X10536" s="429"/>
      <c r="Y10536" s="429"/>
      <c r="Z10536" s="429"/>
      <c r="AA10536" s="429"/>
      <c r="AB10536" s="185"/>
      <c r="AC10536" s="431"/>
    </row>
    <row r="10537" spans="24:29">
      <c r="X10537" s="429"/>
      <c r="Y10537" s="429"/>
      <c r="Z10537" s="429"/>
      <c r="AA10537" s="429"/>
      <c r="AB10537" s="185"/>
      <c r="AC10537" s="431"/>
    </row>
    <row r="10538" spans="24:29">
      <c r="X10538" s="429"/>
      <c r="Y10538" s="429"/>
      <c r="Z10538" s="429"/>
      <c r="AA10538" s="429"/>
      <c r="AB10538" s="185"/>
      <c r="AC10538" s="431"/>
    </row>
    <row r="10539" spans="24:29">
      <c r="X10539" s="429"/>
      <c r="Y10539" s="429"/>
      <c r="Z10539" s="429"/>
      <c r="AA10539" s="429"/>
      <c r="AB10539" s="185"/>
      <c r="AC10539" s="431"/>
    </row>
    <row r="10540" spans="24:29">
      <c r="X10540" s="429"/>
      <c r="Y10540" s="429"/>
      <c r="Z10540" s="429"/>
      <c r="AA10540" s="429"/>
      <c r="AB10540" s="185"/>
      <c r="AC10540" s="431"/>
    </row>
    <row r="10541" spans="24:29">
      <c r="X10541" s="429"/>
      <c r="Y10541" s="429"/>
      <c r="Z10541" s="429"/>
      <c r="AA10541" s="429"/>
      <c r="AB10541" s="185"/>
      <c r="AC10541" s="431"/>
    </row>
    <row r="10542" spans="24:29">
      <c r="X10542" s="429"/>
      <c r="Y10542" s="429"/>
      <c r="Z10542" s="429"/>
      <c r="AA10542" s="429"/>
      <c r="AB10542" s="185"/>
      <c r="AC10542" s="431"/>
    </row>
    <row r="10543" spans="24:29">
      <c r="X10543" s="429"/>
      <c r="Y10543" s="429"/>
      <c r="Z10543" s="429"/>
      <c r="AA10543" s="429"/>
      <c r="AB10543" s="185"/>
      <c r="AC10543" s="431"/>
    </row>
    <row r="10544" spans="24:29">
      <c r="X10544" s="429"/>
      <c r="Y10544" s="429"/>
      <c r="Z10544" s="429"/>
      <c r="AA10544" s="429"/>
      <c r="AB10544" s="185"/>
      <c r="AC10544" s="431"/>
    </row>
    <row r="10545" spans="24:29">
      <c r="X10545" s="429"/>
      <c r="Y10545" s="429"/>
      <c r="Z10545" s="429"/>
      <c r="AA10545" s="429"/>
      <c r="AB10545" s="185"/>
      <c r="AC10545" s="431"/>
    </row>
    <row r="10546" spans="24:29">
      <c r="X10546" s="429"/>
      <c r="Y10546" s="429"/>
      <c r="Z10546" s="429"/>
      <c r="AA10546" s="429"/>
      <c r="AB10546" s="185"/>
      <c r="AC10546" s="431"/>
    </row>
    <row r="10547" spans="24:29">
      <c r="X10547" s="429"/>
      <c r="Y10547" s="429"/>
      <c r="Z10547" s="429"/>
      <c r="AA10547" s="429"/>
      <c r="AB10547" s="185"/>
      <c r="AC10547" s="431"/>
    </row>
    <row r="10548" spans="24:29">
      <c r="X10548" s="429"/>
      <c r="Y10548" s="429"/>
      <c r="Z10548" s="429"/>
      <c r="AA10548" s="429"/>
      <c r="AB10548" s="185"/>
      <c r="AC10548" s="431"/>
    </row>
    <row r="10549" spans="24:29">
      <c r="X10549" s="429"/>
      <c r="Y10549" s="429"/>
      <c r="Z10549" s="429"/>
      <c r="AA10549" s="429"/>
      <c r="AB10549" s="185"/>
      <c r="AC10549" s="431"/>
    </row>
    <row r="10550" spans="24:29">
      <c r="X10550" s="429"/>
      <c r="Y10550" s="429"/>
      <c r="Z10550" s="429"/>
      <c r="AA10550" s="429"/>
      <c r="AB10550" s="185"/>
      <c r="AC10550" s="431"/>
    </row>
    <row r="10551" spans="24:29">
      <c r="X10551" s="429"/>
      <c r="Y10551" s="429"/>
      <c r="Z10551" s="429"/>
      <c r="AA10551" s="429"/>
      <c r="AB10551" s="185"/>
      <c r="AC10551" s="431"/>
    </row>
    <row r="10552" spans="24:29">
      <c r="X10552" s="429"/>
      <c r="Y10552" s="429"/>
      <c r="Z10552" s="429"/>
      <c r="AA10552" s="429"/>
      <c r="AB10552" s="185"/>
      <c r="AC10552" s="431"/>
    </row>
    <row r="10553" spans="24:29">
      <c r="X10553" s="429"/>
      <c r="Y10553" s="429"/>
      <c r="Z10553" s="429"/>
      <c r="AA10553" s="429"/>
      <c r="AB10553" s="185"/>
      <c r="AC10553" s="431"/>
    </row>
    <row r="10554" spans="24:29">
      <c r="X10554" s="429"/>
      <c r="Y10554" s="429"/>
      <c r="Z10554" s="429"/>
      <c r="AA10554" s="429"/>
      <c r="AB10554" s="185"/>
      <c r="AC10554" s="431"/>
    </row>
    <row r="10555" spans="24:29">
      <c r="X10555" s="429"/>
      <c r="Y10555" s="429"/>
      <c r="Z10555" s="429"/>
      <c r="AA10555" s="429"/>
      <c r="AB10555" s="185"/>
      <c r="AC10555" s="431"/>
    </row>
    <row r="10556" spans="24:29">
      <c r="X10556" s="429"/>
      <c r="Y10556" s="429"/>
      <c r="Z10556" s="429"/>
      <c r="AA10556" s="429"/>
      <c r="AB10556" s="185"/>
      <c r="AC10556" s="431"/>
    </row>
    <row r="10557" spans="24:29">
      <c r="X10557" s="429"/>
      <c r="Y10557" s="429"/>
      <c r="Z10557" s="429"/>
      <c r="AA10557" s="429"/>
      <c r="AB10557" s="185"/>
      <c r="AC10557" s="431"/>
    </row>
    <row r="10558" spans="24:29">
      <c r="X10558" s="429"/>
      <c r="Y10558" s="429"/>
      <c r="Z10558" s="429"/>
      <c r="AA10558" s="429"/>
      <c r="AB10558" s="185"/>
      <c r="AC10558" s="431"/>
    </row>
    <row r="10559" spans="24:29">
      <c r="X10559" s="429"/>
      <c r="Y10559" s="429"/>
      <c r="Z10559" s="429"/>
      <c r="AA10559" s="429"/>
      <c r="AB10559" s="185"/>
      <c r="AC10559" s="431"/>
    </row>
    <row r="10560" spans="24:29">
      <c r="X10560" s="429"/>
      <c r="Y10560" s="429"/>
      <c r="Z10560" s="429"/>
      <c r="AA10560" s="429"/>
      <c r="AB10560" s="185"/>
      <c r="AC10560" s="431"/>
    </row>
    <row r="10561" spans="24:29">
      <c r="X10561" s="429"/>
      <c r="Y10561" s="429"/>
      <c r="Z10561" s="429"/>
      <c r="AA10561" s="429"/>
      <c r="AB10561" s="185"/>
      <c r="AC10561" s="431"/>
    </row>
    <row r="10562" spans="24:29">
      <c r="X10562" s="429"/>
      <c r="Y10562" s="429"/>
      <c r="Z10562" s="429"/>
      <c r="AA10562" s="429"/>
      <c r="AB10562" s="185"/>
      <c r="AC10562" s="431"/>
    </row>
    <row r="10563" spans="24:29">
      <c r="X10563" s="429"/>
      <c r="Y10563" s="429"/>
      <c r="Z10563" s="429"/>
      <c r="AA10563" s="429"/>
      <c r="AB10563" s="185"/>
      <c r="AC10563" s="431"/>
    </row>
    <row r="10564" spans="24:29">
      <c r="X10564" s="429"/>
      <c r="Y10564" s="429"/>
      <c r="Z10564" s="429"/>
      <c r="AA10564" s="429"/>
      <c r="AB10564" s="185"/>
      <c r="AC10564" s="431"/>
    </row>
    <row r="10565" spans="24:29">
      <c r="X10565" s="429"/>
      <c r="Y10565" s="429"/>
      <c r="Z10565" s="429"/>
      <c r="AA10565" s="429"/>
      <c r="AB10565" s="185"/>
      <c r="AC10565" s="431"/>
    </row>
    <row r="10566" spans="24:29">
      <c r="X10566" s="429"/>
      <c r="Y10566" s="429"/>
      <c r="Z10566" s="429"/>
      <c r="AA10566" s="429"/>
      <c r="AB10566" s="185"/>
      <c r="AC10566" s="431"/>
    </row>
    <row r="10567" spans="24:29">
      <c r="X10567" s="429"/>
      <c r="Y10567" s="429"/>
      <c r="Z10567" s="429"/>
      <c r="AA10567" s="429"/>
      <c r="AB10567" s="185"/>
      <c r="AC10567" s="431"/>
    </row>
    <row r="10568" spans="24:29">
      <c r="X10568" s="429"/>
      <c r="Y10568" s="429"/>
      <c r="Z10568" s="429"/>
      <c r="AA10568" s="429"/>
      <c r="AB10568" s="185"/>
      <c r="AC10568" s="431"/>
    </row>
    <row r="10569" spans="24:29">
      <c r="X10569" s="429"/>
      <c r="Y10569" s="429"/>
      <c r="Z10569" s="429"/>
      <c r="AA10569" s="429"/>
      <c r="AB10569" s="185"/>
      <c r="AC10569" s="431"/>
    </row>
    <row r="10570" spans="24:29">
      <c r="X10570" s="429"/>
      <c r="Y10570" s="429"/>
      <c r="Z10570" s="429"/>
      <c r="AA10570" s="429"/>
      <c r="AB10570" s="185"/>
      <c r="AC10570" s="431"/>
    </row>
    <row r="10571" spans="24:29">
      <c r="X10571" s="429"/>
      <c r="Y10571" s="429"/>
      <c r="Z10571" s="429"/>
      <c r="AA10571" s="429"/>
      <c r="AB10571" s="185"/>
      <c r="AC10571" s="431"/>
    </row>
    <row r="10572" spans="24:29">
      <c r="X10572" s="429"/>
      <c r="Y10572" s="429"/>
      <c r="Z10572" s="429"/>
      <c r="AA10572" s="429"/>
      <c r="AB10572" s="185"/>
      <c r="AC10572" s="431"/>
    </row>
    <row r="10573" spans="24:29">
      <c r="X10573" s="429"/>
      <c r="Y10573" s="429"/>
      <c r="Z10573" s="429"/>
      <c r="AA10573" s="429"/>
      <c r="AB10573" s="185"/>
      <c r="AC10573" s="431"/>
    </row>
    <row r="10574" spans="24:29">
      <c r="X10574" s="429"/>
      <c r="Y10574" s="429"/>
      <c r="Z10574" s="429"/>
      <c r="AA10574" s="429"/>
      <c r="AB10574" s="185"/>
      <c r="AC10574" s="431"/>
    </row>
    <row r="10575" spans="24:29">
      <c r="X10575" s="429"/>
      <c r="Y10575" s="429"/>
      <c r="Z10575" s="429"/>
      <c r="AA10575" s="429"/>
      <c r="AB10575" s="185"/>
      <c r="AC10575" s="431"/>
    </row>
    <row r="10576" spans="24:29">
      <c r="X10576" s="429"/>
      <c r="Y10576" s="429"/>
      <c r="Z10576" s="429"/>
      <c r="AA10576" s="429"/>
      <c r="AB10576" s="185"/>
      <c r="AC10576" s="431"/>
    </row>
    <row r="10577" spans="24:29">
      <c r="X10577" s="429"/>
      <c r="Y10577" s="429"/>
      <c r="Z10577" s="429"/>
      <c r="AA10577" s="429"/>
      <c r="AB10577" s="185"/>
      <c r="AC10577" s="431"/>
    </row>
    <row r="10578" spans="24:29">
      <c r="X10578" s="429"/>
      <c r="Y10578" s="429"/>
      <c r="Z10578" s="429"/>
      <c r="AA10578" s="429"/>
      <c r="AB10578" s="185"/>
      <c r="AC10578" s="431"/>
    </row>
    <row r="10579" spans="24:29">
      <c r="X10579" s="429"/>
      <c r="Y10579" s="429"/>
      <c r="Z10579" s="429"/>
      <c r="AA10579" s="429"/>
      <c r="AB10579" s="185"/>
      <c r="AC10579" s="431"/>
    </row>
    <row r="10580" spans="24:29">
      <c r="X10580" s="429"/>
      <c r="Y10580" s="429"/>
      <c r="Z10580" s="429"/>
      <c r="AA10580" s="429"/>
      <c r="AB10580" s="185"/>
      <c r="AC10580" s="431"/>
    </row>
    <row r="10581" spans="24:29">
      <c r="X10581" s="429"/>
      <c r="Y10581" s="429"/>
      <c r="Z10581" s="429"/>
      <c r="AA10581" s="429"/>
      <c r="AB10581" s="185"/>
      <c r="AC10581" s="431"/>
    </row>
    <row r="10582" spans="24:29">
      <c r="X10582" s="429"/>
      <c r="Y10582" s="429"/>
      <c r="Z10582" s="429"/>
      <c r="AA10582" s="429"/>
      <c r="AB10582" s="185"/>
      <c r="AC10582" s="431"/>
    </row>
    <row r="10583" spans="24:29">
      <c r="X10583" s="429"/>
      <c r="Y10583" s="429"/>
      <c r="Z10583" s="429"/>
      <c r="AA10583" s="429"/>
      <c r="AB10583" s="185"/>
      <c r="AC10583" s="431"/>
    </row>
    <row r="10584" spans="24:29">
      <c r="X10584" s="429"/>
      <c r="Y10584" s="429"/>
      <c r="Z10584" s="429"/>
      <c r="AA10584" s="429"/>
      <c r="AB10584" s="185"/>
      <c r="AC10584" s="431"/>
    </row>
    <row r="10585" spans="24:29">
      <c r="X10585" s="429"/>
      <c r="Y10585" s="429"/>
      <c r="Z10585" s="429"/>
      <c r="AA10585" s="429"/>
      <c r="AB10585" s="185"/>
      <c r="AC10585" s="431"/>
    </row>
    <row r="10586" spans="24:29">
      <c r="X10586" s="429"/>
      <c r="Y10586" s="429"/>
      <c r="Z10586" s="429"/>
      <c r="AA10586" s="429"/>
      <c r="AB10586" s="185"/>
      <c r="AC10586" s="431"/>
    </row>
    <row r="10587" spans="24:29">
      <c r="X10587" s="429"/>
      <c r="Y10587" s="429"/>
      <c r="Z10587" s="429"/>
      <c r="AA10587" s="429"/>
      <c r="AB10587" s="185"/>
      <c r="AC10587" s="431"/>
    </row>
    <row r="10588" spans="24:29">
      <c r="X10588" s="429"/>
      <c r="Y10588" s="429"/>
      <c r="Z10588" s="429"/>
      <c r="AA10588" s="429"/>
      <c r="AB10588" s="185"/>
      <c r="AC10588" s="431"/>
    </row>
    <row r="10589" spans="24:29">
      <c r="X10589" s="429"/>
      <c r="Y10589" s="429"/>
      <c r="Z10589" s="429"/>
      <c r="AA10589" s="429"/>
      <c r="AB10589" s="185"/>
      <c r="AC10589" s="431"/>
    </row>
    <row r="10590" spans="24:29">
      <c r="X10590" s="429"/>
      <c r="Y10590" s="429"/>
      <c r="Z10590" s="429"/>
      <c r="AA10590" s="429"/>
      <c r="AB10590" s="185"/>
      <c r="AC10590" s="431"/>
    </row>
    <row r="10591" spans="24:29">
      <c r="X10591" s="429"/>
      <c r="Y10591" s="429"/>
      <c r="Z10591" s="429"/>
      <c r="AA10591" s="429"/>
      <c r="AB10591" s="185"/>
      <c r="AC10591" s="431"/>
    </row>
    <row r="10592" spans="24:29">
      <c r="X10592" s="429"/>
      <c r="Y10592" s="429"/>
      <c r="Z10592" s="429"/>
      <c r="AA10592" s="429"/>
      <c r="AB10592" s="185"/>
      <c r="AC10592" s="431"/>
    </row>
    <row r="10593" spans="24:29">
      <c r="X10593" s="429"/>
      <c r="Y10593" s="429"/>
      <c r="Z10593" s="429"/>
      <c r="AA10593" s="429"/>
      <c r="AB10593" s="185"/>
      <c r="AC10593" s="431"/>
    </row>
    <row r="10594" spans="24:29">
      <c r="X10594" s="429"/>
      <c r="Y10594" s="429"/>
      <c r="Z10594" s="429"/>
      <c r="AA10594" s="429"/>
      <c r="AB10594" s="185"/>
      <c r="AC10594" s="431"/>
    </row>
    <row r="10595" spans="24:29">
      <c r="X10595" s="429"/>
      <c r="Y10595" s="429"/>
      <c r="Z10595" s="429"/>
      <c r="AA10595" s="429"/>
      <c r="AB10595" s="185"/>
      <c r="AC10595" s="431"/>
    </row>
    <row r="10596" spans="24:29">
      <c r="X10596" s="429"/>
      <c r="Y10596" s="429"/>
      <c r="Z10596" s="429"/>
      <c r="AA10596" s="429"/>
      <c r="AB10596" s="185"/>
      <c r="AC10596" s="431"/>
    </row>
    <row r="10597" spans="24:29">
      <c r="X10597" s="429"/>
      <c r="Y10597" s="429"/>
      <c r="Z10597" s="429"/>
      <c r="AA10597" s="429"/>
      <c r="AB10597" s="185"/>
      <c r="AC10597" s="431"/>
    </row>
    <row r="10598" spans="24:29">
      <c r="X10598" s="429"/>
      <c r="Y10598" s="429"/>
      <c r="Z10598" s="429"/>
      <c r="AA10598" s="429"/>
      <c r="AB10598" s="185"/>
      <c r="AC10598" s="431"/>
    </row>
    <row r="10599" spans="24:29">
      <c r="X10599" s="429"/>
      <c r="Y10599" s="429"/>
      <c r="Z10599" s="429"/>
      <c r="AA10599" s="429"/>
      <c r="AB10599" s="185"/>
      <c r="AC10599" s="431"/>
    </row>
    <row r="10600" spans="24:29">
      <c r="X10600" s="429"/>
      <c r="Y10600" s="429"/>
      <c r="Z10600" s="429"/>
      <c r="AA10600" s="429"/>
      <c r="AB10600" s="185"/>
      <c r="AC10600" s="431"/>
    </row>
    <row r="10601" spans="24:29">
      <c r="X10601" s="429"/>
      <c r="Y10601" s="429"/>
      <c r="Z10601" s="429"/>
      <c r="AA10601" s="429"/>
      <c r="AB10601" s="185"/>
      <c r="AC10601" s="431"/>
    </row>
    <row r="10602" spans="24:29">
      <c r="X10602" s="429"/>
      <c r="Y10602" s="429"/>
      <c r="Z10602" s="429"/>
      <c r="AA10602" s="429"/>
      <c r="AB10602" s="185"/>
      <c r="AC10602" s="431"/>
    </row>
    <row r="10603" spans="24:29">
      <c r="X10603" s="429"/>
      <c r="Y10603" s="429"/>
      <c r="Z10603" s="429"/>
      <c r="AA10603" s="429"/>
      <c r="AB10603" s="185"/>
      <c r="AC10603" s="431"/>
    </row>
    <row r="10604" spans="24:29">
      <c r="X10604" s="429"/>
      <c r="Y10604" s="429"/>
      <c r="Z10604" s="429"/>
      <c r="AA10604" s="429"/>
      <c r="AB10604" s="185"/>
      <c r="AC10604" s="431"/>
    </row>
    <row r="10605" spans="24:29">
      <c r="X10605" s="429"/>
      <c r="Y10605" s="429"/>
      <c r="Z10605" s="429"/>
      <c r="AA10605" s="429"/>
      <c r="AB10605" s="185"/>
      <c r="AC10605" s="431"/>
    </row>
    <row r="10606" spans="24:29">
      <c r="X10606" s="429"/>
      <c r="Y10606" s="429"/>
      <c r="Z10606" s="429"/>
      <c r="AA10606" s="429"/>
      <c r="AB10606" s="185"/>
      <c r="AC10606" s="431"/>
    </row>
    <row r="10607" spans="24:29">
      <c r="X10607" s="429"/>
      <c r="Y10607" s="429"/>
      <c r="Z10607" s="429"/>
      <c r="AA10607" s="429"/>
      <c r="AB10607" s="185"/>
      <c r="AC10607" s="431"/>
    </row>
    <row r="10608" spans="24:29">
      <c r="X10608" s="429"/>
      <c r="Y10608" s="429"/>
      <c r="Z10608" s="429"/>
      <c r="AA10608" s="429"/>
      <c r="AB10608" s="185"/>
      <c r="AC10608" s="431"/>
    </row>
    <row r="10609" spans="24:29">
      <c r="X10609" s="429"/>
      <c r="Y10609" s="429"/>
      <c r="Z10609" s="429"/>
      <c r="AA10609" s="429"/>
      <c r="AB10609" s="185"/>
      <c r="AC10609" s="431"/>
    </row>
    <row r="10610" spans="24:29">
      <c r="X10610" s="429"/>
      <c r="Y10610" s="429"/>
      <c r="Z10610" s="429"/>
      <c r="AA10610" s="429"/>
      <c r="AB10610" s="185"/>
      <c r="AC10610" s="431"/>
    </row>
    <row r="10611" spans="24:29">
      <c r="X10611" s="429"/>
      <c r="Y10611" s="429"/>
      <c r="Z10611" s="429"/>
      <c r="AA10611" s="429"/>
      <c r="AB10611" s="185"/>
      <c r="AC10611" s="431"/>
    </row>
    <row r="10612" spans="24:29">
      <c r="X10612" s="429"/>
      <c r="Y10612" s="429"/>
      <c r="Z10612" s="429"/>
      <c r="AA10612" s="429"/>
      <c r="AB10612" s="185"/>
      <c r="AC10612" s="431"/>
    </row>
    <row r="10613" spans="24:29">
      <c r="X10613" s="429"/>
      <c r="Y10613" s="429"/>
      <c r="Z10613" s="429"/>
      <c r="AA10613" s="429"/>
      <c r="AB10613" s="185"/>
      <c r="AC10613" s="431"/>
    </row>
    <row r="10614" spans="24:29">
      <c r="X10614" s="429"/>
      <c r="Y10614" s="429"/>
      <c r="Z10614" s="429"/>
      <c r="AA10614" s="429"/>
      <c r="AB10614" s="185"/>
      <c r="AC10614" s="431"/>
    </row>
    <row r="10615" spans="24:29">
      <c r="X10615" s="429"/>
      <c r="Y10615" s="429"/>
      <c r="Z10615" s="429"/>
      <c r="AA10615" s="429"/>
      <c r="AB10615" s="185"/>
      <c r="AC10615" s="431"/>
    </row>
    <row r="10616" spans="24:29">
      <c r="X10616" s="429"/>
      <c r="Y10616" s="429"/>
      <c r="Z10616" s="429"/>
      <c r="AA10616" s="429"/>
      <c r="AB10616" s="185"/>
      <c r="AC10616" s="431"/>
    </row>
    <row r="10617" spans="24:29">
      <c r="X10617" s="429"/>
      <c r="Y10617" s="429"/>
      <c r="Z10617" s="429"/>
      <c r="AA10617" s="429"/>
      <c r="AB10617" s="185"/>
      <c r="AC10617" s="431"/>
    </row>
    <row r="10618" spans="24:29">
      <c r="X10618" s="429"/>
      <c r="Y10618" s="429"/>
      <c r="Z10618" s="429"/>
      <c r="AA10618" s="429"/>
      <c r="AB10618" s="185"/>
      <c r="AC10618" s="431"/>
    </row>
    <row r="10619" spans="24:29">
      <c r="X10619" s="429"/>
      <c r="Y10619" s="429"/>
      <c r="Z10619" s="429"/>
      <c r="AA10619" s="429"/>
      <c r="AB10619" s="185"/>
      <c r="AC10619" s="431"/>
    </row>
    <row r="10620" spans="24:29">
      <c r="X10620" s="429"/>
      <c r="Y10620" s="429"/>
      <c r="Z10620" s="429"/>
      <c r="AA10620" s="429"/>
      <c r="AB10620" s="185"/>
      <c r="AC10620" s="431"/>
    </row>
    <row r="10621" spans="24:29">
      <c r="X10621" s="429"/>
      <c r="Y10621" s="429"/>
      <c r="Z10621" s="429"/>
      <c r="AA10621" s="429"/>
      <c r="AB10621" s="185"/>
      <c r="AC10621" s="431"/>
    </row>
    <row r="10622" spans="24:29">
      <c r="X10622" s="429"/>
      <c r="Y10622" s="429"/>
      <c r="Z10622" s="429"/>
      <c r="AA10622" s="429"/>
      <c r="AB10622" s="185"/>
      <c r="AC10622" s="431"/>
    </row>
    <row r="10623" spans="24:29">
      <c r="X10623" s="429"/>
      <c r="Y10623" s="429"/>
      <c r="Z10623" s="429"/>
      <c r="AA10623" s="429"/>
      <c r="AB10623" s="185"/>
      <c r="AC10623" s="431"/>
    </row>
    <row r="10624" spans="24:29">
      <c r="X10624" s="429"/>
      <c r="Y10624" s="429"/>
      <c r="Z10624" s="429"/>
      <c r="AA10624" s="429"/>
      <c r="AB10624" s="185"/>
      <c r="AC10624" s="431"/>
    </row>
    <row r="10625" spans="24:29">
      <c r="X10625" s="429"/>
      <c r="Y10625" s="429"/>
      <c r="Z10625" s="429"/>
      <c r="AA10625" s="429"/>
      <c r="AB10625" s="185"/>
      <c r="AC10625" s="431"/>
    </row>
    <row r="10626" spans="24:29">
      <c r="X10626" s="429"/>
      <c r="Y10626" s="429"/>
      <c r="Z10626" s="429"/>
      <c r="AA10626" s="429"/>
      <c r="AB10626" s="185"/>
      <c r="AC10626" s="431"/>
    </row>
    <row r="10627" spans="24:29">
      <c r="X10627" s="429"/>
      <c r="Y10627" s="429"/>
      <c r="Z10627" s="429"/>
      <c r="AA10627" s="429"/>
      <c r="AB10627" s="185"/>
      <c r="AC10627" s="431"/>
    </row>
    <row r="10628" spans="24:29">
      <c r="X10628" s="429"/>
      <c r="Y10628" s="429"/>
      <c r="Z10628" s="429"/>
      <c r="AA10628" s="429"/>
      <c r="AB10628" s="185"/>
      <c r="AC10628" s="431"/>
    </row>
    <row r="10629" spans="24:29">
      <c r="X10629" s="429"/>
      <c r="Y10629" s="429"/>
      <c r="Z10629" s="429"/>
      <c r="AA10629" s="429"/>
      <c r="AB10629" s="185"/>
      <c r="AC10629" s="431"/>
    </row>
    <row r="10630" spans="24:29">
      <c r="X10630" s="429"/>
      <c r="Y10630" s="429"/>
      <c r="Z10630" s="429"/>
      <c r="AA10630" s="429"/>
      <c r="AB10630" s="185"/>
      <c r="AC10630" s="431"/>
    </row>
    <row r="10631" spans="24:29">
      <c r="X10631" s="429"/>
      <c r="Y10631" s="429"/>
      <c r="Z10631" s="429"/>
      <c r="AA10631" s="429"/>
      <c r="AB10631" s="185"/>
      <c r="AC10631" s="431"/>
    </row>
    <row r="10632" spans="24:29">
      <c r="X10632" s="429"/>
      <c r="Y10632" s="429"/>
      <c r="Z10632" s="429"/>
      <c r="AA10632" s="429"/>
      <c r="AB10632" s="185"/>
      <c r="AC10632" s="431"/>
    </row>
    <row r="10633" spans="24:29">
      <c r="X10633" s="429"/>
      <c r="Y10633" s="429"/>
      <c r="Z10633" s="429"/>
      <c r="AA10633" s="429"/>
      <c r="AB10633" s="185"/>
      <c r="AC10633" s="431"/>
    </row>
    <row r="10634" spans="24:29">
      <c r="X10634" s="429"/>
      <c r="Y10634" s="429"/>
      <c r="Z10634" s="429"/>
      <c r="AA10634" s="429"/>
      <c r="AB10634" s="185"/>
      <c r="AC10634" s="431"/>
    </row>
    <row r="10635" spans="24:29">
      <c r="X10635" s="429"/>
      <c r="Y10635" s="429"/>
      <c r="Z10635" s="429"/>
      <c r="AA10635" s="429"/>
      <c r="AB10635" s="185"/>
      <c r="AC10635" s="431"/>
    </row>
    <row r="10636" spans="24:29">
      <c r="X10636" s="429"/>
      <c r="Y10636" s="429"/>
      <c r="Z10636" s="429"/>
      <c r="AA10636" s="429"/>
      <c r="AB10636" s="185"/>
      <c r="AC10636" s="431"/>
    </row>
    <row r="10637" spans="24:29">
      <c r="X10637" s="429"/>
      <c r="Y10637" s="429"/>
      <c r="Z10637" s="429"/>
      <c r="AA10637" s="429"/>
      <c r="AB10637" s="185"/>
      <c r="AC10637" s="431"/>
    </row>
    <row r="10638" spans="24:29">
      <c r="X10638" s="429"/>
      <c r="Y10638" s="429"/>
      <c r="Z10638" s="429"/>
      <c r="AA10638" s="429"/>
      <c r="AB10638" s="185"/>
      <c r="AC10638" s="431"/>
    </row>
    <row r="10639" spans="24:29">
      <c r="X10639" s="429"/>
      <c r="Y10639" s="429"/>
      <c r="Z10639" s="429"/>
      <c r="AA10639" s="429"/>
      <c r="AB10639" s="185"/>
      <c r="AC10639" s="431"/>
    </row>
    <row r="10640" spans="24:29">
      <c r="X10640" s="429"/>
      <c r="Y10640" s="429"/>
      <c r="Z10640" s="429"/>
      <c r="AA10640" s="429"/>
      <c r="AB10640" s="185"/>
      <c r="AC10640" s="431"/>
    </row>
    <row r="10641" spans="24:29">
      <c r="X10641" s="429"/>
      <c r="Y10641" s="429"/>
      <c r="Z10641" s="429"/>
      <c r="AA10641" s="429"/>
      <c r="AB10641" s="185"/>
      <c r="AC10641" s="431"/>
    </row>
    <row r="10642" spans="24:29">
      <c r="X10642" s="429"/>
      <c r="Y10642" s="429"/>
      <c r="Z10642" s="429"/>
      <c r="AA10642" s="429"/>
      <c r="AB10642" s="185"/>
      <c r="AC10642" s="431"/>
    </row>
    <row r="10643" spans="24:29">
      <c r="X10643" s="429"/>
      <c r="Y10643" s="429"/>
      <c r="Z10643" s="429"/>
      <c r="AA10643" s="429"/>
      <c r="AB10643" s="185"/>
      <c r="AC10643" s="431"/>
    </row>
    <row r="10644" spans="24:29">
      <c r="X10644" s="429"/>
      <c r="Y10644" s="429"/>
      <c r="Z10644" s="429"/>
      <c r="AA10644" s="429"/>
      <c r="AB10644" s="185"/>
      <c r="AC10644" s="431"/>
    </row>
    <row r="10645" spans="24:29">
      <c r="X10645" s="429"/>
      <c r="Y10645" s="429"/>
      <c r="Z10645" s="429"/>
      <c r="AA10645" s="429"/>
      <c r="AB10645" s="185"/>
      <c r="AC10645" s="431"/>
    </row>
    <row r="10646" spans="24:29">
      <c r="X10646" s="429"/>
      <c r="Y10646" s="429"/>
      <c r="Z10646" s="429"/>
      <c r="AA10646" s="429"/>
      <c r="AB10646" s="185"/>
      <c r="AC10646" s="431"/>
    </row>
    <row r="10647" spans="24:29">
      <c r="X10647" s="429"/>
      <c r="Y10647" s="429"/>
      <c r="Z10647" s="429"/>
      <c r="AA10647" s="429"/>
      <c r="AB10647" s="185"/>
      <c r="AC10647" s="431"/>
    </row>
    <row r="10648" spans="24:29">
      <c r="X10648" s="429"/>
      <c r="Y10648" s="429"/>
      <c r="Z10648" s="429"/>
      <c r="AA10648" s="429"/>
      <c r="AB10648" s="185"/>
      <c r="AC10648" s="431"/>
    </row>
    <row r="10649" spans="24:29">
      <c r="X10649" s="429"/>
      <c r="Y10649" s="429"/>
      <c r="Z10649" s="429"/>
      <c r="AA10649" s="429"/>
      <c r="AB10649" s="185"/>
      <c r="AC10649" s="431"/>
    </row>
    <row r="10650" spans="24:29">
      <c r="X10650" s="429"/>
      <c r="Y10650" s="429"/>
      <c r="Z10650" s="429"/>
      <c r="AA10650" s="429"/>
      <c r="AB10650" s="185"/>
      <c r="AC10650" s="431"/>
    </row>
    <row r="10651" spans="24:29">
      <c r="X10651" s="429"/>
      <c r="Y10651" s="429"/>
      <c r="Z10651" s="429"/>
      <c r="AA10651" s="429"/>
      <c r="AB10651" s="185"/>
      <c r="AC10651" s="431"/>
    </row>
    <row r="10652" spans="24:29">
      <c r="X10652" s="429"/>
      <c r="Y10652" s="429"/>
      <c r="Z10652" s="429"/>
      <c r="AA10652" s="429"/>
      <c r="AB10652" s="185"/>
      <c r="AC10652" s="431"/>
    </row>
    <row r="10653" spans="24:29">
      <c r="X10653" s="429"/>
      <c r="Y10653" s="429"/>
      <c r="Z10653" s="429"/>
      <c r="AA10653" s="429"/>
      <c r="AB10653" s="185"/>
      <c r="AC10653" s="431"/>
    </row>
    <row r="10654" spans="24:29">
      <c r="X10654" s="429"/>
      <c r="Y10654" s="429"/>
      <c r="Z10654" s="429"/>
      <c r="AA10654" s="429"/>
      <c r="AB10654" s="185"/>
      <c r="AC10654" s="431"/>
    </row>
    <row r="10655" spans="24:29">
      <c r="X10655" s="429"/>
      <c r="Y10655" s="429"/>
      <c r="Z10655" s="429"/>
      <c r="AA10655" s="429"/>
      <c r="AB10655" s="185"/>
      <c r="AC10655" s="431"/>
    </row>
    <row r="10656" spans="24:29">
      <c r="X10656" s="429"/>
      <c r="Y10656" s="429"/>
      <c r="Z10656" s="429"/>
      <c r="AA10656" s="429"/>
      <c r="AB10656" s="185"/>
      <c r="AC10656" s="431"/>
    </row>
    <row r="10657" spans="24:29">
      <c r="X10657" s="429"/>
      <c r="Y10657" s="429"/>
      <c r="Z10657" s="429"/>
      <c r="AA10657" s="429"/>
      <c r="AB10657" s="185"/>
      <c r="AC10657" s="431"/>
    </row>
    <row r="10658" spans="24:29">
      <c r="X10658" s="429"/>
      <c r="Y10658" s="429"/>
      <c r="Z10658" s="429"/>
      <c r="AA10658" s="429"/>
      <c r="AB10658" s="185"/>
      <c r="AC10658" s="431"/>
    </row>
    <row r="10659" spans="24:29">
      <c r="X10659" s="429"/>
      <c r="Y10659" s="429"/>
      <c r="Z10659" s="429"/>
      <c r="AA10659" s="429"/>
      <c r="AB10659" s="185"/>
      <c r="AC10659" s="431"/>
    </row>
    <row r="10660" spans="24:29">
      <c r="X10660" s="429"/>
      <c r="Y10660" s="429"/>
      <c r="Z10660" s="429"/>
      <c r="AA10660" s="429"/>
      <c r="AB10660" s="185"/>
      <c r="AC10660" s="431"/>
    </row>
    <row r="10661" spans="24:29">
      <c r="X10661" s="429"/>
      <c r="Y10661" s="429"/>
      <c r="Z10661" s="429"/>
      <c r="AA10661" s="429"/>
      <c r="AB10661" s="185"/>
      <c r="AC10661" s="431"/>
    </row>
    <row r="10662" spans="24:29">
      <c r="X10662" s="429"/>
      <c r="Y10662" s="429"/>
      <c r="Z10662" s="429"/>
      <c r="AA10662" s="429"/>
      <c r="AB10662" s="185"/>
      <c r="AC10662" s="431"/>
    </row>
    <row r="10663" spans="24:29">
      <c r="X10663" s="429"/>
      <c r="Y10663" s="429"/>
      <c r="Z10663" s="429"/>
      <c r="AA10663" s="429"/>
      <c r="AB10663" s="185"/>
      <c r="AC10663" s="431"/>
    </row>
    <row r="10664" spans="24:29">
      <c r="X10664" s="429"/>
      <c r="Y10664" s="429"/>
      <c r="Z10664" s="429"/>
      <c r="AA10664" s="429"/>
      <c r="AB10664" s="185"/>
      <c r="AC10664" s="431"/>
    </row>
    <row r="10665" spans="24:29">
      <c r="X10665" s="429"/>
      <c r="Y10665" s="429"/>
      <c r="Z10665" s="429"/>
      <c r="AA10665" s="429"/>
      <c r="AB10665" s="185"/>
      <c r="AC10665" s="431"/>
    </row>
    <row r="10666" spans="24:29">
      <c r="X10666" s="429"/>
      <c r="Y10666" s="429"/>
      <c r="Z10666" s="429"/>
      <c r="AA10666" s="429"/>
      <c r="AB10666" s="185"/>
      <c r="AC10666" s="431"/>
    </row>
    <row r="10667" spans="24:29">
      <c r="X10667" s="429"/>
      <c r="Y10667" s="429"/>
      <c r="Z10667" s="429"/>
      <c r="AA10667" s="429"/>
      <c r="AB10667" s="185"/>
      <c r="AC10667" s="431"/>
    </row>
    <row r="10668" spans="24:29">
      <c r="X10668" s="429"/>
      <c r="Y10668" s="429"/>
      <c r="Z10668" s="429"/>
      <c r="AA10668" s="429"/>
      <c r="AB10668" s="185"/>
      <c r="AC10668" s="431"/>
    </row>
    <row r="10669" spans="24:29">
      <c r="X10669" s="429"/>
      <c r="Y10669" s="429"/>
      <c r="Z10669" s="429"/>
      <c r="AA10669" s="429"/>
      <c r="AB10669" s="185"/>
      <c r="AC10669" s="431"/>
    </row>
    <row r="10670" spans="24:29">
      <c r="X10670" s="429"/>
      <c r="Y10670" s="429"/>
      <c r="Z10670" s="429"/>
      <c r="AA10670" s="429"/>
      <c r="AB10670" s="185"/>
      <c r="AC10670" s="431"/>
    </row>
    <row r="10671" spans="24:29">
      <c r="X10671" s="429"/>
      <c r="Y10671" s="429"/>
      <c r="Z10671" s="429"/>
      <c r="AA10671" s="429"/>
      <c r="AB10671" s="185"/>
      <c r="AC10671" s="431"/>
    </row>
    <row r="10672" spans="24:29">
      <c r="X10672" s="429"/>
      <c r="Y10672" s="429"/>
      <c r="Z10672" s="429"/>
      <c r="AA10672" s="429"/>
      <c r="AB10672" s="185"/>
      <c r="AC10672" s="431"/>
    </row>
    <row r="10673" spans="24:29">
      <c r="X10673" s="429"/>
      <c r="Y10673" s="429"/>
      <c r="Z10673" s="429"/>
      <c r="AA10673" s="429"/>
      <c r="AB10673" s="185"/>
      <c r="AC10673" s="431"/>
    </row>
    <row r="10674" spans="24:29">
      <c r="X10674" s="429"/>
      <c r="Y10674" s="429"/>
      <c r="Z10674" s="429"/>
      <c r="AA10674" s="429"/>
      <c r="AB10674" s="185"/>
      <c r="AC10674" s="431"/>
    </row>
    <row r="10675" spans="24:29">
      <c r="X10675" s="429"/>
      <c r="Y10675" s="429"/>
      <c r="Z10675" s="429"/>
      <c r="AA10675" s="429"/>
      <c r="AB10675" s="185"/>
      <c r="AC10675" s="431"/>
    </row>
    <row r="10676" spans="24:29">
      <c r="X10676" s="429"/>
      <c r="Y10676" s="429"/>
      <c r="Z10676" s="429"/>
      <c r="AA10676" s="429"/>
      <c r="AB10676" s="185"/>
      <c r="AC10676" s="431"/>
    </row>
    <row r="10677" spans="24:29">
      <c r="X10677" s="429"/>
      <c r="Y10677" s="429"/>
      <c r="Z10677" s="429"/>
      <c r="AA10677" s="429"/>
      <c r="AB10677" s="185"/>
      <c r="AC10677" s="431"/>
    </row>
    <row r="10678" spans="24:29">
      <c r="X10678" s="429"/>
      <c r="Y10678" s="429"/>
      <c r="Z10678" s="429"/>
      <c r="AA10678" s="429"/>
      <c r="AB10678" s="185"/>
      <c r="AC10678" s="431"/>
    </row>
    <row r="10679" spans="24:29">
      <c r="X10679" s="429"/>
      <c r="Y10679" s="429"/>
      <c r="Z10679" s="429"/>
      <c r="AA10679" s="429"/>
      <c r="AB10679" s="185"/>
      <c r="AC10679" s="431"/>
    </row>
    <row r="10680" spans="24:29">
      <c r="X10680" s="429"/>
      <c r="Y10680" s="429"/>
      <c r="Z10680" s="429"/>
      <c r="AA10680" s="429"/>
      <c r="AB10680" s="185"/>
      <c r="AC10680" s="431"/>
    </row>
    <row r="10681" spans="24:29">
      <c r="X10681" s="429"/>
      <c r="Y10681" s="429"/>
      <c r="Z10681" s="429"/>
      <c r="AA10681" s="429"/>
      <c r="AB10681" s="185"/>
      <c r="AC10681" s="431"/>
    </row>
    <row r="10682" spans="24:29">
      <c r="X10682" s="429"/>
      <c r="Y10682" s="429"/>
      <c r="Z10682" s="429"/>
      <c r="AA10682" s="429"/>
      <c r="AB10682" s="185"/>
      <c r="AC10682" s="431"/>
    </row>
    <row r="10683" spans="24:29">
      <c r="X10683" s="429"/>
      <c r="Y10683" s="429"/>
      <c r="Z10683" s="429"/>
      <c r="AA10683" s="429"/>
      <c r="AB10683" s="185"/>
      <c r="AC10683" s="431"/>
    </row>
    <row r="10684" spans="24:29">
      <c r="X10684" s="429"/>
      <c r="Y10684" s="429"/>
      <c r="Z10684" s="429"/>
      <c r="AA10684" s="429"/>
      <c r="AB10684" s="185"/>
      <c r="AC10684" s="431"/>
    </row>
    <row r="10685" spans="24:29">
      <c r="X10685" s="429"/>
      <c r="Y10685" s="429"/>
      <c r="Z10685" s="429"/>
      <c r="AA10685" s="429"/>
      <c r="AB10685" s="185"/>
      <c r="AC10685" s="431"/>
    </row>
    <row r="10686" spans="24:29">
      <c r="X10686" s="429"/>
      <c r="Y10686" s="429"/>
      <c r="Z10686" s="429"/>
      <c r="AA10686" s="429"/>
      <c r="AB10686" s="185"/>
      <c r="AC10686" s="431"/>
    </row>
    <row r="10687" spans="24:29">
      <c r="X10687" s="429"/>
      <c r="Y10687" s="429"/>
      <c r="Z10687" s="429"/>
      <c r="AA10687" s="429"/>
      <c r="AB10687" s="185"/>
      <c r="AC10687" s="431"/>
    </row>
    <row r="10688" spans="24:29">
      <c r="X10688" s="429"/>
      <c r="Y10688" s="429"/>
      <c r="Z10688" s="429"/>
      <c r="AA10688" s="429"/>
      <c r="AB10688" s="185"/>
      <c r="AC10688" s="431"/>
    </row>
    <row r="10689" spans="24:29">
      <c r="X10689" s="429"/>
      <c r="Y10689" s="429"/>
      <c r="Z10689" s="429"/>
      <c r="AA10689" s="429"/>
      <c r="AB10689" s="185"/>
      <c r="AC10689" s="431"/>
    </row>
    <row r="10690" spans="24:29">
      <c r="X10690" s="429"/>
      <c r="Y10690" s="429"/>
      <c r="Z10690" s="429"/>
      <c r="AA10690" s="429"/>
      <c r="AB10690" s="185"/>
      <c r="AC10690" s="431"/>
    </row>
    <row r="10691" spans="24:29">
      <c r="X10691" s="429"/>
      <c r="Y10691" s="429"/>
      <c r="Z10691" s="429"/>
      <c r="AA10691" s="429"/>
      <c r="AB10691" s="185"/>
      <c r="AC10691" s="431"/>
    </row>
    <row r="10692" spans="24:29">
      <c r="X10692" s="429"/>
      <c r="Y10692" s="429"/>
      <c r="Z10692" s="429"/>
      <c r="AA10692" s="429"/>
      <c r="AB10692" s="185"/>
      <c r="AC10692" s="431"/>
    </row>
    <row r="10693" spans="24:29">
      <c r="X10693" s="429"/>
      <c r="Y10693" s="429"/>
      <c r="Z10693" s="429"/>
      <c r="AA10693" s="429"/>
      <c r="AB10693" s="185"/>
      <c r="AC10693" s="431"/>
    </row>
    <row r="10694" spans="24:29">
      <c r="X10694" s="429"/>
      <c r="Y10694" s="429"/>
      <c r="Z10694" s="429"/>
      <c r="AA10694" s="429"/>
      <c r="AB10694" s="185"/>
      <c r="AC10694" s="431"/>
    </row>
    <row r="10695" spans="24:29">
      <c r="X10695" s="429"/>
      <c r="Y10695" s="429"/>
      <c r="Z10695" s="429"/>
      <c r="AA10695" s="429"/>
      <c r="AB10695" s="185"/>
      <c r="AC10695" s="431"/>
    </row>
    <row r="10696" spans="24:29">
      <c r="X10696" s="429"/>
      <c r="Y10696" s="429"/>
      <c r="Z10696" s="429"/>
      <c r="AA10696" s="429"/>
      <c r="AB10696" s="185"/>
      <c r="AC10696" s="431"/>
    </row>
    <row r="10697" spans="24:29">
      <c r="X10697" s="429"/>
      <c r="Y10697" s="429"/>
      <c r="Z10697" s="429"/>
      <c r="AA10697" s="429"/>
      <c r="AB10697" s="185"/>
      <c r="AC10697" s="431"/>
    </row>
    <row r="10698" spans="24:29">
      <c r="X10698" s="429"/>
      <c r="Y10698" s="429"/>
      <c r="Z10698" s="429"/>
      <c r="AA10698" s="429"/>
      <c r="AB10698" s="185"/>
      <c r="AC10698" s="431"/>
    </row>
    <row r="10699" spans="24:29">
      <c r="X10699" s="429"/>
      <c r="Y10699" s="429"/>
      <c r="Z10699" s="429"/>
      <c r="AA10699" s="429"/>
      <c r="AB10699" s="185"/>
      <c r="AC10699" s="431"/>
    </row>
    <row r="10700" spans="24:29">
      <c r="X10700" s="429"/>
      <c r="Y10700" s="429"/>
      <c r="Z10700" s="429"/>
      <c r="AA10700" s="429"/>
      <c r="AB10700" s="185"/>
      <c r="AC10700" s="431"/>
    </row>
    <row r="10701" spans="24:29">
      <c r="X10701" s="429"/>
      <c r="Y10701" s="429"/>
      <c r="Z10701" s="429"/>
      <c r="AA10701" s="429"/>
      <c r="AB10701" s="185"/>
      <c r="AC10701" s="431"/>
    </row>
    <row r="10702" spans="24:29">
      <c r="X10702" s="429"/>
      <c r="Y10702" s="429"/>
      <c r="Z10702" s="429"/>
      <c r="AA10702" s="429"/>
      <c r="AB10702" s="185"/>
      <c r="AC10702" s="431"/>
    </row>
    <row r="10703" spans="24:29">
      <c r="X10703" s="429"/>
      <c r="Y10703" s="429"/>
      <c r="Z10703" s="429"/>
      <c r="AA10703" s="429"/>
      <c r="AB10703" s="185"/>
      <c r="AC10703" s="431"/>
    </row>
    <row r="10704" spans="24:29">
      <c r="X10704" s="429"/>
      <c r="Y10704" s="429"/>
      <c r="Z10704" s="429"/>
      <c r="AA10704" s="429"/>
      <c r="AB10704" s="185"/>
      <c r="AC10704" s="431"/>
    </row>
    <row r="10705" spans="24:29">
      <c r="X10705" s="429"/>
      <c r="Y10705" s="429"/>
      <c r="Z10705" s="429"/>
      <c r="AA10705" s="429"/>
      <c r="AB10705" s="185"/>
      <c r="AC10705" s="431"/>
    </row>
    <row r="10706" spans="24:29">
      <c r="X10706" s="429"/>
      <c r="Y10706" s="429"/>
      <c r="Z10706" s="429"/>
      <c r="AA10706" s="429"/>
      <c r="AB10706" s="185"/>
      <c r="AC10706" s="431"/>
    </row>
    <row r="10707" spans="24:29">
      <c r="X10707" s="429"/>
      <c r="Y10707" s="429"/>
      <c r="Z10707" s="429"/>
      <c r="AA10707" s="429"/>
      <c r="AB10707" s="185"/>
      <c r="AC10707" s="431"/>
    </row>
    <row r="10708" spans="24:29">
      <c r="X10708" s="429"/>
      <c r="Y10708" s="429"/>
      <c r="Z10708" s="429"/>
      <c r="AA10708" s="429"/>
      <c r="AB10708" s="185"/>
      <c r="AC10708" s="431"/>
    </row>
    <row r="10709" spans="24:29">
      <c r="X10709" s="429"/>
      <c r="Y10709" s="429"/>
      <c r="Z10709" s="429"/>
      <c r="AA10709" s="429"/>
      <c r="AB10709" s="185"/>
      <c r="AC10709" s="431"/>
    </row>
    <row r="10710" spans="24:29">
      <c r="X10710" s="429"/>
      <c r="Y10710" s="429"/>
      <c r="Z10710" s="429"/>
      <c r="AA10710" s="429"/>
      <c r="AB10710" s="185"/>
      <c r="AC10710" s="431"/>
    </row>
    <row r="10711" spans="24:29">
      <c r="X10711" s="429"/>
      <c r="Y10711" s="429"/>
      <c r="Z10711" s="429"/>
      <c r="AA10711" s="429"/>
      <c r="AB10711" s="185"/>
      <c r="AC10711" s="431"/>
    </row>
    <row r="10712" spans="24:29">
      <c r="X10712" s="429"/>
      <c r="Y10712" s="429"/>
      <c r="Z10712" s="429"/>
      <c r="AA10712" s="429"/>
      <c r="AB10712" s="185"/>
      <c r="AC10712" s="431"/>
    </row>
    <row r="10713" spans="24:29">
      <c r="X10713" s="429"/>
      <c r="Y10713" s="429"/>
      <c r="Z10713" s="429"/>
      <c r="AA10713" s="429"/>
      <c r="AB10713" s="185"/>
      <c r="AC10713" s="431"/>
    </row>
    <row r="10714" spans="24:29">
      <c r="X10714" s="429"/>
      <c r="Y10714" s="429"/>
      <c r="Z10714" s="429"/>
      <c r="AA10714" s="429"/>
      <c r="AB10714" s="185"/>
      <c r="AC10714" s="431"/>
    </row>
    <row r="10715" spans="24:29">
      <c r="X10715" s="429"/>
      <c r="Y10715" s="429"/>
      <c r="Z10715" s="429"/>
      <c r="AA10715" s="429"/>
      <c r="AB10715" s="185"/>
      <c r="AC10715" s="431"/>
    </row>
    <row r="10716" spans="24:29">
      <c r="X10716" s="429"/>
      <c r="Y10716" s="429"/>
      <c r="Z10716" s="429"/>
      <c r="AA10716" s="429"/>
      <c r="AB10716" s="185"/>
      <c r="AC10716" s="431"/>
    </row>
    <row r="10717" spans="24:29">
      <c r="X10717" s="429"/>
      <c r="Y10717" s="429"/>
      <c r="Z10717" s="429"/>
      <c r="AA10717" s="429"/>
      <c r="AB10717" s="185"/>
      <c r="AC10717" s="431"/>
    </row>
    <row r="10718" spans="24:29">
      <c r="X10718" s="429"/>
      <c r="Y10718" s="429"/>
      <c r="Z10718" s="429"/>
      <c r="AA10718" s="429"/>
      <c r="AB10718" s="185"/>
      <c r="AC10718" s="431"/>
    </row>
    <row r="10719" spans="24:29">
      <c r="X10719" s="429"/>
      <c r="Y10719" s="429"/>
      <c r="Z10719" s="429"/>
      <c r="AA10719" s="429"/>
      <c r="AB10719" s="185"/>
      <c r="AC10719" s="431"/>
    </row>
    <row r="10720" spans="24:29">
      <c r="X10720" s="429"/>
      <c r="Y10720" s="429"/>
      <c r="Z10720" s="429"/>
      <c r="AA10720" s="429"/>
      <c r="AB10720" s="185"/>
      <c r="AC10720" s="431"/>
    </row>
    <row r="10721" spans="24:29">
      <c r="X10721" s="429"/>
      <c r="Y10721" s="429"/>
      <c r="Z10721" s="429"/>
      <c r="AA10721" s="429"/>
      <c r="AB10721" s="185"/>
      <c r="AC10721" s="431"/>
    </row>
    <row r="10722" spans="24:29">
      <c r="X10722" s="429"/>
      <c r="Y10722" s="429"/>
      <c r="Z10722" s="429"/>
      <c r="AA10722" s="429"/>
      <c r="AB10722" s="185"/>
      <c r="AC10722" s="431"/>
    </row>
    <row r="10723" spans="24:29">
      <c r="X10723" s="429"/>
      <c r="Y10723" s="429"/>
      <c r="Z10723" s="429"/>
      <c r="AA10723" s="429"/>
      <c r="AB10723" s="185"/>
      <c r="AC10723" s="431"/>
    </row>
    <row r="10724" spans="24:29">
      <c r="X10724" s="429"/>
      <c r="Y10724" s="429"/>
      <c r="Z10724" s="429"/>
      <c r="AA10724" s="429"/>
      <c r="AB10724" s="185"/>
      <c r="AC10724" s="431"/>
    </row>
    <row r="10725" spans="24:29">
      <c r="X10725" s="429"/>
      <c r="Y10725" s="429"/>
      <c r="Z10725" s="429"/>
      <c r="AA10725" s="429"/>
      <c r="AB10725" s="185"/>
      <c r="AC10725" s="431"/>
    </row>
    <row r="10726" spans="24:29">
      <c r="X10726" s="429"/>
      <c r="Y10726" s="429"/>
      <c r="Z10726" s="429"/>
      <c r="AA10726" s="429"/>
      <c r="AB10726" s="185"/>
      <c r="AC10726" s="431"/>
    </row>
    <row r="10727" spans="24:29">
      <c r="X10727" s="429"/>
      <c r="Y10727" s="429"/>
      <c r="Z10727" s="429"/>
      <c r="AA10727" s="429"/>
      <c r="AB10727" s="185"/>
      <c r="AC10727" s="431"/>
    </row>
    <row r="10728" spans="24:29">
      <c r="X10728" s="429"/>
      <c r="Y10728" s="429"/>
      <c r="Z10728" s="429"/>
      <c r="AA10728" s="429"/>
      <c r="AB10728" s="185"/>
      <c r="AC10728" s="431"/>
    </row>
    <row r="10729" spans="24:29">
      <c r="X10729" s="429"/>
      <c r="Y10729" s="429"/>
      <c r="Z10729" s="429"/>
      <c r="AA10729" s="429"/>
      <c r="AB10729" s="185"/>
      <c r="AC10729" s="431"/>
    </row>
    <row r="10730" spans="24:29">
      <c r="X10730" s="429"/>
      <c r="Y10730" s="429"/>
      <c r="Z10730" s="429"/>
      <c r="AA10730" s="429"/>
      <c r="AB10730" s="185"/>
      <c r="AC10730" s="431"/>
    </row>
    <row r="10731" spans="24:29">
      <c r="X10731" s="429"/>
      <c r="Y10731" s="429"/>
      <c r="Z10731" s="429"/>
      <c r="AA10731" s="429"/>
      <c r="AB10731" s="185"/>
      <c r="AC10731" s="431"/>
    </row>
    <row r="10732" spans="24:29">
      <c r="X10732" s="429"/>
      <c r="Y10732" s="429"/>
      <c r="Z10732" s="429"/>
      <c r="AA10732" s="429"/>
      <c r="AB10732" s="185"/>
      <c r="AC10732" s="431"/>
    </row>
    <row r="10733" spans="24:29">
      <c r="X10733" s="429"/>
      <c r="Y10733" s="429"/>
      <c r="Z10733" s="429"/>
      <c r="AA10733" s="429"/>
      <c r="AB10733" s="185"/>
      <c r="AC10733" s="431"/>
    </row>
    <row r="10734" spans="24:29">
      <c r="X10734" s="429"/>
      <c r="Y10734" s="429"/>
      <c r="Z10734" s="429"/>
      <c r="AA10734" s="429"/>
      <c r="AB10734" s="185"/>
      <c r="AC10734" s="431"/>
    </row>
    <row r="10735" spans="24:29">
      <c r="X10735" s="429"/>
      <c r="Y10735" s="429"/>
      <c r="Z10735" s="429"/>
      <c r="AA10735" s="429"/>
      <c r="AB10735" s="185"/>
      <c r="AC10735" s="431"/>
    </row>
    <row r="10736" spans="24:29">
      <c r="X10736" s="429"/>
      <c r="Y10736" s="429"/>
      <c r="Z10736" s="429"/>
      <c r="AA10736" s="429"/>
      <c r="AB10736" s="185"/>
      <c r="AC10736" s="431"/>
    </row>
    <row r="10737" spans="24:29">
      <c r="X10737" s="429"/>
      <c r="Y10737" s="429"/>
      <c r="Z10737" s="429"/>
      <c r="AA10737" s="429"/>
      <c r="AB10737" s="185"/>
      <c r="AC10737" s="431"/>
    </row>
    <row r="10738" spans="24:29">
      <c r="X10738" s="429"/>
      <c r="Y10738" s="429"/>
      <c r="Z10738" s="429"/>
      <c r="AA10738" s="429"/>
      <c r="AB10738" s="185"/>
      <c r="AC10738" s="431"/>
    </row>
    <row r="10739" spans="24:29">
      <c r="X10739" s="429"/>
      <c r="Y10739" s="429"/>
      <c r="Z10739" s="429"/>
      <c r="AA10739" s="429"/>
      <c r="AB10739" s="185"/>
      <c r="AC10739" s="431"/>
    </row>
    <row r="10740" spans="24:29">
      <c r="X10740" s="429"/>
      <c r="Y10740" s="429"/>
      <c r="Z10740" s="429"/>
      <c r="AA10740" s="429"/>
      <c r="AB10740" s="185"/>
      <c r="AC10740" s="431"/>
    </row>
    <row r="10741" spans="24:29">
      <c r="X10741" s="429"/>
      <c r="Y10741" s="429"/>
      <c r="Z10741" s="429"/>
      <c r="AA10741" s="429"/>
      <c r="AB10741" s="185"/>
      <c r="AC10741" s="431"/>
    </row>
    <row r="10742" spans="24:29">
      <c r="X10742" s="429"/>
      <c r="Y10742" s="429"/>
      <c r="Z10742" s="429"/>
      <c r="AA10742" s="429"/>
      <c r="AB10742" s="185"/>
      <c r="AC10742" s="431"/>
    </row>
    <row r="10743" spans="24:29">
      <c r="X10743" s="429"/>
      <c r="Y10743" s="429"/>
      <c r="Z10743" s="429"/>
      <c r="AA10743" s="429"/>
      <c r="AB10743" s="185"/>
      <c r="AC10743" s="431"/>
    </row>
    <row r="10744" spans="24:29">
      <c r="X10744" s="429"/>
      <c r="Y10744" s="429"/>
      <c r="Z10744" s="429"/>
      <c r="AA10744" s="429"/>
      <c r="AB10744" s="185"/>
      <c r="AC10744" s="431"/>
    </row>
    <row r="10745" spans="24:29">
      <c r="X10745" s="429"/>
      <c r="Y10745" s="429"/>
      <c r="Z10745" s="429"/>
      <c r="AA10745" s="429"/>
      <c r="AB10745" s="185"/>
      <c r="AC10745" s="431"/>
    </row>
    <row r="10746" spans="24:29">
      <c r="X10746" s="429"/>
      <c r="Y10746" s="429"/>
      <c r="Z10746" s="429"/>
      <c r="AA10746" s="429"/>
      <c r="AB10746" s="185"/>
      <c r="AC10746" s="431"/>
    </row>
    <row r="10747" spans="24:29">
      <c r="X10747" s="429"/>
      <c r="Y10747" s="429"/>
      <c r="Z10747" s="429"/>
      <c r="AA10747" s="429"/>
      <c r="AB10747" s="185"/>
      <c r="AC10747" s="431"/>
    </row>
    <row r="10748" spans="24:29">
      <c r="X10748" s="429"/>
      <c r="Y10748" s="429"/>
      <c r="Z10748" s="429"/>
      <c r="AA10748" s="429"/>
      <c r="AB10748" s="185"/>
      <c r="AC10748" s="431"/>
    </row>
    <row r="10749" spans="24:29">
      <c r="X10749" s="429"/>
      <c r="Y10749" s="429"/>
      <c r="Z10749" s="429"/>
      <c r="AA10749" s="429"/>
      <c r="AB10749" s="185"/>
      <c r="AC10749" s="431"/>
    </row>
    <row r="10750" spans="24:29">
      <c r="X10750" s="429"/>
      <c r="Y10750" s="429"/>
      <c r="Z10750" s="429"/>
      <c r="AA10750" s="429"/>
      <c r="AB10750" s="185"/>
      <c r="AC10750" s="431"/>
    </row>
    <row r="10751" spans="24:29">
      <c r="X10751" s="429"/>
      <c r="Y10751" s="429"/>
      <c r="Z10751" s="429"/>
      <c r="AA10751" s="429"/>
      <c r="AB10751" s="185"/>
      <c r="AC10751" s="431"/>
    </row>
    <row r="10752" spans="24:29">
      <c r="X10752" s="429"/>
      <c r="Y10752" s="429"/>
      <c r="Z10752" s="429"/>
      <c r="AA10752" s="429"/>
      <c r="AB10752" s="185"/>
      <c r="AC10752" s="431"/>
    </row>
    <row r="10753" spans="24:29">
      <c r="X10753" s="429"/>
      <c r="Y10753" s="429"/>
      <c r="Z10753" s="429"/>
      <c r="AA10753" s="429"/>
      <c r="AB10753" s="185"/>
      <c r="AC10753" s="431"/>
    </row>
    <row r="10754" spans="24:29">
      <c r="X10754" s="429"/>
      <c r="Y10754" s="429"/>
      <c r="Z10754" s="429"/>
      <c r="AA10754" s="429"/>
      <c r="AB10754" s="185"/>
      <c r="AC10754" s="431"/>
    </row>
    <row r="10755" spans="24:29">
      <c r="X10755" s="429"/>
      <c r="Y10755" s="429"/>
      <c r="Z10755" s="429"/>
      <c r="AA10755" s="429"/>
      <c r="AB10755" s="185"/>
      <c r="AC10755" s="431"/>
    </row>
    <row r="10756" spans="24:29">
      <c r="X10756" s="429"/>
      <c r="Y10756" s="429"/>
      <c r="Z10756" s="429"/>
      <c r="AA10756" s="429"/>
      <c r="AB10756" s="185"/>
      <c r="AC10756" s="431"/>
    </row>
    <row r="10757" spans="24:29">
      <c r="X10757" s="429"/>
      <c r="Y10757" s="429"/>
      <c r="Z10757" s="429"/>
      <c r="AA10757" s="429"/>
      <c r="AB10757" s="185"/>
      <c r="AC10757" s="431"/>
    </row>
    <row r="10758" spans="24:29">
      <c r="X10758" s="429"/>
      <c r="Y10758" s="429"/>
      <c r="Z10758" s="429"/>
      <c r="AA10758" s="429"/>
      <c r="AB10758" s="185"/>
      <c r="AC10758" s="431"/>
    </row>
    <row r="10759" spans="24:29">
      <c r="X10759" s="429"/>
      <c r="Y10759" s="429"/>
      <c r="Z10759" s="429"/>
      <c r="AA10759" s="429"/>
      <c r="AB10759" s="185"/>
      <c r="AC10759" s="431"/>
    </row>
    <row r="10760" spans="24:29">
      <c r="X10760" s="429"/>
      <c r="Y10760" s="429"/>
      <c r="Z10760" s="429"/>
      <c r="AA10760" s="429"/>
      <c r="AB10760" s="185"/>
      <c r="AC10760" s="431"/>
    </row>
    <row r="10761" spans="24:29">
      <c r="X10761" s="429"/>
      <c r="Y10761" s="429"/>
      <c r="Z10761" s="429"/>
      <c r="AA10761" s="429"/>
      <c r="AB10761" s="185"/>
      <c r="AC10761" s="431"/>
    </row>
    <row r="10762" spans="24:29">
      <c r="X10762" s="429"/>
      <c r="Y10762" s="429"/>
      <c r="Z10762" s="429"/>
      <c r="AA10762" s="429"/>
      <c r="AB10762" s="185"/>
      <c r="AC10762" s="431"/>
    </row>
    <row r="10763" spans="24:29">
      <c r="X10763" s="429"/>
      <c r="Y10763" s="429"/>
      <c r="Z10763" s="429"/>
      <c r="AA10763" s="429"/>
      <c r="AB10763" s="185"/>
      <c r="AC10763" s="431"/>
    </row>
    <row r="10764" spans="24:29">
      <c r="X10764" s="429"/>
      <c r="Y10764" s="429"/>
      <c r="Z10764" s="429"/>
      <c r="AA10764" s="429"/>
      <c r="AB10764" s="185"/>
      <c r="AC10764" s="431"/>
    </row>
    <row r="10765" spans="24:29">
      <c r="X10765" s="429"/>
      <c r="Y10765" s="429"/>
      <c r="Z10765" s="429"/>
      <c r="AA10765" s="429"/>
      <c r="AB10765" s="185"/>
      <c r="AC10765" s="431"/>
    </row>
    <row r="10766" spans="24:29">
      <c r="X10766" s="429"/>
      <c r="Y10766" s="429"/>
      <c r="Z10766" s="429"/>
      <c r="AA10766" s="429"/>
      <c r="AB10766" s="185"/>
      <c r="AC10766" s="431"/>
    </row>
    <row r="10767" spans="24:29">
      <c r="X10767" s="429"/>
      <c r="Y10767" s="429"/>
      <c r="Z10767" s="429"/>
      <c r="AA10767" s="429"/>
      <c r="AB10767" s="185"/>
      <c r="AC10767" s="431"/>
    </row>
    <row r="10768" spans="24:29">
      <c r="X10768" s="429"/>
      <c r="Y10768" s="429"/>
      <c r="Z10768" s="429"/>
      <c r="AA10768" s="429"/>
      <c r="AB10768" s="185"/>
      <c r="AC10768" s="431"/>
    </row>
    <row r="10769" spans="24:29">
      <c r="X10769" s="429"/>
      <c r="Y10769" s="429"/>
      <c r="Z10769" s="429"/>
      <c r="AA10769" s="429"/>
      <c r="AB10769" s="185"/>
      <c r="AC10769" s="431"/>
    </row>
    <row r="10770" spans="24:29">
      <c r="X10770" s="429"/>
      <c r="Y10770" s="429"/>
      <c r="Z10770" s="429"/>
      <c r="AA10770" s="429"/>
      <c r="AB10770" s="185"/>
      <c r="AC10770" s="431"/>
    </row>
    <row r="10771" spans="24:29">
      <c r="X10771" s="429"/>
      <c r="Y10771" s="429"/>
      <c r="Z10771" s="429"/>
      <c r="AA10771" s="429"/>
      <c r="AB10771" s="185"/>
      <c r="AC10771" s="431"/>
    </row>
    <row r="10772" spans="24:29">
      <c r="X10772" s="429"/>
      <c r="Y10772" s="429"/>
      <c r="Z10772" s="429"/>
      <c r="AA10772" s="429"/>
      <c r="AB10772" s="185"/>
      <c r="AC10772" s="431"/>
    </row>
    <row r="10773" spans="24:29">
      <c r="X10773" s="429"/>
      <c r="Y10773" s="429"/>
      <c r="Z10773" s="429"/>
      <c r="AA10773" s="429"/>
      <c r="AB10773" s="185"/>
      <c r="AC10773" s="431"/>
    </row>
    <row r="10774" spans="24:29">
      <c r="X10774" s="429"/>
      <c r="Y10774" s="429"/>
      <c r="Z10774" s="429"/>
      <c r="AA10774" s="429"/>
      <c r="AB10774" s="185"/>
      <c r="AC10774" s="431"/>
    </row>
    <row r="10775" spans="24:29">
      <c r="X10775" s="429"/>
      <c r="Y10775" s="429"/>
      <c r="Z10775" s="429"/>
      <c r="AA10775" s="429"/>
      <c r="AB10775" s="185"/>
      <c r="AC10775" s="431"/>
    </row>
    <row r="10776" spans="24:29">
      <c r="X10776" s="429"/>
      <c r="Y10776" s="429"/>
      <c r="Z10776" s="429"/>
      <c r="AA10776" s="429"/>
      <c r="AB10776" s="185"/>
      <c r="AC10776" s="431"/>
    </row>
    <row r="10777" spans="24:29">
      <c r="X10777" s="429"/>
      <c r="Y10777" s="429"/>
      <c r="Z10777" s="429"/>
      <c r="AA10777" s="429"/>
      <c r="AB10777" s="185"/>
      <c r="AC10777" s="431"/>
    </row>
    <row r="10778" spans="24:29">
      <c r="X10778" s="429"/>
      <c r="Y10778" s="429"/>
      <c r="Z10778" s="429"/>
      <c r="AA10778" s="429"/>
      <c r="AB10778" s="185"/>
      <c r="AC10778" s="431"/>
    </row>
    <row r="10779" spans="24:29">
      <c r="X10779" s="429"/>
      <c r="Y10779" s="429"/>
      <c r="Z10779" s="429"/>
      <c r="AA10779" s="429"/>
      <c r="AB10779" s="185"/>
      <c r="AC10779" s="431"/>
    </row>
    <row r="10780" spans="24:29">
      <c r="X10780" s="429"/>
      <c r="Y10780" s="429"/>
      <c r="Z10780" s="429"/>
      <c r="AA10780" s="429"/>
      <c r="AB10780" s="185"/>
      <c r="AC10780" s="431"/>
    </row>
    <row r="10781" spans="24:29">
      <c r="X10781" s="429"/>
      <c r="Y10781" s="429"/>
      <c r="Z10781" s="429"/>
      <c r="AA10781" s="429"/>
      <c r="AB10781" s="185"/>
      <c r="AC10781" s="431"/>
    </row>
    <row r="10782" spans="24:29">
      <c r="X10782" s="429"/>
      <c r="Y10782" s="429"/>
      <c r="Z10782" s="429"/>
      <c r="AA10782" s="429"/>
      <c r="AB10782" s="185"/>
      <c r="AC10782" s="431"/>
    </row>
    <row r="10783" spans="24:29">
      <c r="X10783" s="429"/>
      <c r="Y10783" s="429"/>
      <c r="Z10783" s="429"/>
      <c r="AA10783" s="429"/>
      <c r="AB10783" s="185"/>
      <c r="AC10783" s="431"/>
    </row>
    <row r="10784" spans="24:29">
      <c r="X10784" s="429"/>
      <c r="Y10784" s="429"/>
      <c r="Z10784" s="429"/>
      <c r="AA10784" s="429"/>
      <c r="AB10784" s="185"/>
      <c r="AC10784" s="431"/>
    </row>
    <row r="10785" spans="24:29">
      <c r="X10785" s="429"/>
      <c r="Y10785" s="429"/>
      <c r="Z10785" s="429"/>
      <c r="AA10785" s="429"/>
      <c r="AB10785" s="185"/>
      <c r="AC10785" s="431"/>
    </row>
    <row r="10786" spans="24:29">
      <c r="X10786" s="429"/>
      <c r="Y10786" s="429"/>
      <c r="Z10786" s="429"/>
      <c r="AA10786" s="429"/>
      <c r="AB10786" s="185"/>
      <c r="AC10786" s="431"/>
    </row>
    <row r="10787" spans="24:29">
      <c r="X10787" s="429"/>
      <c r="Y10787" s="429"/>
      <c r="Z10787" s="429"/>
      <c r="AA10787" s="429"/>
      <c r="AB10787" s="185"/>
      <c r="AC10787" s="431"/>
    </row>
    <row r="10788" spans="24:29">
      <c r="X10788" s="429"/>
      <c r="Y10788" s="429"/>
      <c r="Z10788" s="429"/>
      <c r="AA10788" s="429"/>
      <c r="AB10788" s="185"/>
      <c r="AC10788" s="431"/>
    </row>
    <row r="10789" spans="24:29">
      <c r="X10789" s="429"/>
      <c r="Y10789" s="429"/>
      <c r="Z10789" s="429"/>
      <c r="AA10789" s="429"/>
      <c r="AB10789" s="185"/>
      <c r="AC10789" s="431"/>
    </row>
    <row r="10790" spans="24:29">
      <c r="X10790" s="429"/>
      <c r="Y10790" s="429"/>
      <c r="Z10790" s="429"/>
      <c r="AA10790" s="429"/>
      <c r="AB10790" s="185"/>
      <c r="AC10790" s="431"/>
    </row>
    <row r="10791" spans="24:29">
      <c r="X10791" s="429"/>
      <c r="Y10791" s="429"/>
      <c r="Z10791" s="429"/>
      <c r="AA10791" s="429"/>
      <c r="AB10791" s="185"/>
      <c r="AC10791" s="431"/>
    </row>
    <row r="10792" spans="24:29">
      <c r="X10792" s="429"/>
      <c r="Y10792" s="429"/>
      <c r="Z10792" s="429"/>
      <c r="AA10792" s="429"/>
      <c r="AB10792" s="185"/>
      <c r="AC10792" s="431"/>
    </row>
    <row r="10793" spans="24:29">
      <c r="X10793" s="429"/>
      <c r="Y10793" s="429"/>
      <c r="Z10793" s="429"/>
      <c r="AA10793" s="429"/>
      <c r="AB10793" s="185"/>
      <c r="AC10793" s="431"/>
    </row>
    <row r="10794" spans="24:29">
      <c r="X10794" s="429"/>
      <c r="Y10794" s="429"/>
      <c r="Z10794" s="429"/>
      <c r="AA10794" s="429"/>
      <c r="AB10794" s="185"/>
      <c r="AC10794" s="431"/>
    </row>
    <row r="10795" spans="24:29">
      <c r="X10795" s="429"/>
      <c r="Y10795" s="429"/>
      <c r="Z10795" s="429"/>
      <c r="AA10795" s="429"/>
      <c r="AB10795" s="185"/>
      <c r="AC10795" s="431"/>
    </row>
    <row r="10796" spans="24:29">
      <c r="X10796" s="429"/>
      <c r="Y10796" s="429"/>
      <c r="Z10796" s="429"/>
      <c r="AA10796" s="429"/>
      <c r="AB10796" s="185"/>
      <c r="AC10796" s="431"/>
    </row>
    <row r="10797" spans="24:29">
      <c r="X10797" s="429"/>
      <c r="Y10797" s="429"/>
      <c r="Z10797" s="429"/>
      <c r="AA10797" s="429"/>
      <c r="AB10797" s="185"/>
      <c r="AC10797" s="431"/>
    </row>
    <row r="10798" spans="24:29">
      <c r="X10798" s="429"/>
      <c r="Y10798" s="429"/>
      <c r="Z10798" s="429"/>
      <c r="AA10798" s="429"/>
      <c r="AB10798" s="185"/>
      <c r="AC10798" s="431"/>
    </row>
    <row r="10799" spans="24:29">
      <c r="X10799" s="429"/>
      <c r="Y10799" s="429"/>
      <c r="Z10799" s="429"/>
      <c r="AA10799" s="429"/>
      <c r="AB10799" s="185"/>
      <c r="AC10799" s="431"/>
    </row>
    <row r="10800" spans="24:29">
      <c r="X10800" s="429"/>
      <c r="Y10800" s="429"/>
      <c r="Z10800" s="429"/>
      <c r="AA10800" s="429"/>
      <c r="AB10800" s="185"/>
      <c r="AC10800" s="431"/>
    </row>
    <row r="10801" spans="24:29">
      <c r="X10801" s="429"/>
      <c r="Y10801" s="429"/>
      <c r="Z10801" s="429"/>
      <c r="AA10801" s="429"/>
      <c r="AB10801" s="185"/>
      <c r="AC10801" s="431"/>
    </row>
    <row r="10802" spans="24:29">
      <c r="X10802" s="429"/>
      <c r="Y10802" s="429"/>
      <c r="Z10802" s="429"/>
      <c r="AA10802" s="429"/>
      <c r="AB10802" s="185"/>
      <c r="AC10802" s="431"/>
    </row>
    <row r="10803" spans="24:29">
      <c r="X10803" s="429"/>
      <c r="Y10803" s="429"/>
      <c r="Z10803" s="429"/>
      <c r="AA10803" s="429"/>
      <c r="AB10803" s="185"/>
      <c r="AC10803" s="431"/>
    </row>
    <row r="10804" spans="24:29">
      <c r="X10804" s="429"/>
      <c r="Y10804" s="429"/>
      <c r="Z10804" s="429"/>
      <c r="AA10804" s="429"/>
      <c r="AB10804" s="185"/>
      <c r="AC10804" s="431"/>
    </row>
    <row r="10805" spans="24:29">
      <c r="X10805" s="429"/>
      <c r="Y10805" s="429"/>
      <c r="Z10805" s="429"/>
      <c r="AA10805" s="429"/>
      <c r="AB10805" s="185"/>
      <c r="AC10805" s="431"/>
    </row>
    <row r="10806" spans="24:29">
      <c r="X10806" s="429"/>
      <c r="Y10806" s="429"/>
      <c r="Z10806" s="429"/>
      <c r="AA10806" s="429"/>
      <c r="AB10806" s="185"/>
      <c r="AC10806" s="431"/>
    </row>
    <row r="10807" spans="24:29">
      <c r="X10807" s="429"/>
      <c r="Y10807" s="429"/>
      <c r="Z10807" s="429"/>
      <c r="AA10807" s="429"/>
      <c r="AB10807" s="185"/>
      <c r="AC10807" s="431"/>
    </row>
    <row r="10808" spans="24:29">
      <c r="X10808" s="429"/>
      <c r="Y10808" s="429"/>
      <c r="Z10808" s="429"/>
      <c r="AA10808" s="429"/>
      <c r="AB10808" s="185"/>
      <c r="AC10808" s="431"/>
    </row>
    <row r="10809" spans="24:29">
      <c r="X10809" s="429"/>
      <c r="Y10809" s="429"/>
      <c r="Z10809" s="429"/>
      <c r="AA10809" s="429"/>
      <c r="AB10809" s="185"/>
      <c r="AC10809" s="431"/>
    </row>
    <row r="10810" spans="24:29">
      <c r="X10810" s="429"/>
      <c r="Y10810" s="429"/>
      <c r="Z10810" s="429"/>
      <c r="AA10810" s="429"/>
      <c r="AB10810" s="185"/>
      <c r="AC10810" s="431"/>
    </row>
    <row r="10811" spans="24:29">
      <c r="X10811" s="429"/>
      <c r="Y10811" s="429"/>
      <c r="Z10811" s="429"/>
      <c r="AA10811" s="429"/>
      <c r="AB10811" s="185"/>
      <c r="AC10811" s="431"/>
    </row>
    <row r="10812" spans="24:29">
      <c r="X10812" s="429"/>
      <c r="Y10812" s="429"/>
      <c r="Z10812" s="429"/>
      <c r="AA10812" s="429"/>
      <c r="AB10812" s="185"/>
      <c r="AC10812" s="431"/>
    </row>
    <row r="10813" spans="24:29">
      <c r="X10813" s="429"/>
      <c r="Y10813" s="429"/>
      <c r="Z10813" s="429"/>
      <c r="AA10813" s="429"/>
      <c r="AB10813" s="185"/>
      <c r="AC10813" s="431"/>
    </row>
    <row r="10814" spans="24:29">
      <c r="X10814" s="429"/>
      <c r="Y10814" s="429"/>
      <c r="Z10814" s="429"/>
      <c r="AA10814" s="429"/>
      <c r="AB10814" s="185"/>
      <c r="AC10814" s="431"/>
    </row>
    <row r="10815" spans="24:29">
      <c r="X10815" s="429"/>
      <c r="Y10815" s="429"/>
      <c r="Z10815" s="429"/>
      <c r="AA10815" s="429"/>
      <c r="AB10815" s="185"/>
      <c r="AC10815" s="431"/>
    </row>
    <row r="10816" spans="24:29">
      <c r="X10816" s="429"/>
      <c r="Y10816" s="429"/>
      <c r="Z10816" s="429"/>
      <c r="AA10816" s="429"/>
      <c r="AB10816" s="185"/>
      <c r="AC10816" s="431"/>
    </row>
    <row r="10817" spans="24:29">
      <c r="X10817" s="429"/>
      <c r="Y10817" s="429"/>
      <c r="Z10817" s="429"/>
      <c r="AA10817" s="429"/>
      <c r="AB10817" s="185"/>
      <c r="AC10817" s="431"/>
    </row>
    <row r="10818" spans="24:29">
      <c r="X10818" s="429"/>
      <c r="Y10818" s="429"/>
      <c r="Z10818" s="429"/>
      <c r="AA10818" s="429"/>
      <c r="AB10818" s="185"/>
      <c r="AC10818" s="431"/>
    </row>
    <row r="10819" spans="24:29">
      <c r="X10819" s="429"/>
      <c r="Y10819" s="429"/>
      <c r="Z10819" s="429"/>
      <c r="AA10819" s="429"/>
      <c r="AB10819" s="185"/>
      <c r="AC10819" s="431"/>
    </row>
    <row r="10820" spans="24:29">
      <c r="X10820" s="429"/>
      <c r="Y10820" s="429"/>
      <c r="Z10820" s="429"/>
      <c r="AA10820" s="429"/>
      <c r="AB10820" s="185"/>
      <c r="AC10820" s="431"/>
    </row>
    <row r="10821" spans="24:29">
      <c r="X10821" s="429"/>
      <c r="Y10821" s="429"/>
      <c r="Z10821" s="429"/>
      <c r="AA10821" s="429"/>
      <c r="AB10821" s="185"/>
      <c r="AC10821" s="431"/>
    </row>
    <row r="10822" spans="24:29">
      <c r="X10822" s="429"/>
      <c r="Y10822" s="429"/>
      <c r="Z10822" s="429"/>
      <c r="AA10822" s="429"/>
      <c r="AB10822" s="185"/>
      <c r="AC10822" s="431"/>
    </row>
    <row r="10823" spans="24:29">
      <c r="X10823" s="429"/>
      <c r="Y10823" s="429"/>
      <c r="Z10823" s="429"/>
      <c r="AA10823" s="429"/>
      <c r="AB10823" s="185"/>
      <c r="AC10823" s="431"/>
    </row>
    <row r="10824" spans="24:29">
      <c r="X10824" s="429"/>
      <c r="Y10824" s="429"/>
      <c r="Z10824" s="429"/>
      <c r="AA10824" s="429"/>
      <c r="AB10824" s="185"/>
      <c r="AC10824" s="431"/>
    </row>
    <row r="10825" spans="24:29">
      <c r="X10825" s="429"/>
      <c r="Y10825" s="429"/>
      <c r="Z10825" s="429"/>
      <c r="AA10825" s="429"/>
      <c r="AB10825" s="185"/>
      <c r="AC10825" s="431"/>
    </row>
    <row r="10826" spans="24:29">
      <c r="X10826" s="429"/>
      <c r="Y10826" s="429"/>
      <c r="Z10826" s="429"/>
      <c r="AA10826" s="429"/>
      <c r="AB10826" s="185"/>
      <c r="AC10826" s="431"/>
    </row>
    <row r="10827" spans="24:29">
      <c r="X10827" s="429"/>
      <c r="Y10827" s="429"/>
      <c r="Z10827" s="429"/>
      <c r="AA10827" s="429"/>
      <c r="AB10827" s="185"/>
      <c r="AC10827" s="431"/>
    </row>
    <row r="10828" spans="24:29">
      <c r="X10828" s="429"/>
      <c r="Y10828" s="429"/>
      <c r="Z10828" s="429"/>
      <c r="AA10828" s="429"/>
      <c r="AB10828" s="185"/>
      <c r="AC10828" s="431"/>
    </row>
    <row r="10829" spans="24:29">
      <c r="X10829" s="429"/>
      <c r="Y10829" s="429"/>
      <c r="Z10829" s="429"/>
      <c r="AA10829" s="429"/>
      <c r="AB10829" s="185"/>
      <c r="AC10829" s="431"/>
    </row>
    <row r="10830" spans="24:29">
      <c r="X10830" s="429"/>
      <c r="Y10830" s="429"/>
      <c r="Z10830" s="429"/>
      <c r="AA10830" s="429"/>
      <c r="AB10830" s="185"/>
      <c r="AC10830" s="431"/>
    </row>
    <row r="10831" spans="24:29">
      <c r="X10831" s="429"/>
      <c r="Y10831" s="429"/>
      <c r="Z10831" s="429"/>
      <c r="AA10831" s="429"/>
      <c r="AB10831" s="185"/>
      <c r="AC10831" s="431"/>
    </row>
    <row r="10832" spans="24:29">
      <c r="X10832" s="429"/>
      <c r="Y10832" s="429"/>
      <c r="Z10832" s="429"/>
      <c r="AA10832" s="429"/>
      <c r="AB10832" s="185"/>
      <c r="AC10832" s="431"/>
    </row>
    <row r="10833" spans="24:29">
      <c r="X10833" s="429"/>
      <c r="Y10833" s="429"/>
      <c r="Z10833" s="429"/>
      <c r="AA10833" s="429"/>
      <c r="AB10833" s="185"/>
      <c r="AC10833" s="431"/>
    </row>
    <row r="10834" spans="24:29">
      <c r="X10834" s="429"/>
      <c r="Y10834" s="429"/>
      <c r="Z10834" s="429"/>
      <c r="AA10834" s="429"/>
      <c r="AB10834" s="185"/>
      <c r="AC10834" s="431"/>
    </row>
    <row r="10835" spans="24:29">
      <c r="X10835" s="429"/>
      <c r="Y10835" s="429"/>
      <c r="Z10835" s="429"/>
      <c r="AA10835" s="429"/>
      <c r="AB10835" s="185"/>
      <c r="AC10835" s="431"/>
    </row>
    <row r="10836" spans="24:29">
      <c r="X10836" s="429"/>
      <c r="Y10836" s="429"/>
      <c r="Z10836" s="429"/>
      <c r="AA10836" s="429"/>
      <c r="AB10836" s="185"/>
      <c r="AC10836" s="431"/>
    </row>
    <row r="10837" spans="24:29">
      <c r="X10837" s="429"/>
      <c r="Y10837" s="429"/>
      <c r="Z10837" s="429"/>
      <c r="AA10837" s="429"/>
      <c r="AB10837" s="185"/>
      <c r="AC10837" s="431"/>
    </row>
    <row r="10838" spans="24:29">
      <c r="X10838" s="429"/>
      <c r="Y10838" s="429"/>
      <c r="Z10838" s="429"/>
      <c r="AA10838" s="429"/>
      <c r="AB10838" s="185"/>
      <c r="AC10838" s="431"/>
    </row>
    <row r="10839" spans="24:29">
      <c r="X10839" s="429"/>
      <c r="Y10839" s="429"/>
      <c r="Z10839" s="429"/>
      <c r="AA10839" s="429"/>
      <c r="AB10839" s="185"/>
      <c r="AC10839" s="431"/>
    </row>
    <row r="10840" spans="24:29">
      <c r="X10840" s="429"/>
      <c r="Y10840" s="429"/>
      <c r="Z10840" s="429"/>
      <c r="AA10840" s="429"/>
      <c r="AB10840" s="185"/>
      <c r="AC10840" s="431"/>
    </row>
    <row r="10841" spans="24:29">
      <c r="X10841" s="429"/>
      <c r="Y10841" s="429"/>
      <c r="Z10841" s="429"/>
      <c r="AA10841" s="429"/>
      <c r="AB10841" s="185"/>
      <c r="AC10841" s="431"/>
    </row>
    <row r="10842" spans="24:29">
      <c r="X10842" s="429"/>
      <c r="Y10842" s="429"/>
      <c r="Z10842" s="429"/>
      <c r="AA10842" s="429"/>
      <c r="AB10842" s="185"/>
      <c r="AC10842" s="431"/>
    </row>
    <row r="10843" spans="24:29">
      <c r="X10843" s="429"/>
      <c r="Y10843" s="429"/>
      <c r="Z10843" s="429"/>
      <c r="AA10843" s="429"/>
      <c r="AB10843" s="185"/>
      <c r="AC10843" s="431"/>
    </row>
    <row r="10844" spans="24:29">
      <c r="X10844" s="429"/>
      <c r="Y10844" s="429"/>
      <c r="Z10844" s="429"/>
      <c r="AA10844" s="429"/>
      <c r="AB10844" s="185"/>
      <c r="AC10844" s="431"/>
    </row>
    <row r="10845" spans="24:29">
      <c r="X10845" s="429"/>
      <c r="Y10845" s="429"/>
      <c r="Z10845" s="429"/>
      <c r="AA10845" s="429"/>
      <c r="AB10845" s="185"/>
      <c r="AC10845" s="431"/>
    </row>
    <row r="10846" spans="24:29">
      <c r="X10846" s="429"/>
      <c r="Y10846" s="429"/>
      <c r="Z10846" s="429"/>
      <c r="AA10846" s="429"/>
      <c r="AB10846" s="185"/>
      <c r="AC10846" s="431"/>
    </row>
    <row r="10847" spans="24:29">
      <c r="X10847" s="429"/>
      <c r="Y10847" s="429"/>
      <c r="Z10847" s="429"/>
      <c r="AA10847" s="429"/>
      <c r="AB10847" s="185"/>
      <c r="AC10847" s="431"/>
    </row>
    <row r="10848" spans="24:29">
      <c r="X10848" s="429"/>
      <c r="Y10848" s="429"/>
      <c r="Z10848" s="429"/>
      <c r="AA10848" s="429"/>
      <c r="AB10848" s="185"/>
      <c r="AC10848" s="431"/>
    </row>
    <row r="10849" spans="24:29">
      <c r="X10849" s="429"/>
      <c r="Y10849" s="429"/>
      <c r="Z10849" s="429"/>
      <c r="AA10849" s="429"/>
      <c r="AB10849" s="185"/>
      <c r="AC10849" s="431"/>
    </row>
    <row r="10850" spans="24:29">
      <c r="X10850" s="429"/>
      <c r="Y10850" s="429"/>
      <c r="Z10850" s="429"/>
      <c r="AA10850" s="429"/>
      <c r="AB10850" s="185"/>
      <c r="AC10850" s="431"/>
    </row>
    <row r="10851" spans="24:29">
      <c r="X10851" s="429"/>
      <c r="Y10851" s="429"/>
      <c r="Z10851" s="429"/>
      <c r="AA10851" s="429"/>
      <c r="AB10851" s="185"/>
      <c r="AC10851" s="431"/>
    </row>
    <row r="10852" spans="24:29">
      <c r="X10852" s="429"/>
      <c r="Y10852" s="429"/>
      <c r="Z10852" s="429"/>
      <c r="AA10852" s="429"/>
      <c r="AB10852" s="185"/>
      <c r="AC10852" s="431"/>
    </row>
    <row r="10853" spans="24:29">
      <c r="X10853" s="429"/>
      <c r="Y10853" s="429"/>
      <c r="Z10853" s="429"/>
      <c r="AA10853" s="429"/>
      <c r="AB10853" s="185"/>
      <c r="AC10853" s="431"/>
    </row>
    <row r="10854" spans="24:29">
      <c r="X10854" s="429"/>
      <c r="Y10854" s="429"/>
      <c r="Z10854" s="429"/>
      <c r="AA10854" s="429"/>
      <c r="AB10854" s="185"/>
      <c r="AC10854" s="431"/>
    </row>
    <row r="10855" spans="24:29">
      <c r="X10855" s="429"/>
      <c r="Y10855" s="429"/>
      <c r="Z10855" s="429"/>
      <c r="AA10855" s="429"/>
      <c r="AB10855" s="185"/>
      <c r="AC10855" s="431"/>
    </row>
    <row r="10856" spans="24:29">
      <c r="X10856" s="429"/>
      <c r="Y10856" s="429"/>
      <c r="Z10856" s="429"/>
      <c r="AA10856" s="429"/>
      <c r="AB10856" s="185"/>
      <c r="AC10856" s="431"/>
    </row>
    <row r="10857" spans="24:29">
      <c r="X10857" s="429"/>
      <c r="Y10857" s="429"/>
      <c r="Z10857" s="429"/>
      <c r="AA10857" s="429"/>
      <c r="AB10857" s="185"/>
      <c r="AC10857" s="431"/>
    </row>
    <row r="10858" spans="24:29">
      <c r="X10858" s="429"/>
      <c r="Y10858" s="429"/>
      <c r="Z10858" s="429"/>
      <c r="AA10858" s="429"/>
      <c r="AB10858" s="185"/>
      <c r="AC10858" s="431"/>
    </row>
    <row r="10859" spans="24:29">
      <c r="X10859" s="429"/>
      <c r="Y10859" s="429"/>
      <c r="Z10859" s="429"/>
      <c r="AA10859" s="429"/>
      <c r="AB10859" s="185"/>
      <c r="AC10859" s="431"/>
    </row>
    <row r="10860" spans="24:29">
      <c r="X10860" s="429"/>
      <c r="Y10860" s="429"/>
      <c r="Z10860" s="429"/>
      <c r="AA10860" s="429"/>
      <c r="AB10860" s="185"/>
      <c r="AC10860" s="431"/>
    </row>
    <row r="10861" spans="24:29">
      <c r="X10861" s="429"/>
      <c r="Y10861" s="429"/>
      <c r="Z10861" s="429"/>
      <c r="AA10861" s="429"/>
      <c r="AB10861" s="185"/>
      <c r="AC10861" s="431"/>
    </row>
    <row r="10862" spans="24:29">
      <c r="X10862" s="429"/>
      <c r="Y10862" s="429"/>
      <c r="Z10862" s="429"/>
      <c r="AA10862" s="429"/>
      <c r="AB10862" s="185"/>
      <c r="AC10862" s="431"/>
    </row>
    <row r="10863" spans="24:29">
      <c r="X10863" s="429"/>
      <c r="Y10863" s="429"/>
      <c r="Z10863" s="429"/>
      <c r="AA10863" s="429"/>
      <c r="AB10863" s="185"/>
      <c r="AC10863" s="431"/>
    </row>
    <row r="10864" spans="24:29">
      <c r="X10864" s="429"/>
      <c r="Y10864" s="429"/>
      <c r="Z10864" s="429"/>
      <c r="AA10864" s="429"/>
      <c r="AB10864" s="185"/>
      <c r="AC10864" s="431"/>
    </row>
    <row r="10865" spans="24:29">
      <c r="X10865" s="429"/>
      <c r="Y10865" s="429"/>
      <c r="Z10865" s="429"/>
      <c r="AA10865" s="429"/>
      <c r="AB10865" s="185"/>
      <c r="AC10865" s="431"/>
    </row>
    <row r="10866" spans="24:29">
      <c r="X10866" s="429"/>
      <c r="Y10866" s="429"/>
      <c r="Z10866" s="429"/>
      <c r="AA10866" s="429"/>
      <c r="AB10866" s="185"/>
      <c r="AC10866" s="431"/>
    </row>
    <row r="10867" spans="24:29">
      <c r="X10867" s="429"/>
      <c r="Y10867" s="429"/>
      <c r="Z10867" s="429"/>
      <c r="AA10867" s="429"/>
      <c r="AB10867" s="185"/>
      <c r="AC10867" s="431"/>
    </row>
    <row r="10868" spans="24:29">
      <c r="X10868" s="429"/>
      <c r="Y10868" s="429"/>
      <c r="Z10868" s="429"/>
      <c r="AA10868" s="429"/>
      <c r="AB10868" s="185"/>
      <c r="AC10868" s="431"/>
    </row>
    <row r="10869" spans="24:29">
      <c r="X10869" s="429"/>
      <c r="Y10869" s="429"/>
      <c r="Z10869" s="429"/>
      <c r="AA10869" s="429"/>
      <c r="AB10869" s="185"/>
      <c r="AC10869" s="431"/>
    </row>
    <row r="10870" spans="24:29">
      <c r="X10870" s="429"/>
      <c r="Y10870" s="429"/>
      <c r="Z10870" s="429"/>
      <c r="AA10870" s="429"/>
      <c r="AB10870" s="185"/>
      <c r="AC10870" s="431"/>
    </row>
    <row r="10871" spans="24:29">
      <c r="X10871" s="429"/>
      <c r="Y10871" s="429"/>
      <c r="Z10871" s="429"/>
      <c r="AA10871" s="429"/>
      <c r="AB10871" s="185"/>
      <c r="AC10871" s="431"/>
    </row>
    <row r="10872" spans="24:29">
      <c r="X10872" s="429"/>
      <c r="Y10872" s="429"/>
      <c r="Z10872" s="429"/>
      <c r="AA10872" s="429"/>
      <c r="AB10872" s="185"/>
      <c r="AC10872" s="431"/>
    </row>
    <row r="10873" spans="24:29">
      <c r="X10873" s="429"/>
      <c r="Y10873" s="429"/>
      <c r="Z10873" s="429"/>
      <c r="AA10873" s="429"/>
      <c r="AB10873" s="185"/>
      <c r="AC10873" s="431"/>
    </row>
    <row r="10874" spans="24:29">
      <c r="X10874" s="429"/>
      <c r="Y10874" s="429"/>
      <c r="Z10874" s="429"/>
      <c r="AA10874" s="429"/>
      <c r="AB10874" s="185"/>
      <c r="AC10874" s="431"/>
    </row>
    <row r="10875" spans="24:29">
      <c r="X10875" s="429"/>
      <c r="Y10875" s="429"/>
      <c r="Z10875" s="429"/>
      <c r="AA10875" s="429"/>
      <c r="AB10875" s="185"/>
      <c r="AC10875" s="431"/>
    </row>
    <row r="10876" spans="24:29">
      <c r="X10876" s="429"/>
      <c r="Y10876" s="429"/>
      <c r="Z10876" s="429"/>
      <c r="AA10876" s="429"/>
      <c r="AB10876" s="185"/>
      <c r="AC10876" s="431"/>
    </row>
    <row r="10877" spans="24:29">
      <c r="X10877" s="429"/>
      <c r="Y10877" s="429"/>
      <c r="Z10877" s="429"/>
      <c r="AA10877" s="429"/>
      <c r="AB10877" s="185"/>
      <c r="AC10877" s="431"/>
    </row>
    <row r="10878" spans="24:29">
      <c r="X10878" s="429"/>
      <c r="Y10878" s="429"/>
      <c r="Z10878" s="429"/>
      <c r="AA10878" s="429"/>
      <c r="AB10878" s="185"/>
      <c r="AC10878" s="431"/>
    </row>
    <row r="10879" spans="24:29">
      <c r="X10879" s="429"/>
      <c r="Y10879" s="429"/>
      <c r="Z10879" s="429"/>
      <c r="AA10879" s="429"/>
      <c r="AB10879" s="185"/>
      <c r="AC10879" s="431"/>
    </row>
    <row r="10880" spans="24:29">
      <c r="X10880" s="429"/>
      <c r="Y10880" s="429"/>
      <c r="Z10880" s="429"/>
      <c r="AA10880" s="429"/>
      <c r="AB10880" s="185"/>
      <c r="AC10880" s="431"/>
    </row>
    <row r="10881" spans="24:29">
      <c r="X10881" s="429"/>
      <c r="Y10881" s="429"/>
      <c r="Z10881" s="429"/>
      <c r="AA10881" s="429"/>
      <c r="AB10881" s="185"/>
      <c r="AC10881" s="431"/>
    </row>
    <row r="10882" spans="24:29">
      <c r="X10882" s="429"/>
      <c r="Y10882" s="429"/>
      <c r="Z10882" s="429"/>
      <c r="AA10882" s="429"/>
      <c r="AB10882" s="185"/>
      <c r="AC10882" s="431"/>
    </row>
    <row r="10883" spans="24:29">
      <c r="X10883" s="429"/>
      <c r="Y10883" s="429"/>
      <c r="Z10883" s="429"/>
      <c r="AA10883" s="429"/>
      <c r="AB10883" s="185"/>
      <c r="AC10883" s="431"/>
    </row>
    <row r="10884" spans="24:29">
      <c r="X10884" s="429"/>
      <c r="Y10884" s="429"/>
      <c r="Z10884" s="429"/>
      <c r="AA10884" s="429"/>
      <c r="AB10884" s="185"/>
      <c r="AC10884" s="431"/>
    </row>
    <row r="10885" spans="24:29">
      <c r="X10885" s="429"/>
      <c r="Y10885" s="429"/>
      <c r="Z10885" s="429"/>
      <c r="AA10885" s="429"/>
      <c r="AB10885" s="185"/>
      <c r="AC10885" s="431"/>
    </row>
    <row r="10886" spans="24:29">
      <c r="X10886" s="429"/>
      <c r="Y10886" s="429"/>
      <c r="Z10886" s="429"/>
      <c r="AA10886" s="429"/>
      <c r="AB10886" s="185"/>
      <c r="AC10886" s="431"/>
    </row>
    <row r="10887" spans="24:29">
      <c r="X10887" s="429"/>
      <c r="Y10887" s="429"/>
      <c r="Z10887" s="429"/>
      <c r="AA10887" s="429"/>
      <c r="AB10887" s="185"/>
      <c r="AC10887" s="431"/>
    </row>
    <row r="10888" spans="24:29">
      <c r="X10888" s="429"/>
      <c r="Y10888" s="429"/>
      <c r="Z10888" s="429"/>
      <c r="AA10888" s="429"/>
      <c r="AB10888" s="185"/>
      <c r="AC10888" s="431"/>
    </row>
    <row r="10889" spans="24:29">
      <c r="X10889" s="429"/>
      <c r="Y10889" s="429"/>
      <c r="Z10889" s="429"/>
      <c r="AA10889" s="429"/>
      <c r="AB10889" s="185"/>
      <c r="AC10889" s="431"/>
    </row>
    <row r="10890" spans="24:29">
      <c r="X10890" s="429"/>
      <c r="Y10890" s="429"/>
      <c r="Z10890" s="429"/>
      <c r="AA10890" s="429"/>
      <c r="AB10890" s="185"/>
      <c r="AC10890" s="431"/>
    </row>
    <row r="10891" spans="24:29">
      <c r="X10891" s="429"/>
      <c r="Y10891" s="429"/>
      <c r="Z10891" s="429"/>
      <c r="AA10891" s="429"/>
      <c r="AB10891" s="185"/>
      <c r="AC10891" s="431"/>
    </row>
    <row r="10892" spans="24:29">
      <c r="X10892" s="429"/>
      <c r="Y10892" s="429"/>
      <c r="Z10892" s="429"/>
      <c r="AA10892" s="429"/>
      <c r="AB10892" s="185"/>
      <c r="AC10892" s="431"/>
    </row>
    <row r="10893" spans="24:29">
      <c r="X10893" s="429"/>
      <c r="Y10893" s="429"/>
      <c r="Z10893" s="429"/>
      <c r="AA10893" s="429"/>
      <c r="AB10893" s="185"/>
      <c r="AC10893" s="431"/>
    </row>
    <row r="10894" spans="24:29">
      <c r="X10894" s="429"/>
      <c r="Y10894" s="429"/>
      <c r="Z10894" s="429"/>
      <c r="AA10894" s="429"/>
      <c r="AB10894" s="185"/>
      <c r="AC10894" s="431"/>
    </row>
    <row r="10895" spans="24:29">
      <c r="X10895" s="429"/>
      <c r="Y10895" s="429"/>
      <c r="Z10895" s="429"/>
      <c r="AA10895" s="429"/>
      <c r="AB10895" s="185"/>
      <c r="AC10895" s="431"/>
    </row>
    <row r="10896" spans="24:29">
      <c r="X10896" s="429"/>
      <c r="Y10896" s="429"/>
      <c r="Z10896" s="429"/>
      <c r="AA10896" s="429"/>
      <c r="AB10896" s="185"/>
      <c r="AC10896" s="431"/>
    </row>
    <row r="10897" spans="24:29">
      <c r="X10897" s="429"/>
      <c r="Y10897" s="429"/>
      <c r="Z10897" s="429"/>
      <c r="AA10897" s="429"/>
      <c r="AB10897" s="185"/>
      <c r="AC10897" s="431"/>
    </row>
    <row r="10898" spans="24:29">
      <c r="X10898" s="429"/>
      <c r="Y10898" s="429"/>
      <c r="Z10898" s="429"/>
      <c r="AA10898" s="429"/>
      <c r="AB10898" s="185"/>
      <c r="AC10898" s="431"/>
    </row>
    <row r="10899" spans="24:29">
      <c r="X10899" s="429"/>
      <c r="Y10899" s="429"/>
      <c r="Z10899" s="429"/>
      <c r="AA10899" s="429"/>
      <c r="AB10899" s="185"/>
      <c r="AC10899" s="431"/>
    </row>
    <row r="10900" spans="24:29">
      <c r="X10900" s="429"/>
      <c r="Y10900" s="429"/>
      <c r="Z10900" s="429"/>
      <c r="AA10900" s="429"/>
      <c r="AB10900" s="185"/>
      <c r="AC10900" s="431"/>
    </row>
    <row r="10901" spans="24:29">
      <c r="X10901" s="429"/>
      <c r="Y10901" s="429"/>
      <c r="Z10901" s="429"/>
      <c r="AA10901" s="429"/>
      <c r="AB10901" s="185"/>
      <c r="AC10901" s="431"/>
    </row>
    <row r="10902" spans="24:29">
      <c r="X10902" s="429"/>
      <c r="Y10902" s="429"/>
      <c r="Z10902" s="429"/>
      <c r="AA10902" s="429"/>
      <c r="AB10902" s="185"/>
      <c r="AC10902" s="431"/>
    </row>
    <row r="10903" spans="24:29">
      <c r="X10903" s="429"/>
      <c r="Y10903" s="429"/>
      <c r="Z10903" s="429"/>
      <c r="AA10903" s="429"/>
      <c r="AB10903" s="185"/>
      <c r="AC10903" s="431"/>
    </row>
    <row r="10904" spans="24:29">
      <c r="X10904" s="429"/>
      <c r="Y10904" s="429"/>
      <c r="Z10904" s="429"/>
      <c r="AA10904" s="429"/>
      <c r="AB10904" s="185"/>
      <c r="AC10904" s="431"/>
    </row>
    <row r="10905" spans="24:29">
      <c r="X10905" s="429"/>
      <c r="Y10905" s="429"/>
      <c r="Z10905" s="429"/>
      <c r="AA10905" s="429"/>
      <c r="AB10905" s="185"/>
      <c r="AC10905" s="431"/>
    </row>
    <row r="10906" spans="24:29">
      <c r="X10906" s="429"/>
      <c r="Y10906" s="429"/>
      <c r="Z10906" s="429"/>
      <c r="AA10906" s="429"/>
      <c r="AB10906" s="185"/>
      <c r="AC10906" s="431"/>
    </row>
    <row r="10907" spans="24:29">
      <c r="X10907" s="429"/>
      <c r="Y10907" s="429"/>
      <c r="Z10907" s="429"/>
      <c r="AA10907" s="429"/>
      <c r="AB10907" s="185"/>
      <c r="AC10907" s="431"/>
    </row>
    <row r="10908" spans="24:29">
      <c r="X10908" s="429"/>
      <c r="Y10908" s="429"/>
      <c r="Z10908" s="429"/>
      <c r="AA10908" s="429"/>
      <c r="AB10908" s="185"/>
      <c r="AC10908" s="431"/>
    </row>
    <row r="10909" spans="24:29">
      <c r="X10909" s="429"/>
      <c r="Y10909" s="429"/>
      <c r="Z10909" s="429"/>
      <c r="AA10909" s="429"/>
      <c r="AB10909" s="185"/>
      <c r="AC10909" s="431"/>
    </row>
    <row r="10910" spans="24:29">
      <c r="X10910" s="429"/>
      <c r="Y10910" s="429"/>
      <c r="Z10910" s="429"/>
      <c r="AA10910" s="429"/>
      <c r="AB10910" s="185"/>
      <c r="AC10910" s="431"/>
    </row>
    <row r="10911" spans="24:29">
      <c r="X10911" s="429"/>
      <c r="Y10911" s="429"/>
      <c r="Z10911" s="429"/>
      <c r="AA10911" s="429"/>
      <c r="AB10911" s="185"/>
      <c r="AC10911" s="431"/>
    </row>
    <row r="10912" spans="24:29">
      <c r="X10912" s="429"/>
      <c r="Y10912" s="429"/>
      <c r="Z10912" s="429"/>
      <c r="AA10912" s="429"/>
      <c r="AB10912" s="185"/>
      <c r="AC10912" s="431"/>
    </row>
    <row r="10913" spans="24:29">
      <c r="X10913" s="429"/>
      <c r="Y10913" s="429"/>
      <c r="Z10913" s="429"/>
      <c r="AA10913" s="429"/>
      <c r="AB10913" s="185"/>
      <c r="AC10913" s="431"/>
    </row>
    <row r="10914" spans="24:29">
      <c r="X10914" s="429"/>
      <c r="Y10914" s="429"/>
      <c r="Z10914" s="429"/>
      <c r="AA10914" s="429"/>
      <c r="AB10914" s="185"/>
      <c r="AC10914" s="431"/>
    </row>
    <row r="10915" spans="24:29">
      <c r="X10915" s="429"/>
      <c r="Y10915" s="429"/>
      <c r="Z10915" s="429"/>
      <c r="AA10915" s="429"/>
      <c r="AB10915" s="185"/>
      <c r="AC10915" s="431"/>
    </row>
    <row r="10916" spans="24:29">
      <c r="X10916" s="429"/>
      <c r="Y10916" s="429"/>
      <c r="Z10916" s="429"/>
      <c r="AA10916" s="429"/>
      <c r="AB10916" s="185"/>
      <c r="AC10916" s="431"/>
    </row>
    <row r="10917" spans="24:29">
      <c r="X10917" s="429"/>
      <c r="Y10917" s="429"/>
      <c r="Z10917" s="429"/>
      <c r="AA10917" s="429"/>
      <c r="AB10917" s="185"/>
      <c r="AC10917" s="431"/>
    </row>
    <row r="10918" spans="24:29">
      <c r="X10918" s="429"/>
      <c r="Y10918" s="429"/>
      <c r="Z10918" s="429"/>
      <c r="AA10918" s="429"/>
      <c r="AB10918" s="185"/>
      <c r="AC10918" s="431"/>
    </row>
    <row r="10919" spans="24:29">
      <c r="X10919" s="429"/>
      <c r="Y10919" s="429"/>
      <c r="Z10919" s="429"/>
      <c r="AA10919" s="429"/>
      <c r="AB10919" s="185"/>
      <c r="AC10919" s="431"/>
    </row>
    <row r="10920" spans="24:29">
      <c r="X10920" s="429"/>
      <c r="Y10920" s="429"/>
      <c r="Z10920" s="429"/>
      <c r="AA10920" s="429"/>
      <c r="AB10920" s="185"/>
      <c r="AC10920" s="431"/>
    </row>
    <row r="10921" spans="24:29">
      <c r="X10921" s="429"/>
      <c r="Y10921" s="429"/>
      <c r="Z10921" s="429"/>
      <c r="AA10921" s="429"/>
      <c r="AB10921" s="185"/>
      <c r="AC10921" s="431"/>
    </row>
    <row r="10922" spans="24:29">
      <c r="X10922" s="429"/>
      <c r="Y10922" s="429"/>
      <c r="Z10922" s="429"/>
      <c r="AA10922" s="429"/>
      <c r="AB10922" s="185"/>
      <c r="AC10922" s="431"/>
    </row>
    <row r="10923" spans="24:29">
      <c r="X10923" s="429"/>
      <c r="Y10923" s="429"/>
      <c r="Z10923" s="429"/>
      <c r="AA10923" s="429"/>
      <c r="AB10923" s="185"/>
      <c r="AC10923" s="431"/>
    </row>
    <row r="10924" spans="24:29">
      <c r="X10924" s="429"/>
      <c r="Y10924" s="429"/>
      <c r="Z10924" s="429"/>
      <c r="AA10924" s="429"/>
      <c r="AB10924" s="185"/>
      <c r="AC10924" s="431"/>
    </row>
    <row r="10925" spans="24:29">
      <c r="X10925" s="429"/>
      <c r="Y10925" s="429"/>
      <c r="Z10925" s="429"/>
      <c r="AA10925" s="429"/>
      <c r="AB10925" s="185"/>
      <c r="AC10925" s="431"/>
    </row>
    <row r="10926" spans="24:29">
      <c r="X10926" s="429"/>
      <c r="Y10926" s="429"/>
      <c r="Z10926" s="429"/>
      <c r="AA10926" s="429"/>
      <c r="AB10926" s="185"/>
      <c r="AC10926" s="431"/>
    </row>
    <row r="10927" spans="24:29">
      <c r="X10927" s="429"/>
      <c r="Y10927" s="429"/>
      <c r="Z10927" s="429"/>
      <c r="AA10927" s="429"/>
      <c r="AB10927" s="185"/>
      <c r="AC10927" s="431"/>
    </row>
    <row r="10928" spans="24:29">
      <c r="X10928" s="429"/>
      <c r="Y10928" s="429"/>
      <c r="Z10928" s="429"/>
      <c r="AA10928" s="429"/>
      <c r="AB10928" s="185"/>
      <c r="AC10928" s="431"/>
    </row>
    <row r="10929" spans="24:29">
      <c r="X10929" s="429"/>
      <c r="Y10929" s="429"/>
      <c r="Z10929" s="429"/>
      <c r="AA10929" s="429"/>
      <c r="AB10929" s="185"/>
      <c r="AC10929" s="431"/>
    </row>
    <row r="10930" spans="24:29">
      <c r="X10930" s="429"/>
      <c r="Y10930" s="429"/>
      <c r="Z10930" s="429"/>
      <c r="AA10930" s="429"/>
      <c r="AB10930" s="185"/>
      <c r="AC10930" s="431"/>
    </row>
    <row r="10931" spans="24:29">
      <c r="X10931" s="429"/>
      <c r="Y10931" s="429"/>
      <c r="Z10931" s="429"/>
      <c r="AA10931" s="429"/>
      <c r="AB10931" s="185"/>
      <c r="AC10931" s="431"/>
    </row>
    <row r="10932" spans="24:29">
      <c r="X10932" s="429"/>
      <c r="Y10932" s="429"/>
      <c r="Z10932" s="429"/>
      <c r="AA10932" s="429"/>
      <c r="AB10932" s="185"/>
      <c r="AC10932" s="431"/>
    </row>
    <row r="10933" spans="24:29">
      <c r="X10933" s="429"/>
      <c r="Y10933" s="429"/>
      <c r="Z10933" s="429"/>
      <c r="AA10933" s="429"/>
      <c r="AB10933" s="185"/>
      <c r="AC10933" s="431"/>
    </row>
    <row r="10934" spans="24:29">
      <c r="X10934" s="429"/>
      <c r="Y10934" s="429"/>
      <c r="Z10934" s="429"/>
      <c r="AA10934" s="429"/>
      <c r="AB10934" s="185"/>
      <c r="AC10934" s="431"/>
    </row>
    <row r="10935" spans="24:29">
      <c r="X10935" s="429"/>
      <c r="Y10935" s="429"/>
      <c r="Z10935" s="429"/>
      <c r="AA10935" s="429"/>
      <c r="AB10935" s="185"/>
      <c r="AC10935" s="431"/>
    </row>
    <row r="10936" spans="24:29">
      <c r="X10936" s="429"/>
      <c r="Y10936" s="429"/>
      <c r="Z10936" s="429"/>
      <c r="AA10936" s="429"/>
      <c r="AB10936" s="185"/>
      <c r="AC10936" s="431"/>
    </row>
    <row r="10937" spans="24:29">
      <c r="X10937" s="429"/>
      <c r="Y10937" s="429"/>
      <c r="Z10937" s="429"/>
      <c r="AA10937" s="429"/>
      <c r="AB10937" s="185"/>
      <c r="AC10937" s="431"/>
    </row>
    <row r="10938" spans="24:29">
      <c r="X10938" s="429"/>
      <c r="Y10938" s="429"/>
      <c r="Z10938" s="429"/>
      <c r="AA10938" s="429"/>
      <c r="AB10938" s="185"/>
      <c r="AC10938" s="431"/>
    </row>
    <row r="10939" spans="24:29">
      <c r="X10939" s="429"/>
      <c r="Y10939" s="429"/>
      <c r="Z10939" s="429"/>
      <c r="AA10939" s="429"/>
      <c r="AB10939" s="185"/>
      <c r="AC10939" s="431"/>
    </row>
    <row r="10940" spans="24:29">
      <c r="X10940" s="429"/>
      <c r="Y10940" s="429"/>
      <c r="Z10940" s="429"/>
      <c r="AA10940" s="429"/>
      <c r="AB10940" s="185"/>
      <c r="AC10940" s="431"/>
    </row>
    <row r="10941" spans="24:29">
      <c r="X10941" s="429"/>
      <c r="Y10941" s="429"/>
      <c r="Z10941" s="429"/>
      <c r="AA10941" s="429"/>
      <c r="AB10941" s="185"/>
      <c r="AC10941" s="431"/>
    </row>
    <row r="10942" spans="24:29">
      <c r="X10942" s="429"/>
      <c r="Y10942" s="429"/>
      <c r="Z10942" s="429"/>
      <c r="AA10942" s="429"/>
      <c r="AB10942" s="185"/>
      <c r="AC10942" s="431"/>
    </row>
    <row r="10943" spans="24:29">
      <c r="X10943" s="429"/>
      <c r="Y10943" s="429"/>
      <c r="Z10943" s="429"/>
      <c r="AA10943" s="429"/>
      <c r="AB10943" s="185"/>
      <c r="AC10943" s="431"/>
    </row>
    <row r="10944" spans="24:29">
      <c r="X10944" s="429"/>
      <c r="Y10944" s="429"/>
      <c r="Z10944" s="429"/>
      <c r="AA10944" s="429"/>
      <c r="AB10944" s="185"/>
      <c r="AC10944" s="431"/>
    </row>
    <row r="10945" spans="24:29">
      <c r="X10945" s="429"/>
      <c r="Y10945" s="429"/>
      <c r="Z10945" s="429"/>
      <c r="AA10945" s="429"/>
      <c r="AB10945" s="185"/>
      <c r="AC10945" s="431"/>
    </row>
    <row r="10946" spans="24:29">
      <c r="X10946" s="429"/>
      <c r="Y10946" s="429"/>
      <c r="Z10946" s="429"/>
      <c r="AA10946" s="429"/>
      <c r="AB10946" s="185"/>
      <c r="AC10946" s="431"/>
    </row>
    <row r="10947" spans="24:29">
      <c r="X10947" s="429"/>
      <c r="Y10947" s="429"/>
      <c r="Z10947" s="429"/>
      <c r="AA10947" s="429"/>
      <c r="AB10947" s="185"/>
      <c r="AC10947" s="431"/>
    </row>
    <row r="10948" spans="24:29">
      <c r="X10948" s="429"/>
      <c r="Y10948" s="429"/>
      <c r="Z10948" s="429"/>
      <c r="AA10948" s="429"/>
      <c r="AB10948" s="185"/>
      <c r="AC10948" s="431"/>
    </row>
    <row r="10949" spans="24:29">
      <c r="X10949" s="429"/>
      <c r="Y10949" s="429"/>
      <c r="Z10949" s="429"/>
      <c r="AA10949" s="429"/>
      <c r="AB10949" s="185"/>
      <c r="AC10949" s="431"/>
    </row>
    <row r="10950" spans="24:29">
      <c r="X10950" s="429"/>
      <c r="Y10950" s="429"/>
      <c r="Z10950" s="429"/>
      <c r="AA10950" s="429"/>
      <c r="AB10950" s="185"/>
      <c r="AC10950" s="431"/>
    </row>
    <row r="10951" spans="24:29">
      <c r="X10951" s="429"/>
      <c r="Y10951" s="429"/>
      <c r="Z10951" s="429"/>
      <c r="AA10951" s="429"/>
      <c r="AB10951" s="185"/>
      <c r="AC10951" s="431"/>
    </row>
    <row r="10952" spans="24:29">
      <c r="X10952" s="429"/>
      <c r="Y10952" s="429"/>
      <c r="Z10952" s="429"/>
      <c r="AA10952" s="429"/>
      <c r="AB10952" s="185"/>
      <c r="AC10952" s="431"/>
    </row>
    <row r="10953" spans="24:29">
      <c r="X10953" s="429"/>
      <c r="Y10953" s="429"/>
      <c r="Z10953" s="429"/>
      <c r="AA10953" s="429"/>
      <c r="AB10953" s="185"/>
      <c r="AC10953" s="431"/>
    </row>
    <row r="10954" spans="24:29">
      <c r="X10954" s="429"/>
      <c r="Y10954" s="429"/>
      <c r="Z10954" s="429"/>
      <c r="AA10954" s="429"/>
      <c r="AB10954" s="185"/>
      <c r="AC10954" s="431"/>
    </row>
    <row r="10955" spans="24:29">
      <c r="X10955" s="429"/>
      <c r="Y10955" s="429"/>
      <c r="Z10955" s="429"/>
      <c r="AA10955" s="429"/>
      <c r="AB10955" s="185"/>
      <c r="AC10955" s="431"/>
    </row>
    <row r="10956" spans="24:29">
      <c r="X10956" s="429"/>
      <c r="Y10956" s="429"/>
      <c r="Z10956" s="429"/>
      <c r="AA10956" s="429"/>
      <c r="AB10956" s="185"/>
      <c r="AC10956" s="431"/>
    </row>
    <row r="10957" spans="24:29">
      <c r="X10957" s="429"/>
      <c r="Y10957" s="429"/>
      <c r="Z10957" s="429"/>
      <c r="AA10957" s="429"/>
      <c r="AB10957" s="185"/>
      <c r="AC10957" s="431"/>
    </row>
    <row r="10958" spans="24:29">
      <c r="X10958" s="429"/>
      <c r="Y10958" s="429"/>
      <c r="Z10958" s="429"/>
      <c r="AA10958" s="429"/>
      <c r="AB10958" s="185"/>
      <c r="AC10958" s="431"/>
    </row>
    <row r="10959" spans="24:29">
      <c r="X10959" s="429"/>
      <c r="Y10959" s="429"/>
      <c r="Z10959" s="429"/>
      <c r="AA10959" s="429"/>
      <c r="AB10959" s="185"/>
      <c r="AC10959" s="431"/>
    </row>
    <row r="10960" spans="24:29">
      <c r="X10960" s="429"/>
      <c r="Y10960" s="429"/>
      <c r="Z10960" s="429"/>
      <c r="AA10960" s="429"/>
      <c r="AB10960" s="185"/>
      <c r="AC10960" s="431"/>
    </row>
    <row r="10961" spans="24:29">
      <c r="X10961" s="429"/>
      <c r="Y10961" s="429"/>
      <c r="Z10961" s="429"/>
      <c r="AA10961" s="429"/>
      <c r="AB10961" s="185"/>
      <c r="AC10961" s="431"/>
    </row>
    <row r="10962" spans="24:29">
      <c r="X10962" s="429"/>
      <c r="Y10962" s="429"/>
      <c r="Z10962" s="429"/>
      <c r="AA10962" s="429"/>
      <c r="AB10962" s="185"/>
      <c r="AC10962" s="431"/>
    </row>
    <row r="10963" spans="24:29">
      <c r="X10963" s="429"/>
      <c r="Y10963" s="429"/>
      <c r="Z10963" s="429"/>
      <c r="AA10963" s="429"/>
      <c r="AB10963" s="185"/>
      <c r="AC10963" s="431"/>
    </row>
    <row r="10964" spans="24:29">
      <c r="X10964" s="429"/>
      <c r="Y10964" s="429"/>
      <c r="Z10964" s="429"/>
      <c r="AA10964" s="429"/>
      <c r="AB10964" s="185"/>
      <c r="AC10964" s="431"/>
    </row>
    <row r="10965" spans="24:29">
      <c r="X10965" s="429"/>
      <c r="Y10965" s="429"/>
      <c r="Z10965" s="429"/>
      <c r="AA10965" s="429"/>
      <c r="AB10965" s="185"/>
      <c r="AC10965" s="431"/>
    </row>
    <row r="10966" spans="24:29">
      <c r="X10966" s="429"/>
      <c r="Y10966" s="429"/>
      <c r="Z10966" s="429"/>
      <c r="AA10966" s="429"/>
      <c r="AB10966" s="185"/>
      <c r="AC10966" s="431"/>
    </row>
    <row r="10967" spans="24:29">
      <c r="X10967" s="429"/>
      <c r="Y10967" s="429"/>
      <c r="Z10967" s="429"/>
      <c r="AA10967" s="429"/>
      <c r="AB10967" s="185"/>
      <c r="AC10967" s="431"/>
    </row>
    <row r="10968" spans="24:29">
      <c r="X10968" s="429"/>
      <c r="Y10968" s="429"/>
      <c r="Z10968" s="429"/>
      <c r="AA10968" s="429"/>
      <c r="AB10968" s="185"/>
      <c r="AC10968" s="431"/>
    </row>
    <row r="10969" spans="24:29">
      <c r="X10969" s="429"/>
      <c r="Y10969" s="429"/>
      <c r="Z10969" s="429"/>
      <c r="AA10969" s="429"/>
      <c r="AB10969" s="185"/>
      <c r="AC10969" s="431"/>
    </row>
    <row r="10970" spans="24:29">
      <c r="X10970" s="429"/>
      <c r="Y10970" s="429"/>
      <c r="Z10970" s="429"/>
      <c r="AA10970" s="429"/>
      <c r="AB10970" s="185"/>
      <c r="AC10970" s="431"/>
    </row>
    <row r="10971" spans="24:29">
      <c r="X10971" s="429"/>
      <c r="Y10971" s="429"/>
      <c r="Z10971" s="429"/>
      <c r="AA10971" s="429"/>
      <c r="AB10971" s="185"/>
      <c r="AC10971" s="431"/>
    </row>
    <row r="10972" spans="24:29">
      <c r="X10972" s="429"/>
      <c r="Y10972" s="429"/>
      <c r="Z10972" s="429"/>
      <c r="AA10972" s="429"/>
      <c r="AB10972" s="185"/>
      <c r="AC10972" s="431"/>
    </row>
    <row r="10973" spans="24:29">
      <c r="X10973" s="429"/>
      <c r="Y10973" s="429"/>
      <c r="Z10973" s="429"/>
      <c r="AA10973" s="429"/>
      <c r="AB10973" s="185"/>
      <c r="AC10973" s="431"/>
    </row>
    <row r="10974" spans="24:29">
      <c r="X10974" s="429"/>
      <c r="Y10974" s="429"/>
      <c r="Z10974" s="429"/>
      <c r="AA10974" s="429"/>
      <c r="AB10974" s="185"/>
      <c r="AC10974" s="431"/>
    </row>
    <row r="10975" spans="24:29">
      <c r="X10975" s="429"/>
      <c r="Y10975" s="429"/>
      <c r="Z10975" s="429"/>
      <c r="AA10975" s="429"/>
      <c r="AB10975" s="185"/>
      <c r="AC10975" s="431"/>
    </row>
    <row r="10976" spans="24:29">
      <c r="X10976" s="429"/>
      <c r="Y10976" s="429"/>
      <c r="Z10976" s="429"/>
      <c r="AA10976" s="429"/>
      <c r="AB10976" s="185"/>
      <c r="AC10976" s="431"/>
    </row>
    <row r="10977" spans="24:29">
      <c r="X10977" s="429"/>
      <c r="Y10977" s="429"/>
      <c r="Z10977" s="429"/>
      <c r="AA10977" s="429"/>
      <c r="AB10977" s="185"/>
      <c r="AC10977" s="431"/>
    </row>
    <row r="10978" spans="24:29">
      <c r="X10978" s="429"/>
      <c r="Y10978" s="429"/>
      <c r="Z10978" s="429"/>
      <c r="AA10978" s="429"/>
      <c r="AB10978" s="185"/>
      <c r="AC10978" s="431"/>
    </row>
    <row r="10979" spans="24:29">
      <c r="X10979" s="429"/>
      <c r="Y10979" s="429"/>
      <c r="Z10979" s="429"/>
      <c r="AA10979" s="429"/>
      <c r="AB10979" s="185"/>
      <c r="AC10979" s="431"/>
    </row>
    <row r="10980" spans="24:29">
      <c r="X10980" s="429"/>
      <c r="Y10980" s="429"/>
      <c r="Z10980" s="429"/>
      <c r="AA10980" s="429"/>
      <c r="AB10980" s="185"/>
      <c r="AC10980" s="431"/>
    </row>
    <row r="10981" spans="24:29">
      <c r="X10981" s="429"/>
      <c r="Y10981" s="429"/>
      <c r="Z10981" s="429"/>
      <c r="AA10981" s="429"/>
      <c r="AB10981" s="185"/>
      <c r="AC10981" s="431"/>
    </row>
    <row r="10982" spans="24:29">
      <c r="X10982" s="429"/>
      <c r="Y10982" s="429"/>
      <c r="Z10982" s="429"/>
      <c r="AA10982" s="429"/>
      <c r="AB10982" s="185"/>
      <c r="AC10982" s="431"/>
    </row>
    <row r="10983" spans="24:29">
      <c r="X10983" s="429"/>
      <c r="Y10983" s="429"/>
      <c r="Z10983" s="429"/>
      <c r="AA10983" s="429"/>
      <c r="AB10983" s="185"/>
      <c r="AC10983" s="431"/>
    </row>
    <row r="10984" spans="24:29">
      <c r="X10984" s="429"/>
      <c r="Y10984" s="429"/>
      <c r="Z10984" s="429"/>
      <c r="AA10984" s="429"/>
      <c r="AB10984" s="185"/>
      <c r="AC10984" s="431"/>
    </row>
    <row r="10985" spans="24:29">
      <c r="X10985" s="429"/>
      <c r="Y10985" s="429"/>
      <c r="Z10985" s="429"/>
      <c r="AA10985" s="429"/>
      <c r="AB10985" s="185"/>
      <c r="AC10985" s="431"/>
    </row>
    <row r="10986" spans="24:29">
      <c r="X10986" s="429"/>
      <c r="Y10986" s="429"/>
      <c r="Z10986" s="429"/>
      <c r="AA10986" s="429"/>
      <c r="AB10986" s="185"/>
      <c r="AC10986" s="431"/>
    </row>
    <row r="10987" spans="24:29">
      <c r="X10987" s="429"/>
      <c r="Y10987" s="429"/>
      <c r="Z10987" s="429"/>
      <c r="AA10987" s="429"/>
      <c r="AB10987" s="185"/>
      <c r="AC10987" s="431"/>
    </row>
    <row r="10988" spans="24:29">
      <c r="X10988" s="429"/>
      <c r="Y10988" s="429"/>
      <c r="Z10988" s="429"/>
      <c r="AA10988" s="429"/>
      <c r="AB10988" s="185"/>
      <c r="AC10988" s="431"/>
    </row>
    <row r="10989" spans="24:29">
      <c r="X10989" s="429"/>
      <c r="Y10989" s="429"/>
      <c r="Z10989" s="429"/>
      <c r="AA10989" s="429"/>
      <c r="AB10989" s="185"/>
      <c r="AC10989" s="431"/>
    </row>
    <row r="10990" spans="24:29">
      <c r="X10990" s="429"/>
      <c r="Y10990" s="429"/>
      <c r="Z10990" s="429"/>
      <c r="AA10990" s="429"/>
      <c r="AB10990" s="185"/>
      <c r="AC10990" s="431"/>
    </row>
    <row r="10991" spans="24:29">
      <c r="X10991" s="429"/>
      <c r="Y10991" s="429"/>
      <c r="Z10991" s="429"/>
      <c r="AA10991" s="429"/>
      <c r="AB10991" s="185"/>
      <c r="AC10991" s="431"/>
    </row>
    <row r="10992" spans="24:29">
      <c r="X10992" s="429"/>
      <c r="Y10992" s="429"/>
      <c r="Z10992" s="429"/>
      <c r="AA10992" s="429"/>
      <c r="AB10992" s="185"/>
      <c r="AC10992" s="431"/>
    </row>
    <row r="10993" spans="24:29">
      <c r="X10993" s="429"/>
      <c r="Y10993" s="429"/>
      <c r="Z10993" s="429"/>
      <c r="AA10993" s="429"/>
      <c r="AB10993" s="185"/>
      <c r="AC10993" s="431"/>
    </row>
    <row r="10994" spans="24:29">
      <c r="X10994" s="429"/>
      <c r="Y10994" s="429"/>
      <c r="Z10994" s="429"/>
      <c r="AA10994" s="429"/>
      <c r="AB10994" s="185"/>
      <c r="AC10994" s="431"/>
    </row>
    <row r="10995" spans="24:29">
      <c r="X10995" s="429"/>
      <c r="Y10995" s="429"/>
      <c r="Z10995" s="429"/>
      <c r="AA10995" s="429"/>
      <c r="AB10995" s="185"/>
      <c r="AC10995" s="431"/>
    </row>
    <row r="10996" spans="24:29">
      <c r="X10996" s="429"/>
      <c r="Y10996" s="429"/>
      <c r="Z10996" s="429"/>
      <c r="AA10996" s="429"/>
      <c r="AB10996" s="185"/>
      <c r="AC10996" s="431"/>
    </row>
    <row r="10997" spans="24:29">
      <c r="X10997" s="429"/>
      <c r="Y10997" s="429"/>
      <c r="Z10997" s="429"/>
      <c r="AA10997" s="429"/>
      <c r="AB10997" s="185"/>
      <c r="AC10997" s="431"/>
    </row>
    <row r="10998" spans="24:29">
      <c r="X10998" s="429"/>
      <c r="Y10998" s="429"/>
      <c r="Z10998" s="429"/>
      <c r="AA10998" s="429"/>
      <c r="AB10998" s="185"/>
      <c r="AC10998" s="431"/>
    </row>
    <row r="10999" spans="24:29">
      <c r="X10999" s="429"/>
      <c r="Y10999" s="429"/>
      <c r="Z10999" s="429"/>
      <c r="AA10999" s="429"/>
      <c r="AB10999" s="185"/>
      <c r="AC10999" s="431"/>
    </row>
    <row r="11000" spans="24:29">
      <c r="X11000" s="429"/>
      <c r="Y11000" s="429"/>
      <c r="Z11000" s="429"/>
      <c r="AA11000" s="429"/>
      <c r="AB11000" s="185"/>
      <c r="AC11000" s="431"/>
    </row>
    <row r="11001" spans="24:29">
      <c r="X11001" s="429"/>
      <c r="Y11001" s="429"/>
      <c r="Z11001" s="429"/>
      <c r="AA11001" s="429"/>
      <c r="AB11001" s="185"/>
      <c r="AC11001" s="431"/>
    </row>
    <row r="11002" spans="24:29">
      <c r="X11002" s="429"/>
      <c r="Y11002" s="429"/>
      <c r="Z11002" s="429"/>
      <c r="AA11002" s="429"/>
      <c r="AB11002" s="185"/>
      <c r="AC11002" s="431"/>
    </row>
    <row r="11003" spans="24:29">
      <c r="X11003" s="429"/>
      <c r="Y11003" s="429"/>
      <c r="Z11003" s="429"/>
      <c r="AA11003" s="429"/>
      <c r="AB11003" s="185"/>
      <c r="AC11003" s="431"/>
    </row>
    <row r="11004" spans="24:29">
      <c r="X11004" s="429"/>
      <c r="Y11004" s="429"/>
      <c r="Z11004" s="429"/>
      <c r="AA11004" s="429"/>
      <c r="AB11004" s="185"/>
      <c r="AC11004" s="431"/>
    </row>
    <row r="11005" spans="24:29">
      <c r="X11005" s="429"/>
      <c r="Y11005" s="429"/>
      <c r="Z11005" s="429"/>
      <c r="AA11005" s="429"/>
      <c r="AB11005" s="185"/>
      <c r="AC11005" s="431"/>
    </row>
    <row r="11006" spans="24:29">
      <c r="X11006" s="429"/>
      <c r="Y11006" s="429"/>
      <c r="Z11006" s="429"/>
      <c r="AA11006" s="429"/>
      <c r="AB11006" s="185"/>
      <c r="AC11006" s="431"/>
    </row>
    <row r="11007" spans="24:29">
      <c r="X11007" s="429"/>
      <c r="Y11007" s="429"/>
      <c r="Z11007" s="429"/>
      <c r="AA11007" s="429"/>
      <c r="AB11007" s="185"/>
      <c r="AC11007" s="431"/>
    </row>
    <row r="11008" spans="24:29">
      <c r="X11008" s="429"/>
      <c r="Y11008" s="429"/>
      <c r="Z11008" s="429"/>
      <c r="AA11008" s="429"/>
      <c r="AB11008" s="185"/>
      <c r="AC11008" s="431"/>
    </row>
    <row r="11009" spans="24:29">
      <c r="X11009" s="429"/>
      <c r="Y11009" s="429"/>
      <c r="Z11009" s="429"/>
      <c r="AA11009" s="429"/>
      <c r="AB11009" s="185"/>
      <c r="AC11009" s="431"/>
    </row>
    <row r="11010" spans="24:29">
      <c r="X11010" s="429"/>
      <c r="Y11010" s="429"/>
      <c r="Z11010" s="429"/>
      <c r="AA11010" s="429"/>
      <c r="AB11010" s="185"/>
      <c r="AC11010" s="431"/>
    </row>
    <row r="11011" spans="24:29">
      <c r="X11011" s="429"/>
      <c r="Y11011" s="429"/>
      <c r="Z11011" s="429"/>
      <c r="AA11011" s="429"/>
      <c r="AB11011" s="185"/>
      <c r="AC11011" s="431"/>
    </row>
    <row r="11012" spans="24:29">
      <c r="X11012" s="429"/>
      <c r="Y11012" s="429"/>
      <c r="Z11012" s="429"/>
      <c r="AA11012" s="429"/>
      <c r="AB11012" s="185"/>
      <c r="AC11012" s="431"/>
    </row>
    <row r="11013" spans="24:29">
      <c r="X11013" s="429"/>
      <c r="Y11013" s="429"/>
      <c r="Z11013" s="429"/>
      <c r="AA11013" s="429"/>
      <c r="AB11013" s="185"/>
      <c r="AC11013" s="431"/>
    </row>
    <row r="11014" spans="24:29">
      <c r="X11014" s="429"/>
      <c r="Y11014" s="429"/>
      <c r="Z11014" s="429"/>
      <c r="AA11014" s="429"/>
      <c r="AB11014" s="185"/>
      <c r="AC11014" s="431"/>
    </row>
    <row r="11015" spans="24:29">
      <c r="X11015" s="429"/>
      <c r="Y11015" s="429"/>
      <c r="Z11015" s="429"/>
      <c r="AA11015" s="429"/>
      <c r="AB11015" s="185"/>
      <c r="AC11015" s="431"/>
    </row>
    <row r="11016" spans="24:29">
      <c r="X11016" s="429"/>
      <c r="Y11016" s="429"/>
      <c r="Z11016" s="429"/>
      <c r="AA11016" s="429"/>
      <c r="AB11016" s="185"/>
      <c r="AC11016" s="431"/>
    </row>
    <row r="11017" spans="24:29">
      <c r="X11017" s="429"/>
      <c r="Y11017" s="429"/>
      <c r="Z11017" s="429"/>
      <c r="AA11017" s="429"/>
      <c r="AB11017" s="185"/>
      <c r="AC11017" s="431"/>
    </row>
    <row r="11018" spans="24:29">
      <c r="X11018" s="429"/>
      <c r="Y11018" s="429"/>
      <c r="Z11018" s="429"/>
      <c r="AA11018" s="429"/>
      <c r="AB11018" s="185"/>
      <c r="AC11018" s="431"/>
    </row>
    <row r="11019" spans="24:29">
      <c r="X11019" s="429"/>
      <c r="Y11019" s="429"/>
      <c r="Z11019" s="429"/>
      <c r="AA11019" s="429"/>
      <c r="AB11019" s="185"/>
      <c r="AC11019" s="431"/>
    </row>
    <row r="11020" spans="24:29">
      <c r="X11020" s="429"/>
      <c r="Y11020" s="429"/>
      <c r="Z11020" s="429"/>
      <c r="AA11020" s="429"/>
      <c r="AB11020" s="185"/>
      <c r="AC11020" s="431"/>
    </row>
    <row r="11021" spans="24:29">
      <c r="X11021" s="429"/>
      <c r="Y11021" s="429"/>
      <c r="Z11021" s="429"/>
      <c r="AA11021" s="429"/>
      <c r="AB11021" s="185"/>
      <c r="AC11021" s="431"/>
    </row>
    <row r="11022" spans="24:29">
      <c r="X11022" s="429"/>
      <c r="Y11022" s="429"/>
      <c r="Z11022" s="429"/>
      <c r="AA11022" s="429"/>
      <c r="AB11022" s="185"/>
      <c r="AC11022" s="431"/>
    </row>
    <row r="11023" spans="24:29">
      <c r="X11023" s="429"/>
      <c r="Y11023" s="429"/>
      <c r="Z11023" s="429"/>
      <c r="AA11023" s="429"/>
      <c r="AB11023" s="185"/>
      <c r="AC11023" s="431"/>
    </row>
    <row r="11024" spans="24:29">
      <c r="X11024" s="429"/>
      <c r="Y11024" s="429"/>
      <c r="Z11024" s="429"/>
      <c r="AA11024" s="429"/>
      <c r="AB11024" s="185"/>
      <c r="AC11024" s="431"/>
    </row>
    <row r="11025" spans="24:29">
      <c r="X11025" s="429"/>
      <c r="Y11025" s="429"/>
      <c r="Z11025" s="429"/>
      <c r="AA11025" s="429"/>
      <c r="AB11025" s="185"/>
      <c r="AC11025" s="431"/>
    </row>
    <row r="11026" spans="24:29">
      <c r="X11026" s="429"/>
      <c r="Y11026" s="429"/>
      <c r="Z11026" s="429"/>
      <c r="AA11026" s="429"/>
      <c r="AB11026" s="185"/>
      <c r="AC11026" s="431"/>
    </row>
    <row r="11027" spans="24:29">
      <c r="X11027" s="429"/>
      <c r="Y11027" s="429"/>
      <c r="Z11027" s="429"/>
      <c r="AA11027" s="429"/>
      <c r="AB11027" s="185"/>
      <c r="AC11027" s="431"/>
    </row>
    <row r="11028" spans="24:29">
      <c r="X11028" s="429"/>
      <c r="Y11028" s="429"/>
      <c r="Z11028" s="429"/>
      <c r="AA11028" s="429"/>
      <c r="AB11028" s="185"/>
      <c r="AC11028" s="431"/>
    </row>
    <row r="11029" spans="24:29">
      <c r="X11029" s="429"/>
      <c r="Y11029" s="429"/>
      <c r="Z11029" s="429"/>
      <c r="AA11029" s="429"/>
      <c r="AB11029" s="185"/>
      <c r="AC11029" s="431"/>
    </row>
    <row r="11030" spans="24:29">
      <c r="X11030" s="429"/>
      <c r="Y11030" s="429"/>
      <c r="Z11030" s="429"/>
      <c r="AA11030" s="429"/>
      <c r="AB11030" s="185"/>
      <c r="AC11030" s="431"/>
    </row>
    <row r="11031" spans="24:29">
      <c r="X11031" s="429"/>
      <c r="Y11031" s="429"/>
      <c r="Z11031" s="429"/>
      <c r="AA11031" s="429"/>
      <c r="AB11031" s="185"/>
      <c r="AC11031" s="431"/>
    </row>
    <row r="11032" spans="24:29">
      <c r="X11032" s="429"/>
      <c r="Y11032" s="429"/>
      <c r="Z11032" s="429"/>
      <c r="AA11032" s="429"/>
      <c r="AB11032" s="185"/>
      <c r="AC11032" s="431"/>
    </row>
    <row r="11033" spans="24:29">
      <c r="X11033" s="429"/>
      <c r="Y11033" s="429"/>
      <c r="Z11033" s="429"/>
      <c r="AA11033" s="429"/>
      <c r="AB11033" s="185"/>
      <c r="AC11033" s="431"/>
    </row>
    <row r="11034" spans="24:29">
      <c r="X11034" s="429"/>
      <c r="Y11034" s="429"/>
      <c r="Z11034" s="429"/>
      <c r="AA11034" s="429"/>
      <c r="AB11034" s="185"/>
      <c r="AC11034" s="431"/>
    </row>
    <row r="11035" spans="24:29">
      <c r="X11035" s="429"/>
      <c r="Y11035" s="429"/>
      <c r="Z11035" s="429"/>
      <c r="AA11035" s="429"/>
      <c r="AB11035" s="185"/>
      <c r="AC11035" s="431"/>
    </row>
    <row r="11036" spans="24:29">
      <c r="X11036" s="429"/>
      <c r="Y11036" s="429"/>
      <c r="Z11036" s="429"/>
      <c r="AA11036" s="429"/>
      <c r="AB11036" s="185"/>
      <c r="AC11036" s="431"/>
    </row>
    <row r="11037" spans="24:29">
      <c r="X11037" s="429"/>
      <c r="Y11037" s="429"/>
      <c r="Z11037" s="429"/>
      <c r="AA11037" s="429"/>
      <c r="AB11037" s="185"/>
      <c r="AC11037" s="431"/>
    </row>
    <row r="11038" spans="24:29">
      <c r="X11038" s="429"/>
      <c r="Y11038" s="429"/>
      <c r="Z11038" s="429"/>
      <c r="AA11038" s="429"/>
      <c r="AB11038" s="185"/>
      <c r="AC11038" s="431"/>
    </row>
    <row r="11039" spans="24:29">
      <c r="X11039" s="429"/>
      <c r="Y11039" s="429"/>
      <c r="Z11039" s="429"/>
      <c r="AA11039" s="429"/>
      <c r="AB11039" s="185"/>
      <c r="AC11039" s="431"/>
    </row>
    <row r="11040" spans="24:29">
      <c r="X11040" s="429"/>
      <c r="Y11040" s="429"/>
      <c r="Z11040" s="429"/>
      <c r="AA11040" s="429"/>
      <c r="AB11040" s="185"/>
      <c r="AC11040" s="431"/>
    </row>
    <row r="11041" spans="24:29">
      <c r="X11041" s="429"/>
      <c r="Y11041" s="429"/>
      <c r="Z11041" s="429"/>
      <c r="AA11041" s="429"/>
      <c r="AB11041" s="185"/>
      <c r="AC11041" s="431"/>
    </row>
    <row r="11042" spans="24:29">
      <c r="X11042" s="429"/>
      <c r="Y11042" s="429"/>
      <c r="Z11042" s="429"/>
      <c r="AA11042" s="429"/>
      <c r="AB11042" s="185"/>
      <c r="AC11042" s="431"/>
    </row>
    <row r="11043" spans="24:29">
      <c r="X11043" s="429"/>
      <c r="Y11043" s="429"/>
      <c r="Z11043" s="429"/>
      <c r="AA11043" s="429"/>
      <c r="AB11043" s="185"/>
      <c r="AC11043" s="431"/>
    </row>
    <row r="11044" spans="24:29">
      <c r="X11044" s="429"/>
      <c r="Y11044" s="429"/>
      <c r="Z11044" s="429"/>
      <c r="AA11044" s="429"/>
      <c r="AB11044" s="185"/>
      <c r="AC11044" s="431"/>
    </row>
    <row r="11045" spans="24:29">
      <c r="X11045" s="429"/>
      <c r="Y11045" s="429"/>
      <c r="Z11045" s="429"/>
      <c r="AA11045" s="429"/>
      <c r="AB11045" s="185"/>
      <c r="AC11045" s="431"/>
    </row>
    <row r="11046" spans="24:29">
      <c r="X11046" s="429"/>
      <c r="Y11046" s="429"/>
      <c r="Z11046" s="429"/>
      <c r="AA11046" s="429"/>
      <c r="AB11046" s="185"/>
      <c r="AC11046" s="431"/>
    </row>
    <row r="11047" spans="24:29">
      <c r="X11047" s="429"/>
      <c r="Y11047" s="429"/>
      <c r="Z11047" s="429"/>
      <c r="AA11047" s="429"/>
      <c r="AB11047" s="185"/>
      <c r="AC11047" s="431"/>
    </row>
    <row r="11048" spans="24:29">
      <c r="X11048" s="429"/>
      <c r="Y11048" s="429"/>
      <c r="Z11048" s="429"/>
      <c r="AA11048" s="429"/>
      <c r="AB11048" s="185"/>
      <c r="AC11048" s="431"/>
    </row>
    <row r="11049" spans="24:29">
      <c r="X11049" s="429"/>
      <c r="Y11049" s="429"/>
      <c r="Z11049" s="429"/>
      <c r="AA11049" s="429"/>
      <c r="AB11049" s="185"/>
      <c r="AC11049" s="431"/>
    </row>
    <row r="11050" spans="24:29">
      <c r="X11050" s="429"/>
      <c r="Y11050" s="429"/>
      <c r="Z11050" s="429"/>
      <c r="AA11050" s="429"/>
      <c r="AB11050" s="185"/>
      <c r="AC11050" s="431"/>
    </row>
    <row r="11051" spans="24:29">
      <c r="X11051" s="429"/>
      <c r="Y11051" s="429"/>
      <c r="Z11051" s="429"/>
      <c r="AA11051" s="429"/>
      <c r="AB11051" s="185"/>
      <c r="AC11051" s="431"/>
    </row>
    <row r="11052" spans="24:29">
      <c r="X11052" s="429"/>
      <c r="Y11052" s="429"/>
      <c r="Z11052" s="429"/>
      <c r="AA11052" s="429"/>
      <c r="AB11052" s="185"/>
      <c r="AC11052" s="431"/>
    </row>
    <row r="11053" spans="24:29">
      <c r="X11053" s="429"/>
      <c r="Y11053" s="429"/>
      <c r="Z11053" s="429"/>
      <c r="AA11053" s="429"/>
      <c r="AB11053" s="185"/>
      <c r="AC11053" s="431"/>
    </row>
    <row r="11054" spans="24:29">
      <c r="X11054" s="429"/>
      <c r="Y11054" s="429"/>
      <c r="Z11054" s="429"/>
      <c r="AA11054" s="429"/>
      <c r="AB11054" s="185"/>
      <c r="AC11054" s="431"/>
    </row>
    <row r="11055" spans="24:29">
      <c r="X11055" s="429"/>
      <c r="Y11055" s="429"/>
      <c r="Z11055" s="429"/>
      <c r="AA11055" s="429"/>
      <c r="AB11055" s="185"/>
      <c r="AC11055" s="431"/>
    </row>
    <row r="11056" spans="24:29">
      <c r="X11056" s="429"/>
      <c r="Y11056" s="429"/>
      <c r="Z11056" s="429"/>
      <c r="AA11056" s="429"/>
      <c r="AB11056" s="185"/>
      <c r="AC11056" s="431"/>
    </row>
    <row r="11057" spans="24:29">
      <c r="X11057" s="429"/>
      <c r="Y11057" s="429"/>
      <c r="Z11057" s="429"/>
      <c r="AA11057" s="429"/>
      <c r="AB11057" s="185"/>
      <c r="AC11057" s="431"/>
    </row>
    <row r="11058" spans="24:29">
      <c r="X11058" s="429"/>
      <c r="Y11058" s="429"/>
      <c r="Z11058" s="429"/>
      <c r="AA11058" s="429"/>
      <c r="AB11058" s="185"/>
      <c r="AC11058" s="431"/>
    </row>
    <row r="11059" spans="24:29">
      <c r="X11059" s="429"/>
      <c r="Y11059" s="429"/>
      <c r="Z11059" s="429"/>
      <c r="AA11059" s="429"/>
      <c r="AB11059" s="185"/>
      <c r="AC11059" s="431"/>
    </row>
    <row r="11060" spans="24:29">
      <c r="X11060" s="429"/>
      <c r="Y11060" s="429"/>
      <c r="Z11060" s="429"/>
      <c r="AA11060" s="429"/>
      <c r="AB11060" s="185"/>
      <c r="AC11060" s="431"/>
    </row>
    <row r="11061" spans="24:29">
      <c r="X11061" s="429"/>
      <c r="Y11061" s="429"/>
      <c r="Z11061" s="429"/>
      <c r="AA11061" s="429"/>
      <c r="AB11061" s="185"/>
      <c r="AC11061" s="431"/>
    </row>
    <row r="11062" spans="24:29">
      <c r="X11062" s="429"/>
      <c r="Y11062" s="429"/>
      <c r="Z11062" s="429"/>
      <c r="AA11062" s="429"/>
      <c r="AB11062" s="185"/>
      <c r="AC11062" s="431"/>
    </row>
    <row r="11063" spans="24:29">
      <c r="X11063" s="429"/>
      <c r="Y11063" s="429"/>
      <c r="Z11063" s="429"/>
      <c r="AA11063" s="429"/>
      <c r="AB11063" s="185"/>
      <c r="AC11063" s="431"/>
    </row>
    <row r="11064" spans="24:29">
      <c r="X11064" s="429"/>
      <c r="Y11064" s="429"/>
      <c r="Z11064" s="429"/>
      <c r="AA11064" s="429"/>
      <c r="AB11064" s="185"/>
      <c r="AC11064" s="431"/>
    </row>
    <row r="11065" spans="24:29">
      <c r="X11065" s="429"/>
      <c r="Y11065" s="429"/>
      <c r="Z11065" s="429"/>
      <c r="AA11065" s="429"/>
      <c r="AB11065" s="185"/>
      <c r="AC11065" s="431"/>
    </row>
    <row r="11066" spans="24:29">
      <c r="X11066" s="429"/>
      <c r="Y11066" s="429"/>
      <c r="Z11066" s="429"/>
      <c r="AA11066" s="429"/>
      <c r="AB11066" s="185"/>
      <c r="AC11066" s="431"/>
    </row>
    <row r="11067" spans="24:29">
      <c r="X11067" s="429"/>
      <c r="Y11067" s="429"/>
      <c r="Z11067" s="429"/>
      <c r="AA11067" s="429"/>
      <c r="AB11067" s="185"/>
      <c r="AC11067" s="431"/>
    </row>
    <row r="11068" spans="24:29">
      <c r="X11068" s="429"/>
      <c r="Y11068" s="429"/>
      <c r="Z11068" s="429"/>
      <c r="AA11068" s="429"/>
      <c r="AB11068" s="185"/>
      <c r="AC11068" s="431"/>
    </row>
    <row r="11069" spans="24:29">
      <c r="X11069" s="429"/>
      <c r="Y11069" s="429"/>
      <c r="Z11069" s="429"/>
      <c r="AA11069" s="429"/>
      <c r="AB11069" s="185"/>
      <c r="AC11069" s="431"/>
    </row>
    <row r="11070" spans="24:29">
      <c r="X11070" s="429"/>
      <c r="Y11070" s="429"/>
      <c r="Z11070" s="429"/>
      <c r="AA11070" s="429"/>
      <c r="AB11070" s="185"/>
      <c r="AC11070" s="431"/>
    </row>
    <row r="11071" spans="24:29">
      <c r="X11071" s="429"/>
      <c r="Y11071" s="429"/>
      <c r="Z11071" s="429"/>
      <c r="AA11071" s="429"/>
      <c r="AB11071" s="185"/>
      <c r="AC11071" s="431"/>
    </row>
    <row r="11072" spans="24:29">
      <c r="X11072" s="429"/>
      <c r="Y11072" s="429"/>
      <c r="Z11072" s="429"/>
      <c r="AA11072" s="429"/>
      <c r="AB11072" s="185"/>
      <c r="AC11072" s="431"/>
    </row>
    <row r="11073" spans="24:29">
      <c r="X11073" s="429"/>
      <c r="Y11073" s="429"/>
      <c r="Z11073" s="429"/>
      <c r="AA11073" s="429"/>
      <c r="AB11073" s="185"/>
      <c r="AC11073" s="431"/>
    </row>
    <row r="11074" spans="24:29">
      <c r="X11074" s="429"/>
      <c r="Y11074" s="429"/>
      <c r="Z11074" s="429"/>
      <c r="AA11074" s="429"/>
      <c r="AB11074" s="185"/>
      <c r="AC11074" s="431"/>
    </row>
    <row r="11075" spans="24:29">
      <c r="X11075" s="429"/>
      <c r="Y11075" s="429"/>
      <c r="Z11075" s="429"/>
      <c r="AA11075" s="429"/>
      <c r="AB11075" s="185"/>
      <c r="AC11075" s="431"/>
    </row>
    <row r="11076" spans="24:29">
      <c r="X11076" s="429"/>
      <c r="Y11076" s="429"/>
      <c r="Z11076" s="429"/>
      <c r="AA11076" s="429"/>
      <c r="AB11076" s="185"/>
      <c r="AC11076" s="431"/>
    </row>
    <row r="11077" spans="24:29">
      <c r="X11077" s="429"/>
      <c r="Y11077" s="429"/>
      <c r="Z11077" s="429"/>
      <c r="AA11077" s="429"/>
      <c r="AB11077" s="185"/>
      <c r="AC11077" s="431"/>
    </row>
    <row r="11078" spans="24:29">
      <c r="X11078" s="429"/>
      <c r="Y11078" s="429"/>
      <c r="Z11078" s="429"/>
      <c r="AA11078" s="429"/>
      <c r="AB11078" s="185"/>
      <c r="AC11078" s="431"/>
    </row>
    <row r="11079" spans="24:29">
      <c r="X11079" s="429"/>
      <c r="Y11079" s="429"/>
      <c r="Z11079" s="429"/>
      <c r="AA11079" s="429"/>
      <c r="AB11079" s="185"/>
      <c r="AC11079" s="431"/>
    </row>
    <row r="11080" spans="24:29">
      <c r="X11080" s="429"/>
      <c r="Y11080" s="429"/>
      <c r="Z11080" s="429"/>
      <c r="AA11080" s="429"/>
      <c r="AB11080" s="185"/>
      <c r="AC11080" s="431"/>
    </row>
    <row r="11081" spans="24:29">
      <c r="X11081" s="429"/>
      <c r="Y11081" s="429"/>
      <c r="Z11081" s="429"/>
      <c r="AA11081" s="429"/>
      <c r="AB11081" s="185"/>
      <c r="AC11081" s="431"/>
    </row>
    <row r="11082" spans="24:29">
      <c r="X11082" s="429"/>
      <c r="Y11082" s="429"/>
      <c r="Z11082" s="429"/>
      <c r="AA11082" s="429"/>
      <c r="AB11082" s="185"/>
      <c r="AC11082" s="431"/>
    </row>
    <row r="11083" spans="24:29">
      <c r="X11083" s="429"/>
      <c r="Y11083" s="429"/>
      <c r="Z11083" s="429"/>
      <c r="AA11083" s="429"/>
      <c r="AB11083" s="185"/>
      <c r="AC11083" s="431"/>
    </row>
    <row r="11084" spans="24:29">
      <c r="X11084" s="429"/>
      <c r="Y11084" s="429"/>
      <c r="Z11084" s="429"/>
      <c r="AA11084" s="429"/>
      <c r="AB11084" s="185"/>
      <c r="AC11084" s="431"/>
    </row>
    <row r="11085" spans="24:29">
      <c r="X11085" s="429"/>
      <c r="Y11085" s="429"/>
      <c r="Z11085" s="429"/>
      <c r="AA11085" s="429"/>
      <c r="AB11085" s="185"/>
      <c r="AC11085" s="431"/>
    </row>
    <row r="11086" spans="24:29">
      <c r="X11086" s="429"/>
      <c r="Y11086" s="429"/>
      <c r="Z11086" s="429"/>
      <c r="AA11086" s="429"/>
      <c r="AB11086" s="185"/>
      <c r="AC11086" s="431"/>
    </row>
    <row r="11087" spans="24:29">
      <c r="X11087" s="429"/>
      <c r="Y11087" s="429"/>
      <c r="Z11087" s="429"/>
      <c r="AA11087" s="429"/>
      <c r="AB11087" s="185"/>
      <c r="AC11087" s="431"/>
    </row>
    <row r="11088" spans="24:29">
      <c r="X11088" s="429"/>
      <c r="Y11088" s="429"/>
      <c r="Z11088" s="429"/>
      <c r="AA11088" s="429"/>
      <c r="AB11088" s="185"/>
      <c r="AC11088" s="431"/>
    </row>
    <row r="11089" spans="24:29">
      <c r="X11089" s="429"/>
      <c r="Y11089" s="429"/>
      <c r="Z11089" s="429"/>
      <c r="AA11089" s="429"/>
      <c r="AB11089" s="185"/>
      <c r="AC11089" s="431"/>
    </row>
    <row r="11090" spans="24:29">
      <c r="X11090" s="429"/>
      <c r="Y11090" s="429"/>
      <c r="Z11090" s="429"/>
      <c r="AA11090" s="429"/>
      <c r="AB11090" s="185"/>
      <c r="AC11090" s="431"/>
    </row>
    <row r="11091" spans="24:29">
      <c r="X11091" s="429"/>
      <c r="Y11091" s="429"/>
      <c r="Z11091" s="429"/>
      <c r="AA11091" s="429"/>
      <c r="AB11091" s="185"/>
      <c r="AC11091" s="431"/>
    </row>
    <row r="11092" spans="24:29">
      <c r="X11092" s="429"/>
      <c r="Y11092" s="429"/>
      <c r="Z11092" s="429"/>
      <c r="AA11092" s="429"/>
      <c r="AB11092" s="185"/>
      <c r="AC11092" s="431"/>
    </row>
    <row r="11093" spans="24:29">
      <c r="X11093" s="429"/>
      <c r="Y11093" s="429"/>
      <c r="Z11093" s="429"/>
      <c r="AA11093" s="429"/>
      <c r="AB11093" s="185"/>
      <c r="AC11093" s="431"/>
    </row>
    <row r="11094" spans="24:29">
      <c r="X11094" s="429"/>
      <c r="Y11094" s="429"/>
      <c r="Z11094" s="429"/>
      <c r="AA11094" s="429"/>
      <c r="AB11094" s="185"/>
      <c r="AC11094" s="431"/>
    </row>
    <row r="11095" spans="24:29">
      <c r="X11095" s="429"/>
      <c r="Y11095" s="429"/>
      <c r="Z11095" s="429"/>
      <c r="AA11095" s="429"/>
      <c r="AB11095" s="185"/>
      <c r="AC11095" s="431"/>
    </row>
    <row r="11096" spans="24:29">
      <c r="X11096" s="429"/>
      <c r="Y11096" s="429"/>
      <c r="Z11096" s="429"/>
      <c r="AA11096" s="429"/>
      <c r="AB11096" s="185"/>
      <c r="AC11096" s="431"/>
    </row>
    <row r="11097" spans="24:29">
      <c r="X11097" s="429"/>
      <c r="Y11097" s="429"/>
      <c r="Z11097" s="429"/>
      <c r="AA11097" s="429"/>
      <c r="AB11097" s="185"/>
      <c r="AC11097" s="431"/>
    </row>
    <row r="11098" spans="24:29">
      <c r="X11098" s="429"/>
      <c r="Y11098" s="429"/>
      <c r="Z11098" s="429"/>
      <c r="AA11098" s="429"/>
      <c r="AB11098" s="185"/>
      <c r="AC11098" s="431"/>
    </row>
    <row r="11099" spans="24:29">
      <c r="X11099" s="429"/>
      <c r="Y11099" s="429"/>
      <c r="Z11099" s="429"/>
      <c r="AA11099" s="429"/>
      <c r="AB11099" s="185"/>
      <c r="AC11099" s="431"/>
    </row>
    <row r="11100" spans="24:29">
      <c r="X11100" s="429"/>
      <c r="Y11100" s="429"/>
      <c r="Z11100" s="429"/>
      <c r="AA11100" s="429"/>
      <c r="AB11100" s="185"/>
      <c r="AC11100" s="431"/>
    </row>
    <row r="11101" spans="24:29">
      <c r="X11101" s="429"/>
      <c r="Y11101" s="429"/>
      <c r="Z11101" s="429"/>
      <c r="AA11101" s="429"/>
      <c r="AB11101" s="185"/>
      <c r="AC11101" s="431"/>
    </row>
    <row r="11102" spans="24:29">
      <c r="X11102" s="429"/>
      <c r="Y11102" s="429"/>
      <c r="Z11102" s="429"/>
      <c r="AA11102" s="429"/>
      <c r="AB11102" s="185"/>
      <c r="AC11102" s="431"/>
    </row>
    <row r="11103" spans="24:29">
      <c r="X11103" s="429"/>
      <c r="Y11103" s="429"/>
      <c r="Z11103" s="429"/>
      <c r="AA11103" s="429"/>
      <c r="AB11103" s="185"/>
      <c r="AC11103" s="431"/>
    </row>
    <row r="11104" spans="24:29">
      <c r="X11104" s="429"/>
      <c r="Y11104" s="429"/>
      <c r="Z11104" s="429"/>
      <c r="AA11104" s="429"/>
      <c r="AB11104" s="185"/>
      <c r="AC11104" s="431"/>
    </row>
    <row r="11105" spans="24:29">
      <c r="X11105" s="429"/>
      <c r="Y11105" s="429"/>
      <c r="Z11105" s="429"/>
      <c r="AA11105" s="429"/>
      <c r="AB11105" s="185"/>
      <c r="AC11105" s="431"/>
    </row>
    <row r="11106" spans="24:29">
      <c r="X11106" s="429"/>
      <c r="Y11106" s="429"/>
      <c r="Z11106" s="429"/>
      <c r="AA11106" s="429"/>
      <c r="AB11106" s="185"/>
      <c r="AC11106" s="431"/>
    </row>
    <row r="11107" spans="24:29">
      <c r="X11107" s="429"/>
      <c r="Y11107" s="429"/>
      <c r="Z11107" s="429"/>
      <c r="AA11107" s="429"/>
      <c r="AB11107" s="185"/>
      <c r="AC11107" s="431"/>
    </row>
    <row r="11108" spans="24:29">
      <c r="X11108" s="429"/>
      <c r="Y11108" s="429"/>
      <c r="Z11108" s="429"/>
      <c r="AA11108" s="429"/>
      <c r="AB11108" s="185"/>
      <c r="AC11108" s="431"/>
    </row>
    <row r="11109" spans="24:29">
      <c r="X11109" s="429"/>
      <c r="Y11109" s="429"/>
      <c r="Z11109" s="429"/>
      <c r="AA11109" s="429"/>
      <c r="AB11109" s="185"/>
      <c r="AC11109" s="431"/>
    </row>
    <row r="11110" spans="24:29">
      <c r="X11110" s="429"/>
      <c r="Y11110" s="429"/>
      <c r="Z11110" s="429"/>
      <c r="AA11110" s="429"/>
      <c r="AB11110" s="185"/>
      <c r="AC11110" s="431"/>
    </row>
    <row r="11111" spans="24:29">
      <c r="X11111" s="429"/>
      <c r="Y11111" s="429"/>
      <c r="Z11111" s="429"/>
      <c r="AA11111" s="429"/>
      <c r="AB11111" s="185"/>
      <c r="AC11111" s="431"/>
    </row>
    <row r="11112" spans="24:29">
      <c r="X11112" s="429"/>
      <c r="Y11112" s="429"/>
      <c r="Z11112" s="429"/>
      <c r="AA11112" s="429"/>
      <c r="AB11112" s="185"/>
      <c r="AC11112" s="431"/>
    </row>
    <row r="11113" spans="24:29">
      <c r="X11113" s="429"/>
      <c r="Y11113" s="429"/>
      <c r="Z11113" s="429"/>
      <c r="AA11113" s="429"/>
      <c r="AB11113" s="185"/>
      <c r="AC11113" s="431"/>
    </row>
    <row r="11114" spans="24:29">
      <c r="X11114" s="429"/>
      <c r="Y11114" s="429"/>
      <c r="Z11114" s="429"/>
      <c r="AA11114" s="429"/>
      <c r="AB11114" s="185"/>
      <c r="AC11114" s="431"/>
    </row>
    <row r="11115" spans="24:29">
      <c r="X11115" s="429"/>
      <c r="Y11115" s="429"/>
      <c r="Z11115" s="429"/>
      <c r="AA11115" s="429"/>
      <c r="AB11115" s="185"/>
      <c r="AC11115" s="431"/>
    </row>
    <row r="11116" spans="24:29">
      <c r="X11116" s="429"/>
      <c r="Y11116" s="429"/>
      <c r="Z11116" s="429"/>
      <c r="AA11116" s="429"/>
      <c r="AB11116" s="185"/>
      <c r="AC11116" s="431"/>
    </row>
    <row r="11117" spans="24:29">
      <c r="X11117" s="429"/>
      <c r="Y11117" s="429"/>
      <c r="Z11117" s="429"/>
      <c r="AA11117" s="429"/>
      <c r="AB11117" s="185"/>
      <c r="AC11117" s="431"/>
    </row>
    <row r="11118" spans="24:29">
      <c r="X11118" s="429"/>
      <c r="Y11118" s="429"/>
      <c r="Z11118" s="429"/>
      <c r="AA11118" s="429"/>
      <c r="AB11118" s="185"/>
      <c r="AC11118" s="431"/>
    </row>
    <row r="11119" spans="24:29">
      <c r="X11119" s="429"/>
      <c r="Y11119" s="429"/>
      <c r="Z11119" s="429"/>
      <c r="AA11119" s="429"/>
      <c r="AB11119" s="185"/>
      <c r="AC11119" s="431"/>
    </row>
    <row r="11120" spans="24:29">
      <c r="X11120" s="429"/>
      <c r="Y11120" s="429"/>
      <c r="Z11120" s="429"/>
      <c r="AA11120" s="429"/>
      <c r="AB11120" s="185"/>
      <c r="AC11120" s="431"/>
    </row>
    <row r="11121" spans="24:29">
      <c r="X11121" s="429"/>
      <c r="Y11121" s="429"/>
      <c r="Z11121" s="429"/>
      <c r="AA11121" s="429"/>
      <c r="AB11121" s="185"/>
      <c r="AC11121" s="431"/>
    </row>
    <row r="11122" spans="24:29">
      <c r="X11122" s="429"/>
      <c r="Y11122" s="429"/>
      <c r="Z11122" s="429"/>
      <c r="AA11122" s="429"/>
      <c r="AB11122" s="185"/>
      <c r="AC11122" s="431"/>
    </row>
    <row r="11123" spans="24:29">
      <c r="X11123" s="429"/>
      <c r="Y11123" s="429"/>
      <c r="Z11123" s="429"/>
      <c r="AA11123" s="429"/>
      <c r="AB11123" s="185"/>
      <c r="AC11123" s="431"/>
    </row>
    <row r="11124" spans="24:29">
      <c r="X11124" s="429"/>
      <c r="Y11124" s="429"/>
      <c r="Z11124" s="429"/>
      <c r="AA11124" s="429"/>
      <c r="AB11124" s="185"/>
      <c r="AC11124" s="431"/>
    </row>
    <row r="11125" spans="24:29">
      <c r="X11125" s="429"/>
      <c r="Y11125" s="429"/>
      <c r="Z11125" s="429"/>
      <c r="AA11125" s="429"/>
      <c r="AB11125" s="185"/>
      <c r="AC11125" s="431"/>
    </row>
    <row r="11126" spans="24:29">
      <c r="X11126" s="429"/>
      <c r="Y11126" s="429"/>
      <c r="Z11126" s="429"/>
      <c r="AA11126" s="429"/>
      <c r="AB11126" s="185"/>
      <c r="AC11126" s="431"/>
    </row>
    <row r="11127" spans="24:29">
      <c r="X11127" s="429"/>
      <c r="Y11127" s="429"/>
      <c r="Z11127" s="429"/>
      <c r="AA11127" s="429"/>
      <c r="AB11127" s="185"/>
      <c r="AC11127" s="431"/>
    </row>
    <row r="11128" spans="24:29">
      <c r="X11128" s="429"/>
      <c r="Y11128" s="429"/>
      <c r="Z11128" s="429"/>
      <c r="AA11128" s="429"/>
      <c r="AB11128" s="185"/>
      <c r="AC11128" s="431"/>
    </row>
    <row r="11129" spans="24:29">
      <c r="X11129" s="429"/>
      <c r="Y11129" s="429"/>
      <c r="Z11129" s="429"/>
      <c r="AA11129" s="429"/>
      <c r="AB11129" s="185"/>
      <c r="AC11129" s="431"/>
    </row>
    <row r="11130" spans="24:29">
      <c r="X11130" s="429"/>
      <c r="Y11130" s="429"/>
      <c r="Z11130" s="429"/>
      <c r="AA11130" s="429"/>
      <c r="AB11130" s="185"/>
      <c r="AC11130" s="431"/>
    </row>
    <row r="11131" spans="24:29">
      <c r="X11131" s="429"/>
      <c r="Y11131" s="429"/>
      <c r="Z11131" s="429"/>
      <c r="AA11131" s="429"/>
      <c r="AB11131" s="185"/>
      <c r="AC11131" s="431"/>
    </row>
    <row r="11132" spans="24:29">
      <c r="X11132" s="429"/>
      <c r="Y11132" s="429"/>
      <c r="Z11132" s="429"/>
      <c r="AA11132" s="429"/>
      <c r="AB11132" s="185"/>
      <c r="AC11132" s="431"/>
    </row>
    <row r="11133" spans="24:29">
      <c r="X11133" s="429"/>
      <c r="Y11133" s="429"/>
      <c r="Z11133" s="429"/>
      <c r="AA11133" s="429"/>
      <c r="AB11133" s="185"/>
      <c r="AC11133" s="431"/>
    </row>
    <row r="11134" spans="24:29">
      <c r="X11134" s="429"/>
      <c r="Y11134" s="429"/>
      <c r="Z11134" s="429"/>
      <c r="AA11134" s="429"/>
      <c r="AB11134" s="185"/>
      <c r="AC11134" s="431"/>
    </row>
    <row r="11135" spans="24:29">
      <c r="X11135" s="429"/>
      <c r="Y11135" s="429"/>
      <c r="Z11135" s="429"/>
      <c r="AA11135" s="429"/>
      <c r="AB11135" s="185"/>
      <c r="AC11135" s="431"/>
    </row>
    <row r="11136" spans="24:29">
      <c r="X11136" s="429"/>
      <c r="Y11136" s="429"/>
      <c r="Z11136" s="429"/>
      <c r="AA11136" s="429"/>
      <c r="AB11136" s="185"/>
      <c r="AC11136" s="431"/>
    </row>
    <row r="11137" spans="24:29">
      <c r="X11137" s="429"/>
      <c r="Y11137" s="429"/>
      <c r="Z11137" s="429"/>
      <c r="AA11137" s="429"/>
      <c r="AB11137" s="185"/>
      <c r="AC11137" s="431"/>
    </row>
    <row r="11138" spans="24:29">
      <c r="X11138" s="429"/>
      <c r="Y11138" s="429"/>
      <c r="Z11138" s="429"/>
      <c r="AA11138" s="429"/>
      <c r="AB11138" s="185"/>
      <c r="AC11138" s="431"/>
    </row>
    <row r="11139" spans="24:29">
      <c r="X11139" s="429"/>
      <c r="Y11139" s="429"/>
      <c r="Z11139" s="429"/>
      <c r="AA11139" s="429"/>
      <c r="AB11139" s="185"/>
      <c r="AC11139" s="431"/>
    </row>
    <row r="11140" spans="24:29">
      <c r="X11140" s="429"/>
      <c r="Y11140" s="429"/>
      <c r="Z11140" s="429"/>
      <c r="AA11140" s="429"/>
      <c r="AB11140" s="185"/>
      <c r="AC11140" s="431"/>
    </row>
    <row r="11141" spans="24:29">
      <c r="X11141" s="429"/>
      <c r="Y11141" s="429"/>
      <c r="Z11141" s="429"/>
      <c r="AA11141" s="429"/>
      <c r="AB11141" s="185"/>
      <c r="AC11141" s="431"/>
    </row>
    <row r="11142" spans="24:29">
      <c r="X11142" s="429"/>
      <c r="Y11142" s="429"/>
      <c r="Z11142" s="429"/>
      <c r="AA11142" s="429"/>
      <c r="AB11142" s="185"/>
      <c r="AC11142" s="431"/>
    </row>
    <row r="11143" spans="24:29">
      <c r="X11143" s="429"/>
      <c r="Y11143" s="429"/>
      <c r="Z11143" s="429"/>
      <c r="AA11143" s="429"/>
      <c r="AB11143" s="185"/>
      <c r="AC11143" s="431"/>
    </row>
    <row r="11144" spans="24:29">
      <c r="X11144" s="429"/>
      <c r="Y11144" s="429"/>
      <c r="Z11144" s="429"/>
      <c r="AA11144" s="429"/>
      <c r="AB11144" s="185"/>
      <c r="AC11144" s="431"/>
    </row>
    <row r="11145" spans="24:29">
      <c r="X11145" s="429"/>
      <c r="Y11145" s="429"/>
      <c r="Z11145" s="429"/>
      <c r="AA11145" s="429"/>
      <c r="AB11145" s="185"/>
      <c r="AC11145" s="431"/>
    </row>
    <row r="11146" spans="24:29">
      <c r="X11146" s="429"/>
      <c r="Y11146" s="429"/>
      <c r="Z11146" s="429"/>
      <c r="AA11146" s="429"/>
      <c r="AB11146" s="185"/>
      <c r="AC11146" s="431"/>
    </row>
    <row r="11147" spans="24:29">
      <c r="X11147" s="429"/>
      <c r="Y11147" s="429"/>
      <c r="Z11147" s="429"/>
      <c r="AA11147" s="429"/>
      <c r="AB11147" s="185"/>
      <c r="AC11147" s="431"/>
    </row>
    <row r="11148" spans="24:29">
      <c r="X11148" s="429"/>
      <c r="Y11148" s="429"/>
      <c r="Z11148" s="429"/>
      <c r="AA11148" s="429"/>
      <c r="AB11148" s="185"/>
      <c r="AC11148" s="431"/>
    </row>
    <row r="11149" spans="24:29">
      <c r="X11149" s="429"/>
      <c r="Y11149" s="429"/>
      <c r="Z11149" s="429"/>
      <c r="AA11149" s="429"/>
      <c r="AB11149" s="185"/>
      <c r="AC11149" s="431"/>
    </row>
    <row r="11150" spans="24:29">
      <c r="X11150" s="429"/>
      <c r="Y11150" s="429"/>
      <c r="Z11150" s="429"/>
      <c r="AA11150" s="429"/>
      <c r="AB11150" s="185"/>
      <c r="AC11150" s="431"/>
    </row>
    <row r="11151" spans="24:29">
      <c r="X11151" s="429"/>
      <c r="Y11151" s="429"/>
      <c r="Z11151" s="429"/>
      <c r="AA11151" s="429"/>
      <c r="AB11151" s="185"/>
      <c r="AC11151" s="431"/>
    </row>
    <row r="11152" spans="24:29">
      <c r="X11152" s="429"/>
      <c r="Y11152" s="429"/>
      <c r="Z11152" s="429"/>
      <c r="AA11152" s="429"/>
      <c r="AB11152" s="185"/>
      <c r="AC11152" s="431"/>
    </row>
    <row r="11153" spans="24:29">
      <c r="X11153" s="429"/>
      <c r="Y11153" s="429"/>
      <c r="Z11153" s="429"/>
      <c r="AA11153" s="429"/>
      <c r="AB11153" s="185"/>
      <c r="AC11153" s="431"/>
    </row>
    <row r="11154" spans="24:29">
      <c r="X11154" s="429"/>
      <c r="Y11154" s="429"/>
      <c r="Z11154" s="429"/>
      <c r="AA11154" s="429"/>
      <c r="AB11154" s="185"/>
      <c r="AC11154" s="431"/>
    </row>
    <row r="11155" spans="24:29">
      <c r="X11155" s="429"/>
      <c r="Y11155" s="429"/>
      <c r="Z11155" s="429"/>
      <c r="AA11155" s="429"/>
      <c r="AB11155" s="185"/>
      <c r="AC11155" s="431"/>
    </row>
    <row r="11156" spans="24:29">
      <c r="X11156" s="429"/>
      <c r="Y11156" s="429"/>
      <c r="Z11156" s="429"/>
      <c r="AA11156" s="429"/>
      <c r="AB11156" s="185"/>
      <c r="AC11156" s="431"/>
    </row>
    <row r="11157" spans="24:29">
      <c r="X11157" s="429"/>
      <c r="Y11157" s="429"/>
      <c r="Z11157" s="429"/>
      <c r="AA11157" s="429"/>
      <c r="AB11157" s="185"/>
      <c r="AC11157" s="431"/>
    </row>
    <row r="11158" spans="24:29">
      <c r="X11158" s="429"/>
      <c r="Y11158" s="429"/>
      <c r="Z11158" s="429"/>
      <c r="AA11158" s="429"/>
      <c r="AB11158" s="185"/>
      <c r="AC11158" s="431"/>
    </row>
    <row r="11159" spans="24:29">
      <c r="X11159" s="429"/>
      <c r="Y11159" s="429"/>
      <c r="Z11159" s="429"/>
      <c r="AA11159" s="429"/>
      <c r="AB11159" s="185"/>
      <c r="AC11159" s="431"/>
    </row>
    <row r="11160" spans="24:29">
      <c r="X11160" s="429"/>
      <c r="Y11160" s="429"/>
      <c r="Z11160" s="429"/>
      <c r="AA11160" s="429"/>
      <c r="AB11160" s="185"/>
      <c r="AC11160" s="431"/>
    </row>
    <row r="11161" spans="24:29">
      <c r="X11161" s="429"/>
      <c r="Y11161" s="429"/>
      <c r="Z11161" s="429"/>
      <c r="AA11161" s="429"/>
      <c r="AB11161" s="185"/>
      <c r="AC11161" s="431"/>
    </row>
    <row r="11162" spans="24:29">
      <c r="X11162" s="429"/>
      <c r="Y11162" s="429"/>
      <c r="Z11162" s="429"/>
      <c r="AA11162" s="429"/>
      <c r="AB11162" s="185"/>
      <c r="AC11162" s="431"/>
    </row>
    <row r="11163" spans="24:29">
      <c r="X11163" s="429"/>
      <c r="Y11163" s="429"/>
      <c r="Z11163" s="429"/>
      <c r="AA11163" s="429"/>
      <c r="AB11163" s="185"/>
      <c r="AC11163" s="431"/>
    </row>
    <row r="11164" spans="24:29">
      <c r="X11164" s="429"/>
      <c r="Y11164" s="429"/>
      <c r="Z11164" s="429"/>
      <c r="AA11164" s="429"/>
      <c r="AB11164" s="185"/>
      <c r="AC11164" s="431"/>
    </row>
    <row r="11165" spans="24:29">
      <c r="X11165" s="429"/>
      <c r="Y11165" s="429"/>
      <c r="Z11165" s="429"/>
      <c r="AA11165" s="429"/>
      <c r="AB11165" s="185"/>
      <c r="AC11165" s="431"/>
    </row>
    <row r="11166" spans="24:29">
      <c r="X11166" s="429"/>
      <c r="Y11166" s="429"/>
      <c r="Z11166" s="429"/>
      <c r="AA11166" s="429"/>
      <c r="AB11166" s="185"/>
      <c r="AC11166" s="431"/>
    </row>
    <row r="11167" spans="24:29">
      <c r="X11167" s="429"/>
      <c r="Y11167" s="429"/>
      <c r="Z11167" s="429"/>
      <c r="AA11167" s="429"/>
      <c r="AB11167" s="185"/>
      <c r="AC11167" s="431"/>
    </row>
    <row r="11168" spans="24:29">
      <c r="X11168" s="429"/>
      <c r="Y11168" s="429"/>
      <c r="Z11168" s="429"/>
      <c r="AA11168" s="429"/>
      <c r="AB11168" s="185"/>
      <c r="AC11168" s="431"/>
    </row>
    <row r="11169" spans="24:29">
      <c r="X11169" s="429"/>
      <c r="Y11169" s="429"/>
      <c r="Z11169" s="429"/>
      <c r="AA11169" s="429"/>
      <c r="AB11169" s="185"/>
      <c r="AC11169" s="431"/>
    </row>
    <row r="11170" spans="24:29">
      <c r="X11170" s="429"/>
      <c r="Y11170" s="429"/>
      <c r="Z11170" s="429"/>
      <c r="AA11170" s="429"/>
      <c r="AB11170" s="185"/>
      <c r="AC11170" s="431"/>
    </row>
    <row r="11171" spans="24:29">
      <c r="X11171" s="429"/>
      <c r="Y11171" s="429"/>
      <c r="Z11171" s="429"/>
      <c r="AA11171" s="429"/>
      <c r="AB11171" s="185"/>
      <c r="AC11171" s="431"/>
    </row>
    <row r="11172" spans="24:29">
      <c r="X11172" s="429"/>
      <c r="Y11172" s="429"/>
      <c r="Z11172" s="429"/>
      <c r="AA11172" s="429"/>
      <c r="AB11172" s="185"/>
      <c r="AC11172" s="431"/>
    </row>
    <row r="11173" spans="24:29">
      <c r="X11173" s="429"/>
      <c r="Y11173" s="429"/>
      <c r="Z11173" s="429"/>
      <c r="AA11173" s="429"/>
      <c r="AB11173" s="185"/>
      <c r="AC11173" s="431"/>
    </row>
    <row r="11174" spans="24:29">
      <c r="X11174" s="429"/>
      <c r="Y11174" s="429"/>
      <c r="Z11174" s="429"/>
      <c r="AA11174" s="429"/>
      <c r="AB11174" s="185"/>
      <c r="AC11174" s="431"/>
    </row>
    <row r="11175" spans="24:29">
      <c r="X11175" s="429"/>
      <c r="Y11175" s="429"/>
      <c r="Z11175" s="429"/>
      <c r="AA11175" s="429"/>
      <c r="AB11175" s="185"/>
      <c r="AC11175" s="431"/>
    </row>
    <row r="11176" spans="24:29">
      <c r="X11176" s="429"/>
      <c r="Y11176" s="429"/>
      <c r="Z11176" s="429"/>
      <c r="AA11176" s="429"/>
      <c r="AB11176" s="185"/>
      <c r="AC11176" s="431"/>
    </row>
    <row r="11177" spans="24:29">
      <c r="X11177" s="429"/>
      <c r="Y11177" s="429"/>
      <c r="Z11177" s="429"/>
      <c r="AA11177" s="429"/>
      <c r="AB11177" s="185"/>
      <c r="AC11177" s="431"/>
    </row>
    <row r="11178" spans="24:29">
      <c r="X11178" s="429"/>
      <c r="Y11178" s="429"/>
      <c r="Z11178" s="429"/>
      <c r="AA11178" s="429"/>
      <c r="AB11178" s="185"/>
      <c r="AC11178" s="431"/>
    </row>
    <row r="11179" spans="24:29">
      <c r="X11179" s="429"/>
      <c r="Y11179" s="429"/>
      <c r="Z11179" s="429"/>
      <c r="AA11179" s="429"/>
      <c r="AB11179" s="185"/>
      <c r="AC11179" s="431"/>
    </row>
    <row r="11180" spans="24:29">
      <c r="X11180" s="429"/>
      <c r="Y11180" s="429"/>
      <c r="Z11180" s="429"/>
      <c r="AA11180" s="429"/>
      <c r="AB11180" s="185"/>
      <c r="AC11180" s="431"/>
    </row>
    <row r="11181" spans="24:29">
      <c r="X11181" s="429"/>
      <c r="Y11181" s="429"/>
      <c r="Z11181" s="429"/>
      <c r="AA11181" s="429"/>
      <c r="AB11181" s="185"/>
      <c r="AC11181" s="431"/>
    </row>
    <row r="11182" spans="24:29">
      <c r="X11182" s="429"/>
      <c r="Y11182" s="429"/>
      <c r="Z11182" s="429"/>
      <c r="AA11182" s="429"/>
      <c r="AB11182" s="185"/>
      <c r="AC11182" s="431"/>
    </row>
    <row r="11183" spans="24:29">
      <c r="X11183" s="429"/>
      <c r="Y11183" s="429"/>
      <c r="Z11183" s="429"/>
      <c r="AA11183" s="429"/>
      <c r="AB11183" s="185"/>
      <c r="AC11183" s="431"/>
    </row>
    <row r="11184" spans="24:29">
      <c r="X11184" s="429"/>
      <c r="Y11184" s="429"/>
      <c r="Z11184" s="429"/>
      <c r="AA11184" s="429"/>
      <c r="AB11184" s="185"/>
      <c r="AC11184" s="431"/>
    </row>
    <row r="11185" spans="24:29">
      <c r="X11185" s="429"/>
      <c r="Y11185" s="429"/>
      <c r="Z11185" s="429"/>
      <c r="AA11185" s="429"/>
      <c r="AB11185" s="185"/>
      <c r="AC11185" s="431"/>
    </row>
    <row r="11186" spans="24:29">
      <c r="X11186" s="429"/>
      <c r="Y11186" s="429"/>
      <c r="Z11186" s="429"/>
      <c r="AA11186" s="429"/>
      <c r="AB11186" s="185"/>
      <c r="AC11186" s="431"/>
    </row>
    <row r="11187" spans="24:29">
      <c r="X11187" s="429"/>
      <c r="Y11187" s="429"/>
      <c r="Z11187" s="429"/>
      <c r="AA11187" s="429"/>
      <c r="AB11187" s="185"/>
      <c r="AC11187" s="431"/>
    </row>
    <row r="11188" spans="24:29">
      <c r="X11188" s="429"/>
      <c r="Y11188" s="429"/>
      <c r="Z11188" s="429"/>
      <c r="AA11188" s="429"/>
      <c r="AB11188" s="185"/>
      <c r="AC11188" s="431"/>
    </row>
    <row r="11189" spans="24:29">
      <c r="X11189" s="429"/>
      <c r="Y11189" s="429"/>
      <c r="Z11189" s="429"/>
      <c r="AA11189" s="429"/>
      <c r="AB11189" s="185"/>
      <c r="AC11189" s="431"/>
    </row>
    <row r="11190" spans="24:29">
      <c r="X11190" s="429"/>
      <c r="Y11190" s="429"/>
      <c r="Z11190" s="429"/>
      <c r="AA11190" s="429"/>
      <c r="AB11190" s="185"/>
      <c r="AC11190" s="431"/>
    </row>
    <row r="11191" spans="24:29">
      <c r="X11191" s="429"/>
      <c r="Y11191" s="429"/>
      <c r="Z11191" s="429"/>
      <c r="AA11191" s="429"/>
      <c r="AB11191" s="185"/>
      <c r="AC11191" s="431"/>
    </row>
    <row r="11192" spans="24:29">
      <c r="X11192" s="429"/>
      <c r="Y11192" s="429"/>
      <c r="Z11192" s="429"/>
      <c r="AA11192" s="429"/>
      <c r="AB11192" s="185"/>
      <c r="AC11192" s="431"/>
    </row>
    <row r="11193" spans="24:29">
      <c r="X11193" s="429"/>
      <c r="Y11193" s="429"/>
      <c r="Z11193" s="429"/>
      <c r="AA11193" s="429"/>
      <c r="AB11193" s="185"/>
      <c r="AC11193" s="431"/>
    </row>
    <row r="11194" spans="24:29">
      <c r="X11194" s="429"/>
      <c r="Y11194" s="429"/>
      <c r="Z11194" s="429"/>
      <c r="AA11194" s="429"/>
      <c r="AB11194" s="185"/>
      <c r="AC11194" s="431"/>
    </row>
    <row r="11195" spans="24:29">
      <c r="X11195" s="429"/>
      <c r="Y11195" s="429"/>
      <c r="Z11195" s="429"/>
      <c r="AA11195" s="429"/>
      <c r="AB11195" s="185"/>
      <c r="AC11195" s="431"/>
    </row>
    <row r="11196" spans="24:29">
      <c r="X11196" s="429"/>
      <c r="Y11196" s="429"/>
      <c r="Z11196" s="429"/>
      <c r="AA11196" s="429"/>
      <c r="AB11196" s="185"/>
      <c r="AC11196" s="431"/>
    </row>
    <row r="11197" spans="24:29">
      <c r="X11197" s="429"/>
      <c r="Y11197" s="429"/>
      <c r="Z11197" s="429"/>
      <c r="AA11197" s="429"/>
      <c r="AB11197" s="185"/>
      <c r="AC11197" s="431"/>
    </row>
    <row r="11198" spans="24:29">
      <c r="X11198" s="429"/>
      <c r="Y11198" s="429"/>
      <c r="Z11198" s="429"/>
      <c r="AA11198" s="429"/>
      <c r="AB11198" s="185"/>
      <c r="AC11198" s="431"/>
    </row>
    <row r="11199" spans="24:29">
      <c r="X11199" s="429"/>
      <c r="Y11199" s="429"/>
      <c r="Z11199" s="429"/>
      <c r="AA11199" s="429"/>
      <c r="AB11199" s="185"/>
      <c r="AC11199" s="431"/>
    </row>
    <row r="11200" spans="24:29">
      <c r="X11200" s="429"/>
      <c r="Y11200" s="429"/>
      <c r="Z11200" s="429"/>
      <c r="AA11200" s="429"/>
      <c r="AB11200" s="185"/>
      <c r="AC11200" s="431"/>
    </row>
    <row r="11201" spans="24:29">
      <c r="X11201" s="429"/>
      <c r="Y11201" s="429"/>
      <c r="Z11201" s="429"/>
      <c r="AA11201" s="429"/>
      <c r="AB11201" s="185"/>
      <c r="AC11201" s="431"/>
    </row>
    <row r="11202" spans="24:29">
      <c r="X11202" s="429"/>
      <c r="Y11202" s="429"/>
      <c r="Z11202" s="429"/>
      <c r="AA11202" s="429"/>
      <c r="AB11202" s="185"/>
      <c r="AC11202" s="431"/>
    </row>
    <row r="11203" spans="24:29">
      <c r="X11203" s="429"/>
      <c r="Y11203" s="429"/>
      <c r="Z11203" s="429"/>
      <c r="AA11203" s="429"/>
      <c r="AB11203" s="185"/>
      <c r="AC11203" s="431"/>
    </row>
    <row r="11204" spans="24:29">
      <c r="X11204" s="429"/>
      <c r="Y11204" s="429"/>
      <c r="Z11204" s="429"/>
      <c r="AA11204" s="429"/>
      <c r="AB11204" s="185"/>
      <c r="AC11204" s="431"/>
    </row>
    <row r="11205" spans="24:29">
      <c r="X11205" s="429"/>
      <c r="Y11205" s="429"/>
      <c r="Z11205" s="429"/>
      <c r="AA11205" s="429"/>
      <c r="AB11205" s="185"/>
      <c r="AC11205" s="431"/>
    </row>
    <row r="11206" spans="24:29">
      <c r="X11206" s="429"/>
      <c r="Y11206" s="429"/>
      <c r="Z11206" s="429"/>
      <c r="AA11206" s="429"/>
      <c r="AB11206" s="185"/>
      <c r="AC11206" s="431"/>
    </row>
    <row r="11207" spans="24:29">
      <c r="X11207" s="429"/>
      <c r="Y11207" s="429"/>
      <c r="Z11207" s="429"/>
      <c r="AA11207" s="429"/>
      <c r="AB11207" s="185"/>
      <c r="AC11207" s="431"/>
    </row>
    <row r="11208" spans="24:29">
      <c r="X11208" s="429"/>
      <c r="Y11208" s="429"/>
      <c r="Z11208" s="429"/>
      <c r="AA11208" s="429"/>
      <c r="AB11208" s="185"/>
      <c r="AC11208" s="431"/>
    </row>
    <row r="11209" spans="24:29">
      <c r="X11209" s="429"/>
      <c r="Y11209" s="429"/>
      <c r="Z11209" s="429"/>
      <c r="AA11209" s="429"/>
      <c r="AB11209" s="185"/>
      <c r="AC11209" s="431"/>
    </row>
    <row r="11210" spans="24:29">
      <c r="X11210" s="429"/>
      <c r="Y11210" s="429"/>
      <c r="Z11210" s="429"/>
      <c r="AA11210" s="429"/>
      <c r="AB11210" s="185"/>
      <c r="AC11210" s="431"/>
    </row>
    <row r="11211" spans="24:29">
      <c r="X11211" s="429"/>
      <c r="Y11211" s="429"/>
      <c r="Z11211" s="429"/>
      <c r="AA11211" s="429"/>
      <c r="AB11211" s="185"/>
      <c r="AC11211" s="431"/>
    </row>
    <row r="11212" spans="24:29">
      <c r="X11212" s="429"/>
      <c r="Y11212" s="429"/>
      <c r="Z11212" s="429"/>
      <c r="AA11212" s="429"/>
      <c r="AB11212" s="185"/>
      <c r="AC11212" s="431"/>
    </row>
    <row r="11213" spans="24:29">
      <c r="X11213" s="429"/>
      <c r="Y11213" s="429"/>
      <c r="Z11213" s="429"/>
      <c r="AA11213" s="429"/>
      <c r="AB11213" s="185"/>
      <c r="AC11213" s="431"/>
    </row>
    <row r="11214" spans="24:29">
      <c r="X11214" s="429"/>
      <c r="Y11214" s="429"/>
      <c r="Z11214" s="429"/>
      <c r="AA11214" s="429"/>
      <c r="AB11214" s="185"/>
      <c r="AC11214" s="431"/>
    </row>
    <row r="11215" spans="24:29">
      <c r="X11215" s="429"/>
      <c r="Y11215" s="429"/>
      <c r="Z11215" s="429"/>
      <c r="AA11215" s="429"/>
      <c r="AB11215" s="185"/>
      <c r="AC11215" s="431"/>
    </row>
    <row r="11216" spans="24:29">
      <c r="X11216" s="429"/>
      <c r="Y11216" s="429"/>
      <c r="Z11216" s="429"/>
      <c r="AA11216" s="429"/>
      <c r="AB11216" s="185"/>
      <c r="AC11216" s="431"/>
    </row>
    <row r="11217" spans="24:29">
      <c r="X11217" s="429"/>
      <c r="Y11217" s="429"/>
      <c r="Z11217" s="429"/>
      <c r="AA11217" s="429"/>
      <c r="AB11217" s="185"/>
      <c r="AC11217" s="431"/>
    </row>
    <row r="11218" spans="24:29">
      <c r="X11218" s="429"/>
      <c r="Y11218" s="429"/>
      <c r="Z11218" s="429"/>
      <c r="AA11218" s="429"/>
      <c r="AB11218" s="185"/>
      <c r="AC11218" s="431"/>
    </row>
    <row r="11219" spans="24:29">
      <c r="X11219" s="429"/>
      <c r="Y11219" s="429"/>
      <c r="Z11219" s="429"/>
      <c r="AA11219" s="429"/>
      <c r="AB11219" s="185"/>
      <c r="AC11219" s="431"/>
    </row>
    <row r="11220" spans="24:29">
      <c r="X11220" s="429"/>
      <c r="Y11220" s="429"/>
      <c r="Z11220" s="429"/>
      <c r="AA11220" s="429"/>
      <c r="AB11220" s="185"/>
      <c r="AC11220" s="431"/>
    </row>
    <row r="11221" spans="24:29">
      <c r="X11221" s="429"/>
      <c r="Y11221" s="429"/>
      <c r="Z11221" s="429"/>
      <c r="AA11221" s="429"/>
      <c r="AB11221" s="185"/>
      <c r="AC11221" s="431"/>
    </row>
    <row r="11222" spans="24:29">
      <c r="X11222" s="429"/>
      <c r="Y11222" s="429"/>
      <c r="Z11222" s="429"/>
      <c r="AA11222" s="429"/>
      <c r="AB11222" s="185"/>
      <c r="AC11222" s="431"/>
    </row>
    <row r="11223" spans="24:29">
      <c r="X11223" s="429"/>
      <c r="Y11223" s="429"/>
      <c r="Z11223" s="429"/>
      <c r="AA11223" s="429"/>
      <c r="AB11223" s="185"/>
      <c r="AC11223" s="431"/>
    </row>
    <row r="11224" spans="24:29">
      <c r="X11224" s="429"/>
      <c r="Y11224" s="429"/>
      <c r="Z11224" s="429"/>
      <c r="AA11224" s="429"/>
      <c r="AB11224" s="185"/>
      <c r="AC11224" s="431"/>
    </row>
    <row r="11225" spans="24:29">
      <c r="X11225" s="429"/>
      <c r="Y11225" s="429"/>
      <c r="Z11225" s="429"/>
      <c r="AA11225" s="429"/>
      <c r="AB11225" s="185"/>
      <c r="AC11225" s="431"/>
    </row>
    <row r="11226" spans="24:29">
      <c r="X11226" s="429"/>
      <c r="Y11226" s="429"/>
      <c r="Z11226" s="429"/>
      <c r="AA11226" s="429"/>
      <c r="AB11226" s="185"/>
      <c r="AC11226" s="431"/>
    </row>
    <row r="11227" spans="24:29">
      <c r="X11227" s="429"/>
      <c r="Y11227" s="429"/>
      <c r="Z11227" s="429"/>
      <c r="AA11227" s="429"/>
      <c r="AB11227" s="185"/>
      <c r="AC11227" s="431"/>
    </row>
    <row r="11228" spans="24:29">
      <c r="X11228" s="429"/>
      <c r="Y11228" s="429"/>
      <c r="Z11228" s="429"/>
      <c r="AA11228" s="429"/>
      <c r="AB11228" s="185"/>
      <c r="AC11228" s="431"/>
    </row>
    <row r="11229" spans="24:29">
      <c r="X11229" s="429"/>
      <c r="Y11229" s="429"/>
      <c r="Z11229" s="429"/>
      <c r="AA11229" s="429"/>
      <c r="AB11229" s="185"/>
      <c r="AC11229" s="431"/>
    </row>
    <row r="11230" spans="24:29">
      <c r="X11230" s="429"/>
      <c r="Y11230" s="429"/>
      <c r="Z11230" s="429"/>
      <c r="AA11230" s="429"/>
      <c r="AB11230" s="185"/>
      <c r="AC11230" s="431"/>
    </row>
    <row r="11231" spans="24:29">
      <c r="X11231" s="429"/>
      <c r="Y11231" s="429"/>
      <c r="Z11231" s="429"/>
      <c r="AA11231" s="429"/>
      <c r="AB11231" s="185"/>
      <c r="AC11231" s="431"/>
    </row>
    <row r="11232" spans="24:29">
      <c r="X11232" s="429"/>
      <c r="Y11232" s="429"/>
      <c r="Z11232" s="429"/>
      <c r="AA11232" s="429"/>
      <c r="AB11232" s="185"/>
      <c r="AC11232" s="431"/>
    </row>
    <row r="11233" spans="24:29">
      <c r="X11233" s="429"/>
      <c r="Y11233" s="429"/>
      <c r="Z11233" s="429"/>
      <c r="AA11233" s="429"/>
      <c r="AB11233" s="185"/>
      <c r="AC11233" s="431"/>
    </row>
    <row r="11234" spans="24:29">
      <c r="X11234" s="429"/>
      <c r="Y11234" s="429"/>
      <c r="Z11234" s="429"/>
      <c r="AA11234" s="429"/>
      <c r="AB11234" s="185"/>
      <c r="AC11234" s="431"/>
    </row>
    <row r="11235" spans="24:29">
      <c r="X11235" s="429"/>
      <c r="Y11235" s="429"/>
      <c r="Z11235" s="429"/>
      <c r="AA11235" s="429"/>
      <c r="AB11235" s="185"/>
      <c r="AC11235" s="431"/>
    </row>
    <row r="11236" spans="24:29">
      <c r="X11236" s="429"/>
      <c r="Y11236" s="429"/>
      <c r="Z11236" s="429"/>
      <c r="AA11236" s="429"/>
      <c r="AB11236" s="185"/>
      <c r="AC11236" s="431"/>
    </row>
    <row r="11237" spans="24:29">
      <c r="X11237" s="429"/>
      <c r="Y11237" s="429"/>
      <c r="Z11237" s="429"/>
      <c r="AA11237" s="429"/>
      <c r="AB11237" s="185"/>
      <c r="AC11237" s="431"/>
    </row>
    <row r="11238" spans="24:29">
      <c r="X11238" s="429"/>
      <c r="Y11238" s="429"/>
      <c r="Z11238" s="429"/>
      <c r="AA11238" s="429"/>
      <c r="AB11238" s="185"/>
      <c r="AC11238" s="431"/>
    </row>
    <row r="11239" spans="24:29">
      <c r="X11239" s="429"/>
      <c r="Y11239" s="429"/>
      <c r="Z11239" s="429"/>
      <c r="AA11239" s="429"/>
      <c r="AB11239" s="185"/>
      <c r="AC11239" s="431"/>
    </row>
    <row r="11240" spans="24:29">
      <c r="X11240" s="429"/>
      <c r="Y11240" s="429"/>
      <c r="Z11240" s="429"/>
      <c r="AA11240" s="429"/>
      <c r="AB11240" s="185"/>
      <c r="AC11240" s="431"/>
    </row>
    <row r="11241" spans="24:29">
      <c r="X11241" s="429"/>
      <c r="Y11241" s="429"/>
      <c r="Z11241" s="429"/>
      <c r="AA11241" s="429"/>
      <c r="AB11241" s="185"/>
      <c r="AC11241" s="431"/>
    </row>
    <row r="11242" spans="24:29">
      <c r="X11242" s="429"/>
      <c r="Y11242" s="429"/>
      <c r="Z11242" s="429"/>
      <c r="AA11242" s="429"/>
      <c r="AB11242" s="185"/>
      <c r="AC11242" s="431"/>
    </row>
    <row r="11243" spans="24:29">
      <c r="X11243" s="429"/>
      <c r="Y11243" s="429"/>
      <c r="Z11243" s="429"/>
      <c r="AA11243" s="429"/>
      <c r="AB11243" s="185"/>
      <c r="AC11243" s="431"/>
    </row>
    <row r="11244" spans="24:29">
      <c r="X11244" s="429"/>
      <c r="Y11244" s="429"/>
      <c r="Z11244" s="429"/>
      <c r="AA11244" s="429"/>
      <c r="AB11244" s="185"/>
      <c r="AC11244" s="431"/>
    </row>
    <row r="11245" spans="24:29">
      <c r="X11245" s="429"/>
      <c r="Y11245" s="429"/>
      <c r="Z11245" s="429"/>
      <c r="AA11245" s="429"/>
      <c r="AB11245" s="185"/>
      <c r="AC11245" s="431"/>
    </row>
    <row r="11246" spans="24:29">
      <c r="X11246" s="429"/>
      <c r="Y11246" s="429"/>
      <c r="Z11246" s="429"/>
      <c r="AA11246" s="429"/>
      <c r="AB11246" s="185"/>
      <c r="AC11246" s="431"/>
    </row>
    <row r="11247" spans="24:29">
      <c r="X11247" s="429"/>
      <c r="Y11247" s="429"/>
      <c r="Z11247" s="429"/>
      <c r="AA11247" s="429"/>
      <c r="AB11247" s="185"/>
      <c r="AC11247" s="431"/>
    </row>
    <row r="11248" spans="24:29">
      <c r="X11248" s="429"/>
      <c r="Y11248" s="429"/>
      <c r="Z11248" s="429"/>
      <c r="AA11248" s="429"/>
      <c r="AB11248" s="185"/>
      <c r="AC11248" s="431"/>
    </row>
    <row r="11249" spans="24:29">
      <c r="X11249" s="429"/>
      <c r="Y11249" s="429"/>
      <c r="Z11249" s="429"/>
      <c r="AA11249" s="429"/>
      <c r="AB11249" s="185"/>
      <c r="AC11249" s="431"/>
    </row>
    <row r="11250" spans="24:29">
      <c r="X11250" s="429"/>
      <c r="Y11250" s="429"/>
      <c r="Z11250" s="429"/>
      <c r="AA11250" s="429"/>
      <c r="AB11250" s="185"/>
      <c r="AC11250" s="431"/>
    </row>
    <row r="11251" spans="24:29">
      <c r="X11251" s="429"/>
      <c r="Y11251" s="429"/>
      <c r="Z11251" s="429"/>
      <c r="AA11251" s="429"/>
      <c r="AB11251" s="185"/>
      <c r="AC11251" s="431"/>
    </row>
    <row r="11252" spans="24:29">
      <c r="X11252" s="429"/>
      <c r="Y11252" s="429"/>
      <c r="Z11252" s="429"/>
      <c r="AA11252" s="429"/>
      <c r="AB11252" s="185"/>
      <c r="AC11252" s="431"/>
    </row>
    <row r="11253" spans="24:29">
      <c r="X11253" s="429"/>
      <c r="Y11253" s="429"/>
      <c r="Z11253" s="429"/>
      <c r="AA11253" s="429"/>
      <c r="AB11253" s="185"/>
      <c r="AC11253" s="431"/>
    </row>
    <row r="11254" spans="24:29">
      <c r="X11254" s="429"/>
      <c r="Y11254" s="429"/>
      <c r="Z11254" s="429"/>
      <c r="AA11254" s="429"/>
      <c r="AB11254" s="185"/>
      <c r="AC11254" s="431"/>
    </row>
    <row r="11255" spans="24:29">
      <c r="X11255" s="429"/>
      <c r="Y11255" s="429"/>
      <c r="Z11255" s="429"/>
      <c r="AA11255" s="429"/>
      <c r="AB11255" s="185"/>
      <c r="AC11255" s="431"/>
    </row>
    <row r="11256" spans="24:29">
      <c r="X11256" s="429"/>
      <c r="Y11256" s="429"/>
      <c r="Z11256" s="429"/>
      <c r="AA11256" s="429"/>
      <c r="AB11256" s="185"/>
      <c r="AC11256" s="431"/>
    </row>
    <row r="11257" spans="24:29">
      <c r="X11257" s="429"/>
      <c r="Y11257" s="429"/>
      <c r="Z11257" s="429"/>
      <c r="AA11257" s="429"/>
      <c r="AB11257" s="185"/>
      <c r="AC11257" s="431"/>
    </row>
    <row r="11258" spans="24:29">
      <c r="X11258" s="429"/>
      <c r="Y11258" s="429"/>
      <c r="Z11258" s="429"/>
      <c r="AA11258" s="429"/>
      <c r="AB11258" s="185"/>
      <c r="AC11258" s="431"/>
    </row>
    <row r="11259" spans="24:29">
      <c r="X11259" s="429"/>
      <c r="Y11259" s="429"/>
      <c r="Z11259" s="429"/>
      <c r="AA11259" s="429"/>
      <c r="AB11259" s="185"/>
      <c r="AC11259" s="431"/>
    </row>
    <row r="11260" spans="24:29">
      <c r="X11260" s="429"/>
      <c r="Y11260" s="429"/>
      <c r="Z11260" s="429"/>
      <c r="AA11260" s="429"/>
      <c r="AB11260" s="185"/>
      <c r="AC11260" s="431"/>
    </row>
    <row r="11261" spans="24:29">
      <c r="X11261" s="429"/>
      <c r="Y11261" s="429"/>
      <c r="Z11261" s="429"/>
      <c r="AA11261" s="429"/>
      <c r="AB11261" s="185"/>
      <c r="AC11261" s="431"/>
    </row>
    <row r="11262" spans="24:29">
      <c r="X11262" s="429"/>
      <c r="Y11262" s="429"/>
      <c r="Z11262" s="429"/>
      <c r="AA11262" s="429"/>
      <c r="AB11262" s="185"/>
      <c r="AC11262" s="431"/>
    </row>
    <row r="11263" spans="24:29">
      <c r="X11263" s="429"/>
      <c r="Y11263" s="429"/>
      <c r="Z11263" s="429"/>
      <c r="AA11263" s="429"/>
      <c r="AB11263" s="185"/>
      <c r="AC11263" s="431"/>
    </row>
    <row r="11264" spans="24:29">
      <c r="X11264" s="429"/>
      <c r="Y11264" s="429"/>
      <c r="Z11264" s="429"/>
      <c r="AA11264" s="429"/>
      <c r="AB11264" s="185"/>
      <c r="AC11264" s="431"/>
    </row>
    <row r="11265" spans="24:29">
      <c r="X11265" s="429"/>
      <c r="Y11265" s="429"/>
      <c r="Z11265" s="429"/>
      <c r="AA11265" s="429"/>
      <c r="AB11265" s="185"/>
      <c r="AC11265" s="431"/>
    </row>
    <row r="11266" spans="24:29">
      <c r="X11266" s="429"/>
      <c r="Y11266" s="429"/>
      <c r="Z11266" s="429"/>
      <c r="AA11266" s="429"/>
      <c r="AB11266" s="185"/>
      <c r="AC11266" s="431"/>
    </row>
    <row r="11267" spans="24:29">
      <c r="X11267" s="429"/>
      <c r="Y11267" s="429"/>
      <c r="Z11267" s="429"/>
      <c r="AA11267" s="429"/>
      <c r="AB11267" s="185"/>
      <c r="AC11267" s="431"/>
    </row>
    <row r="11268" spans="24:29">
      <c r="X11268" s="429"/>
      <c r="Y11268" s="429"/>
      <c r="Z11268" s="429"/>
      <c r="AA11268" s="429"/>
      <c r="AB11268" s="185"/>
      <c r="AC11268" s="431"/>
    </row>
    <row r="11269" spans="24:29">
      <c r="X11269" s="429"/>
      <c r="Y11269" s="429"/>
      <c r="Z11269" s="429"/>
      <c r="AA11269" s="429"/>
      <c r="AB11269" s="185"/>
      <c r="AC11269" s="431"/>
    </row>
    <row r="11270" spans="24:29">
      <c r="X11270" s="429"/>
      <c r="Y11270" s="429"/>
      <c r="Z11270" s="429"/>
      <c r="AA11270" s="429"/>
      <c r="AB11270" s="185"/>
      <c r="AC11270" s="431"/>
    </row>
    <row r="11271" spans="24:29">
      <c r="X11271" s="429"/>
      <c r="Y11271" s="429"/>
      <c r="Z11271" s="429"/>
      <c r="AA11271" s="429"/>
      <c r="AB11271" s="185"/>
      <c r="AC11271" s="431"/>
    </row>
    <row r="11272" spans="24:29">
      <c r="X11272" s="429"/>
      <c r="Y11272" s="429"/>
      <c r="Z11272" s="429"/>
      <c r="AA11272" s="429"/>
      <c r="AB11272" s="185"/>
      <c r="AC11272" s="431"/>
    </row>
    <row r="11273" spans="24:29">
      <c r="X11273" s="429"/>
      <c r="Y11273" s="429"/>
      <c r="Z11273" s="429"/>
      <c r="AA11273" s="429"/>
      <c r="AB11273" s="185"/>
      <c r="AC11273" s="431"/>
    </row>
    <row r="11274" spans="24:29">
      <c r="X11274" s="429"/>
      <c r="Y11274" s="429"/>
      <c r="Z11274" s="429"/>
      <c r="AA11274" s="429"/>
      <c r="AB11274" s="185"/>
      <c r="AC11274" s="431"/>
    </row>
    <row r="11275" spans="24:29">
      <c r="X11275" s="429"/>
      <c r="Y11275" s="429"/>
      <c r="Z11275" s="429"/>
      <c r="AA11275" s="429"/>
      <c r="AB11275" s="185"/>
      <c r="AC11275" s="431"/>
    </row>
    <row r="11276" spans="24:29">
      <c r="X11276" s="429"/>
      <c r="Y11276" s="429"/>
      <c r="Z11276" s="429"/>
      <c r="AA11276" s="429"/>
      <c r="AB11276" s="185"/>
      <c r="AC11276" s="431"/>
    </row>
    <row r="11277" spans="24:29">
      <c r="X11277" s="429"/>
      <c r="Y11277" s="429"/>
      <c r="Z11277" s="429"/>
      <c r="AA11277" s="429"/>
      <c r="AB11277" s="185"/>
      <c r="AC11277" s="431"/>
    </row>
    <row r="11278" spans="24:29">
      <c r="X11278" s="429"/>
      <c r="Y11278" s="429"/>
      <c r="Z11278" s="429"/>
      <c r="AA11278" s="429"/>
      <c r="AB11278" s="185"/>
      <c r="AC11278" s="431"/>
    </row>
    <row r="11279" spans="24:29">
      <c r="X11279" s="429"/>
      <c r="Y11279" s="429"/>
      <c r="Z11279" s="429"/>
      <c r="AA11279" s="429"/>
      <c r="AB11279" s="185"/>
      <c r="AC11279" s="431"/>
    </row>
    <row r="11280" spans="24:29">
      <c r="X11280" s="429"/>
      <c r="Y11280" s="429"/>
      <c r="Z11280" s="429"/>
      <c r="AA11280" s="429"/>
      <c r="AB11280" s="185"/>
      <c r="AC11280" s="431"/>
    </row>
    <row r="11281" spans="24:29">
      <c r="X11281" s="429"/>
      <c r="Y11281" s="429"/>
      <c r="Z11281" s="429"/>
      <c r="AA11281" s="429"/>
      <c r="AB11281" s="185"/>
      <c r="AC11281" s="431"/>
    </row>
    <row r="11282" spans="24:29">
      <c r="X11282" s="429"/>
      <c r="Y11282" s="429"/>
      <c r="Z11282" s="429"/>
      <c r="AA11282" s="429"/>
      <c r="AB11282" s="185"/>
      <c r="AC11282" s="431"/>
    </row>
    <row r="11283" spans="24:29">
      <c r="X11283" s="429"/>
      <c r="Y11283" s="429"/>
      <c r="Z11283" s="429"/>
      <c r="AA11283" s="429"/>
      <c r="AB11283" s="185"/>
      <c r="AC11283" s="431"/>
    </row>
    <row r="11284" spans="24:29">
      <c r="X11284" s="429"/>
      <c r="Y11284" s="429"/>
      <c r="Z11284" s="429"/>
      <c r="AA11284" s="429"/>
      <c r="AB11284" s="185"/>
      <c r="AC11284" s="431"/>
    </row>
    <row r="11285" spans="24:29">
      <c r="X11285" s="429"/>
      <c r="Y11285" s="429"/>
      <c r="Z11285" s="429"/>
      <c r="AA11285" s="429"/>
      <c r="AB11285" s="185"/>
      <c r="AC11285" s="431"/>
    </row>
    <row r="11286" spans="24:29">
      <c r="X11286" s="429"/>
      <c r="Y11286" s="429"/>
      <c r="Z11286" s="429"/>
      <c r="AA11286" s="429"/>
      <c r="AB11286" s="185"/>
      <c r="AC11286" s="431"/>
    </row>
    <row r="11287" spans="24:29">
      <c r="X11287" s="429"/>
      <c r="Y11287" s="429"/>
      <c r="Z11287" s="429"/>
      <c r="AA11287" s="429"/>
      <c r="AB11287" s="185"/>
      <c r="AC11287" s="431"/>
    </row>
    <row r="11288" spans="24:29">
      <c r="X11288" s="429"/>
      <c r="Y11288" s="429"/>
      <c r="Z11288" s="429"/>
      <c r="AA11288" s="429"/>
      <c r="AB11288" s="185"/>
      <c r="AC11288" s="431"/>
    </row>
    <row r="11289" spans="24:29">
      <c r="X11289" s="429"/>
      <c r="Y11289" s="429"/>
      <c r="Z11289" s="429"/>
      <c r="AA11289" s="429"/>
      <c r="AB11289" s="185"/>
      <c r="AC11289" s="431"/>
    </row>
    <row r="11290" spans="24:29">
      <c r="X11290" s="429"/>
      <c r="Y11290" s="429"/>
      <c r="Z11290" s="429"/>
      <c r="AA11290" s="429"/>
      <c r="AB11290" s="185"/>
      <c r="AC11290" s="431"/>
    </row>
    <row r="11291" spans="24:29">
      <c r="X11291" s="429"/>
      <c r="Y11291" s="429"/>
      <c r="Z11291" s="429"/>
      <c r="AA11291" s="429"/>
      <c r="AB11291" s="185"/>
      <c r="AC11291" s="431"/>
    </row>
    <row r="11292" spans="24:29">
      <c r="X11292" s="429"/>
      <c r="Y11292" s="429"/>
      <c r="Z11292" s="429"/>
      <c r="AA11292" s="429"/>
      <c r="AB11292" s="185"/>
      <c r="AC11292" s="431"/>
    </row>
    <row r="11293" spans="24:29">
      <c r="X11293" s="429"/>
      <c r="Y11293" s="429"/>
      <c r="Z11293" s="429"/>
      <c r="AA11293" s="429"/>
      <c r="AB11293" s="185"/>
      <c r="AC11293" s="431"/>
    </row>
    <row r="11294" spans="24:29">
      <c r="X11294" s="429"/>
      <c r="Y11294" s="429"/>
      <c r="Z11294" s="429"/>
      <c r="AA11294" s="429"/>
      <c r="AB11294" s="185"/>
      <c r="AC11294" s="431"/>
    </row>
    <row r="11295" spans="24:29">
      <c r="X11295" s="429"/>
      <c r="Y11295" s="429"/>
      <c r="Z11295" s="429"/>
      <c r="AA11295" s="429"/>
      <c r="AB11295" s="185"/>
      <c r="AC11295" s="431"/>
    </row>
    <row r="11296" spans="24:29">
      <c r="X11296" s="429"/>
      <c r="Y11296" s="429"/>
      <c r="Z11296" s="429"/>
      <c r="AA11296" s="429"/>
      <c r="AB11296" s="185"/>
      <c r="AC11296" s="431"/>
    </row>
    <row r="11297" spans="24:29">
      <c r="X11297" s="429"/>
      <c r="Y11297" s="429"/>
      <c r="Z11297" s="429"/>
      <c r="AA11297" s="429"/>
      <c r="AB11297" s="185"/>
      <c r="AC11297" s="431"/>
    </row>
    <row r="11298" spans="24:29">
      <c r="X11298" s="429"/>
      <c r="Y11298" s="429"/>
      <c r="Z11298" s="429"/>
      <c r="AA11298" s="429"/>
      <c r="AB11298" s="185"/>
      <c r="AC11298" s="431"/>
    </row>
    <row r="11299" spans="24:29">
      <c r="X11299" s="429"/>
      <c r="Y11299" s="429"/>
      <c r="Z11299" s="429"/>
      <c r="AA11299" s="429"/>
      <c r="AB11299" s="185"/>
      <c r="AC11299" s="431"/>
    </row>
    <row r="11300" spans="24:29">
      <c r="X11300" s="429"/>
      <c r="Y11300" s="429"/>
      <c r="Z11300" s="429"/>
      <c r="AA11300" s="429"/>
      <c r="AB11300" s="185"/>
      <c r="AC11300" s="431"/>
    </row>
    <row r="11301" spans="24:29">
      <c r="X11301" s="429"/>
      <c r="Y11301" s="429"/>
      <c r="Z11301" s="429"/>
      <c r="AA11301" s="429"/>
      <c r="AB11301" s="185"/>
      <c r="AC11301" s="431"/>
    </row>
    <row r="11302" spans="24:29">
      <c r="X11302" s="429"/>
      <c r="Y11302" s="429"/>
      <c r="Z11302" s="429"/>
      <c r="AA11302" s="429"/>
      <c r="AB11302" s="185"/>
      <c r="AC11302" s="431"/>
    </row>
    <row r="11303" spans="24:29">
      <c r="X11303" s="429"/>
      <c r="Y11303" s="429"/>
      <c r="Z11303" s="429"/>
      <c r="AA11303" s="429"/>
      <c r="AB11303" s="185"/>
      <c r="AC11303" s="431"/>
    </row>
    <row r="11304" spans="24:29">
      <c r="X11304" s="429"/>
      <c r="Y11304" s="429"/>
      <c r="Z11304" s="429"/>
      <c r="AA11304" s="429"/>
      <c r="AB11304" s="185"/>
      <c r="AC11304" s="431"/>
    </row>
    <row r="11305" spans="24:29">
      <c r="X11305" s="429"/>
      <c r="Y11305" s="429"/>
      <c r="Z11305" s="429"/>
      <c r="AA11305" s="429"/>
      <c r="AB11305" s="185"/>
      <c r="AC11305" s="431"/>
    </row>
    <row r="11306" spans="24:29">
      <c r="X11306" s="429"/>
      <c r="Y11306" s="429"/>
      <c r="Z11306" s="429"/>
      <c r="AA11306" s="429"/>
      <c r="AB11306" s="185"/>
      <c r="AC11306" s="431"/>
    </row>
    <row r="11307" spans="24:29">
      <c r="X11307" s="429"/>
      <c r="Y11307" s="429"/>
      <c r="Z11307" s="429"/>
      <c r="AA11307" s="429"/>
      <c r="AB11307" s="185"/>
      <c r="AC11307" s="431"/>
    </row>
    <row r="11308" spans="24:29">
      <c r="X11308" s="429"/>
      <c r="Y11308" s="429"/>
      <c r="Z11308" s="429"/>
      <c r="AA11308" s="429"/>
      <c r="AB11308" s="185"/>
      <c r="AC11308" s="431"/>
    </row>
    <row r="11309" spans="24:29">
      <c r="X11309" s="429"/>
      <c r="Y11309" s="429"/>
      <c r="Z11309" s="429"/>
      <c r="AA11309" s="429"/>
      <c r="AB11309" s="185"/>
      <c r="AC11309" s="431"/>
    </row>
    <row r="11310" spans="24:29">
      <c r="X11310" s="429"/>
      <c r="Y11310" s="429"/>
      <c r="Z11310" s="429"/>
      <c r="AA11310" s="429"/>
      <c r="AB11310" s="185"/>
      <c r="AC11310" s="431"/>
    </row>
    <row r="11311" spans="24:29">
      <c r="X11311" s="429"/>
      <c r="Y11311" s="429"/>
      <c r="Z11311" s="429"/>
      <c r="AA11311" s="429"/>
      <c r="AB11311" s="185"/>
      <c r="AC11311" s="431"/>
    </row>
    <row r="11312" spans="24:29">
      <c r="X11312" s="429"/>
      <c r="Y11312" s="429"/>
      <c r="Z11312" s="429"/>
      <c r="AA11312" s="429"/>
      <c r="AB11312" s="185"/>
      <c r="AC11312" s="431"/>
    </row>
    <row r="11313" spans="24:29">
      <c r="X11313" s="429"/>
      <c r="Y11313" s="429"/>
      <c r="Z11313" s="429"/>
      <c r="AA11313" s="429"/>
      <c r="AB11313" s="185"/>
      <c r="AC11313" s="431"/>
    </row>
    <row r="11314" spans="24:29">
      <c r="X11314" s="429"/>
      <c r="Y11314" s="429"/>
      <c r="Z11314" s="429"/>
      <c r="AA11314" s="429"/>
      <c r="AB11314" s="185"/>
      <c r="AC11314" s="431"/>
    </row>
    <row r="11315" spans="24:29">
      <c r="X11315" s="429"/>
      <c r="Y11315" s="429"/>
      <c r="Z11315" s="429"/>
      <c r="AA11315" s="429"/>
      <c r="AB11315" s="185"/>
      <c r="AC11315" s="431"/>
    </row>
    <row r="11316" spans="24:29">
      <c r="X11316" s="429"/>
      <c r="Y11316" s="429"/>
      <c r="Z11316" s="429"/>
      <c r="AA11316" s="429"/>
      <c r="AB11316" s="185"/>
      <c r="AC11316" s="431"/>
    </row>
    <row r="11317" spans="24:29">
      <c r="X11317" s="429"/>
      <c r="Y11317" s="429"/>
      <c r="Z11317" s="429"/>
      <c r="AA11317" s="429"/>
      <c r="AB11317" s="185"/>
      <c r="AC11317" s="431"/>
    </row>
    <row r="11318" spans="24:29">
      <c r="X11318" s="429"/>
      <c r="Y11318" s="429"/>
      <c r="Z11318" s="429"/>
      <c r="AA11318" s="429"/>
      <c r="AB11318" s="185"/>
      <c r="AC11318" s="431"/>
    </row>
    <row r="11319" spans="24:29">
      <c r="X11319" s="429"/>
      <c r="Y11319" s="429"/>
      <c r="Z11319" s="429"/>
      <c r="AA11319" s="429"/>
      <c r="AB11319" s="185"/>
      <c r="AC11319" s="431"/>
    </row>
    <row r="11320" spans="24:29">
      <c r="X11320" s="429"/>
      <c r="Y11320" s="429"/>
      <c r="Z11320" s="429"/>
      <c r="AA11320" s="429"/>
      <c r="AB11320" s="185"/>
      <c r="AC11320" s="431"/>
    </row>
    <row r="11321" spans="24:29">
      <c r="X11321" s="429"/>
      <c r="Y11321" s="429"/>
      <c r="Z11321" s="429"/>
      <c r="AA11321" s="429"/>
      <c r="AB11321" s="185"/>
      <c r="AC11321" s="431"/>
    </row>
    <row r="11322" spans="24:29">
      <c r="X11322" s="429"/>
      <c r="Y11322" s="429"/>
      <c r="Z11322" s="429"/>
      <c r="AA11322" s="429"/>
      <c r="AB11322" s="185"/>
      <c r="AC11322" s="431"/>
    </row>
    <row r="11323" spans="24:29">
      <c r="X11323" s="429"/>
      <c r="Y11323" s="429"/>
      <c r="Z11323" s="429"/>
      <c r="AA11323" s="429"/>
      <c r="AB11323" s="185"/>
      <c r="AC11323" s="431"/>
    </row>
    <row r="11324" spans="24:29">
      <c r="X11324" s="429"/>
      <c r="Y11324" s="429"/>
      <c r="Z11324" s="429"/>
      <c r="AA11324" s="429"/>
      <c r="AB11324" s="185"/>
      <c r="AC11324" s="431"/>
    </row>
    <row r="11325" spans="24:29">
      <c r="X11325" s="429"/>
      <c r="Y11325" s="429"/>
      <c r="Z11325" s="429"/>
      <c r="AA11325" s="429"/>
      <c r="AB11325" s="185"/>
      <c r="AC11325" s="431"/>
    </row>
    <row r="11326" spans="24:29">
      <c r="X11326" s="429"/>
      <c r="Y11326" s="429"/>
      <c r="Z11326" s="429"/>
      <c r="AA11326" s="429"/>
      <c r="AB11326" s="185"/>
      <c r="AC11326" s="431"/>
    </row>
    <row r="11327" spans="24:29">
      <c r="X11327" s="429"/>
      <c r="Y11327" s="429"/>
      <c r="Z11327" s="429"/>
      <c r="AA11327" s="429"/>
      <c r="AB11327" s="185"/>
      <c r="AC11327" s="431"/>
    </row>
    <row r="11328" spans="24:29">
      <c r="X11328" s="429"/>
      <c r="Y11328" s="429"/>
      <c r="Z11328" s="429"/>
      <c r="AA11328" s="429"/>
      <c r="AB11328" s="185"/>
      <c r="AC11328" s="431"/>
    </row>
    <row r="11329" spans="24:29">
      <c r="X11329" s="429"/>
      <c r="Y11329" s="429"/>
      <c r="Z11329" s="429"/>
      <c r="AA11329" s="429"/>
      <c r="AB11329" s="185"/>
      <c r="AC11329" s="431"/>
    </row>
    <row r="11330" spans="24:29">
      <c r="X11330" s="429"/>
      <c r="Y11330" s="429"/>
      <c r="Z11330" s="429"/>
      <c r="AA11330" s="429"/>
      <c r="AB11330" s="185"/>
      <c r="AC11330" s="431"/>
    </row>
    <row r="11331" spans="24:29">
      <c r="X11331" s="429"/>
      <c r="Y11331" s="429"/>
      <c r="Z11331" s="429"/>
      <c r="AA11331" s="429"/>
      <c r="AB11331" s="185"/>
      <c r="AC11331" s="431"/>
    </row>
    <row r="11332" spans="24:29">
      <c r="X11332" s="429"/>
      <c r="Y11332" s="429"/>
      <c r="Z11332" s="429"/>
      <c r="AA11332" s="429"/>
      <c r="AB11332" s="185"/>
      <c r="AC11332" s="431"/>
    </row>
    <row r="11333" spans="24:29">
      <c r="X11333" s="429"/>
      <c r="Y11333" s="429"/>
      <c r="Z11333" s="429"/>
      <c r="AA11333" s="429"/>
      <c r="AB11333" s="185"/>
      <c r="AC11333" s="431"/>
    </row>
    <row r="11334" spans="24:29">
      <c r="X11334" s="429"/>
      <c r="Y11334" s="429"/>
      <c r="Z11334" s="429"/>
      <c r="AA11334" s="429"/>
      <c r="AB11334" s="185"/>
      <c r="AC11334" s="431"/>
    </row>
    <row r="11335" spans="24:29">
      <c r="X11335" s="429"/>
      <c r="Y11335" s="429"/>
      <c r="Z11335" s="429"/>
      <c r="AA11335" s="429"/>
      <c r="AB11335" s="185"/>
      <c r="AC11335" s="431"/>
    </row>
    <row r="11336" spans="24:29">
      <c r="X11336" s="429"/>
      <c r="Y11336" s="429"/>
      <c r="Z11336" s="429"/>
      <c r="AA11336" s="429"/>
      <c r="AB11336" s="185"/>
      <c r="AC11336" s="431"/>
    </row>
    <row r="11337" spans="24:29">
      <c r="X11337" s="429"/>
      <c r="Y11337" s="429"/>
      <c r="Z11337" s="429"/>
      <c r="AA11337" s="429"/>
      <c r="AB11337" s="185"/>
      <c r="AC11337" s="431"/>
    </row>
    <row r="11338" spans="24:29">
      <c r="X11338" s="429"/>
      <c r="Y11338" s="429"/>
      <c r="Z11338" s="429"/>
      <c r="AA11338" s="429"/>
      <c r="AB11338" s="185"/>
      <c r="AC11338" s="431"/>
    </row>
    <row r="11339" spans="24:29">
      <c r="X11339" s="429"/>
      <c r="Y11339" s="429"/>
      <c r="Z11339" s="429"/>
      <c r="AA11339" s="429"/>
      <c r="AB11339" s="185"/>
      <c r="AC11339" s="431"/>
    </row>
    <row r="11340" spans="24:29">
      <c r="X11340" s="429"/>
      <c r="Y11340" s="429"/>
      <c r="Z11340" s="429"/>
      <c r="AA11340" s="429"/>
      <c r="AB11340" s="185"/>
      <c r="AC11340" s="431"/>
    </row>
    <row r="11341" spans="24:29">
      <c r="X11341" s="429"/>
      <c r="Y11341" s="429"/>
      <c r="Z11341" s="429"/>
      <c r="AA11341" s="429"/>
      <c r="AB11341" s="185"/>
      <c r="AC11341" s="431"/>
    </row>
    <row r="11342" spans="24:29">
      <c r="X11342" s="429"/>
      <c r="Y11342" s="429"/>
      <c r="Z11342" s="429"/>
      <c r="AA11342" s="429"/>
      <c r="AB11342" s="185"/>
      <c r="AC11342" s="431"/>
    </row>
    <row r="11343" spans="24:29">
      <c r="X11343" s="429"/>
      <c r="Y11343" s="429"/>
      <c r="Z11343" s="429"/>
      <c r="AA11343" s="429"/>
      <c r="AB11343" s="185"/>
      <c r="AC11343" s="431"/>
    </row>
    <row r="11344" spans="24:29">
      <c r="X11344" s="429"/>
      <c r="Y11344" s="429"/>
      <c r="Z11344" s="429"/>
      <c r="AA11344" s="429"/>
      <c r="AB11344" s="185"/>
      <c r="AC11344" s="431"/>
    </row>
    <row r="11345" spans="24:29">
      <c r="X11345" s="429"/>
      <c r="Y11345" s="429"/>
      <c r="Z11345" s="429"/>
      <c r="AA11345" s="429"/>
      <c r="AB11345" s="185"/>
      <c r="AC11345" s="431"/>
    </row>
    <row r="11346" spans="24:29">
      <c r="X11346" s="429"/>
      <c r="Y11346" s="429"/>
      <c r="Z11346" s="429"/>
      <c r="AA11346" s="429"/>
      <c r="AB11346" s="185"/>
      <c r="AC11346" s="431"/>
    </row>
    <row r="11347" spans="24:29">
      <c r="X11347" s="429"/>
      <c r="Y11347" s="429"/>
      <c r="Z11347" s="429"/>
      <c r="AA11347" s="429"/>
      <c r="AB11347" s="185"/>
      <c r="AC11347" s="431"/>
    </row>
    <row r="11348" spans="24:29">
      <c r="X11348" s="429"/>
      <c r="Y11348" s="429"/>
      <c r="Z11348" s="429"/>
      <c r="AA11348" s="429"/>
      <c r="AB11348" s="185"/>
      <c r="AC11348" s="431"/>
    </row>
    <row r="11349" spans="24:29">
      <c r="X11349" s="429"/>
      <c r="Y11349" s="429"/>
      <c r="Z11349" s="429"/>
      <c r="AA11349" s="429"/>
      <c r="AB11349" s="185"/>
      <c r="AC11349" s="431"/>
    </row>
    <row r="11350" spans="24:29">
      <c r="X11350" s="429"/>
      <c r="Y11350" s="429"/>
      <c r="Z11350" s="429"/>
      <c r="AA11350" s="429"/>
      <c r="AB11350" s="185"/>
      <c r="AC11350" s="431"/>
    </row>
    <row r="11351" spans="24:29">
      <c r="X11351" s="429"/>
      <c r="Y11351" s="429"/>
      <c r="Z11351" s="429"/>
      <c r="AA11351" s="429"/>
      <c r="AB11351" s="185"/>
      <c r="AC11351" s="431"/>
    </row>
    <row r="11352" spans="24:29">
      <c r="X11352" s="429"/>
      <c r="Y11352" s="429"/>
      <c r="Z11352" s="429"/>
      <c r="AA11352" s="429"/>
      <c r="AB11352" s="185"/>
      <c r="AC11352" s="431"/>
    </row>
    <row r="11353" spans="24:29">
      <c r="X11353" s="429"/>
      <c r="Y11353" s="429"/>
      <c r="Z11353" s="429"/>
      <c r="AA11353" s="429"/>
      <c r="AB11353" s="185"/>
      <c r="AC11353" s="431"/>
    </row>
    <row r="11354" spans="24:29">
      <c r="X11354" s="429"/>
      <c r="Y11354" s="429"/>
      <c r="Z11354" s="429"/>
      <c r="AA11354" s="429"/>
      <c r="AB11354" s="185"/>
      <c r="AC11354" s="431"/>
    </row>
    <row r="11355" spans="24:29">
      <c r="X11355" s="429"/>
      <c r="Y11355" s="429"/>
      <c r="Z11355" s="429"/>
      <c r="AA11355" s="429"/>
      <c r="AB11355" s="185"/>
      <c r="AC11355" s="431"/>
    </row>
    <row r="11356" spans="24:29">
      <c r="X11356" s="429"/>
      <c r="Y11356" s="429"/>
      <c r="Z11356" s="429"/>
      <c r="AA11356" s="429"/>
      <c r="AB11356" s="185"/>
      <c r="AC11356" s="431"/>
    </row>
    <row r="11357" spans="24:29">
      <c r="X11357" s="429"/>
      <c r="Y11357" s="429"/>
      <c r="Z11357" s="429"/>
      <c r="AA11357" s="429"/>
      <c r="AB11357" s="185"/>
      <c r="AC11357" s="431"/>
    </row>
    <row r="11358" spans="24:29">
      <c r="X11358" s="429"/>
      <c r="Y11358" s="429"/>
      <c r="Z11358" s="429"/>
      <c r="AA11358" s="429"/>
      <c r="AB11358" s="185"/>
      <c r="AC11358" s="431"/>
    </row>
    <row r="11359" spans="24:29">
      <c r="X11359" s="429"/>
      <c r="Y11359" s="429"/>
      <c r="Z11359" s="429"/>
      <c r="AA11359" s="429"/>
      <c r="AB11359" s="185"/>
      <c r="AC11359" s="431"/>
    </row>
    <row r="11360" spans="24:29">
      <c r="X11360" s="429"/>
      <c r="Y11360" s="429"/>
      <c r="Z11360" s="429"/>
      <c r="AA11360" s="429"/>
      <c r="AB11360" s="185"/>
      <c r="AC11360" s="431"/>
    </row>
    <row r="11361" spans="24:29">
      <c r="X11361" s="429"/>
      <c r="Y11361" s="429"/>
      <c r="Z11361" s="429"/>
      <c r="AA11361" s="429"/>
      <c r="AB11361" s="185"/>
      <c r="AC11361" s="431"/>
    </row>
    <row r="11362" spans="24:29">
      <c r="X11362" s="429"/>
      <c r="Y11362" s="429"/>
      <c r="Z11362" s="429"/>
      <c r="AA11362" s="429"/>
      <c r="AB11362" s="185"/>
      <c r="AC11362" s="431"/>
    </row>
    <row r="11363" spans="24:29">
      <c r="X11363" s="429"/>
      <c r="Y11363" s="429"/>
      <c r="Z11363" s="429"/>
      <c r="AA11363" s="429"/>
      <c r="AB11363" s="185"/>
      <c r="AC11363" s="431"/>
    </row>
    <row r="11364" spans="24:29">
      <c r="X11364" s="429"/>
      <c r="Y11364" s="429"/>
      <c r="Z11364" s="429"/>
      <c r="AA11364" s="429"/>
      <c r="AB11364" s="185"/>
      <c r="AC11364" s="431"/>
    </row>
    <row r="11365" spans="24:29">
      <c r="X11365" s="429"/>
      <c r="Y11365" s="429"/>
      <c r="Z11365" s="429"/>
      <c r="AA11365" s="429"/>
      <c r="AB11365" s="185"/>
      <c r="AC11365" s="431"/>
    </row>
    <row r="11366" spans="24:29">
      <c r="X11366" s="429"/>
      <c r="Y11366" s="429"/>
      <c r="Z11366" s="429"/>
      <c r="AA11366" s="429"/>
      <c r="AB11366" s="185"/>
      <c r="AC11366" s="431"/>
    </row>
    <row r="11367" spans="24:29">
      <c r="X11367" s="429"/>
      <c r="Y11367" s="429"/>
      <c r="Z11367" s="429"/>
      <c r="AA11367" s="429"/>
      <c r="AB11367" s="185"/>
      <c r="AC11367" s="431"/>
    </row>
    <row r="11368" spans="24:29">
      <c r="X11368" s="429"/>
      <c r="Y11368" s="429"/>
      <c r="Z11368" s="429"/>
      <c r="AA11368" s="429"/>
      <c r="AB11368" s="185"/>
      <c r="AC11368" s="431"/>
    </row>
    <row r="11369" spans="24:29">
      <c r="X11369" s="429"/>
      <c r="Y11369" s="429"/>
      <c r="Z11369" s="429"/>
      <c r="AA11369" s="429"/>
      <c r="AB11369" s="185"/>
      <c r="AC11369" s="431"/>
    </row>
    <row r="11370" spans="24:29">
      <c r="X11370" s="429"/>
      <c r="Y11370" s="429"/>
      <c r="Z11370" s="429"/>
      <c r="AA11370" s="429"/>
      <c r="AB11370" s="185"/>
      <c r="AC11370" s="431"/>
    </row>
    <row r="11371" spans="24:29">
      <c r="X11371" s="429"/>
      <c r="Y11371" s="429"/>
      <c r="Z11371" s="429"/>
      <c r="AA11371" s="429"/>
      <c r="AB11371" s="185"/>
      <c r="AC11371" s="431"/>
    </row>
    <row r="11372" spans="24:29">
      <c r="X11372" s="429"/>
      <c r="Y11372" s="429"/>
      <c r="Z11372" s="429"/>
      <c r="AA11372" s="429"/>
      <c r="AB11372" s="185"/>
      <c r="AC11372" s="431"/>
    </row>
    <row r="11373" spans="24:29">
      <c r="X11373" s="429"/>
      <c r="Y11373" s="429"/>
      <c r="Z11373" s="429"/>
      <c r="AA11373" s="429"/>
      <c r="AB11373" s="185"/>
      <c r="AC11373" s="431"/>
    </row>
    <row r="11374" spans="24:29">
      <c r="X11374" s="429"/>
      <c r="Y11374" s="429"/>
      <c r="Z11374" s="429"/>
      <c r="AA11374" s="429"/>
      <c r="AB11374" s="185"/>
      <c r="AC11374" s="431"/>
    </row>
    <row r="11375" spans="24:29">
      <c r="X11375" s="429"/>
      <c r="Y11375" s="429"/>
      <c r="Z11375" s="429"/>
      <c r="AA11375" s="429"/>
      <c r="AB11375" s="185"/>
      <c r="AC11375" s="431"/>
    </row>
    <row r="11376" spans="24:29">
      <c r="X11376" s="429"/>
      <c r="Y11376" s="429"/>
      <c r="Z11376" s="429"/>
      <c r="AA11376" s="429"/>
      <c r="AB11376" s="185"/>
      <c r="AC11376" s="431"/>
    </row>
    <row r="11377" spans="24:29">
      <c r="X11377" s="429"/>
      <c r="Y11377" s="429"/>
      <c r="Z11377" s="429"/>
      <c r="AA11377" s="429"/>
      <c r="AB11377" s="185"/>
      <c r="AC11377" s="431"/>
    </row>
    <row r="11378" spans="24:29">
      <c r="X11378" s="429"/>
      <c r="Y11378" s="429"/>
      <c r="Z11378" s="429"/>
      <c r="AA11378" s="429"/>
      <c r="AB11378" s="185"/>
      <c r="AC11378" s="431"/>
    </row>
    <row r="11379" spans="24:29">
      <c r="X11379" s="429"/>
      <c r="Y11379" s="429"/>
      <c r="Z11379" s="429"/>
      <c r="AA11379" s="429"/>
      <c r="AB11379" s="185"/>
      <c r="AC11379" s="431"/>
    </row>
    <row r="11380" spans="24:29">
      <c r="X11380" s="429"/>
      <c r="Y11380" s="429"/>
      <c r="Z11380" s="429"/>
      <c r="AA11380" s="429"/>
      <c r="AB11380" s="185"/>
      <c r="AC11380" s="431"/>
    </row>
    <row r="11381" spans="24:29">
      <c r="X11381" s="429"/>
      <c r="Y11381" s="429"/>
      <c r="Z11381" s="429"/>
      <c r="AA11381" s="429"/>
      <c r="AB11381" s="185"/>
      <c r="AC11381" s="431"/>
    </row>
    <row r="11382" spans="24:29">
      <c r="X11382" s="429"/>
      <c r="Y11382" s="429"/>
      <c r="Z11382" s="429"/>
      <c r="AA11382" s="429"/>
      <c r="AB11382" s="185"/>
      <c r="AC11382" s="431"/>
    </row>
    <row r="11383" spans="24:29">
      <c r="X11383" s="429"/>
      <c r="Y11383" s="429"/>
      <c r="Z11383" s="429"/>
      <c r="AA11383" s="429"/>
      <c r="AB11383" s="185"/>
      <c r="AC11383" s="431"/>
    </row>
    <row r="11384" spans="24:29">
      <c r="X11384" s="429"/>
      <c r="Y11384" s="429"/>
      <c r="Z11384" s="429"/>
      <c r="AA11384" s="429"/>
      <c r="AB11384" s="185"/>
      <c r="AC11384" s="431"/>
    </row>
    <row r="11385" spans="24:29">
      <c r="X11385" s="429"/>
      <c r="Y11385" s="429"/>
      <c r="Z11385" s="429"/>
      <c r="AA11385" s="429"/>
      <c r="AB11385" s="185"/>
      <c r="AC11385" s="431"/>
    </row>
    <row r="11386" spans="24:29">
      <c r="X11386" s="429"/>
      <c r="Y11386" s="429"/>
      <c r="Z11386" s="429"/>
      <c r="AA11386" s="429"/>
      <c r="AB11386" s="185"/>
      <c r="AC11386" s="431"/>
    </row>
    <row r="11387" spans="24:29">
      <c r="X11387" s="429"/>
      <c r="Y11387" s="429"/>
      <c r="Z11387" s="429"/>
      <c r="AA11387" s="429"/>
      <c r="AB11387" s="185"/>
      <c r="AC11387" s="431"/>
    </row>
    <row r="11388" spans="24:29">
      <c r="X11388" s="429"/>
      <c r="Y11388" s="429"/>
      <c r="Z11388" s="429"/>
      <c r="AA11388" s="429"/>
      <c r="AB11388" s="185"/>
      <c r="AC11388" s="431"/>
    </row>
    <row r="11389" spans="24:29">
      <c r="X11389" s="429"/>
      <c r="Y11389" s="429"/>
      <c r="Z11389" s="429"/>
      <c r="AA11389" s="429"/>
      <c r="AB11389" s="185"/>
      <c r="AC11389" s="431"/>
    </row>
    <row r="11390" spans="24:29">
      <c r="X11390" s="429"/>
      <c r="Y11390" s="429"/>
      <c r="Z11390" s="429"/>
      <c r="AA11390" s="429"/>
      <c r="AB11390" s="185"/>
      <c r="AC11390" s="431"/>
    </row>
    <row r="11391" spans="24:29">
      <c r="X11391" s="429"/>
      <c r="Y11391" s="429"/>
      <c r="Z11391" s="429"/>
      <c r="AA11391" s="429"/>
      <c r="AB11391" s="185"/>
      <c r="AC11391" s="431"/>
    </row>
    <row r="11392" spans="24:29">
      <c r="X11392" s="429"/>
      <c r="Y11392" s="429"/>
      <c r="Z11392" s="429"/>
      <c r="AA11392" s="429"/>
      <c r="AB11392" s="185"/>
      <c r="AC11392" s="431"/>
    </row>
    <row r="11393" spans="24:29">
      <c r="X11393" s="429"/>
      <c r="Y11393" s="429"/>
      <c r="Z11393" s="429"/>
      <c r="AA11393" s="429"/>
      <c r="AB11393" s="185"/>
      <c r="AC11393" s="431"/>
    </row>
    <row r="11394" spans="24:29">
      <c r="X11394" s="429"/>
      <c r="Y11394" s="429"/>
      <c r="Z11394" s="429"/>
      <c r="AA11394" s="429"/>
      <c r="AB11394" s="185"/>
      <c r="AC11394" s="431"/>
    </row>
    <row r="11395" spans="24:29">
      <c r="X11395" s="429"/>
      <c r="Y11395" s="429"/>
      <c r="Z11395" s="429"/>
      <c r="AA11395" s="429"/>
      <c r="AB11395" s="185"/>
      <c r="AC11395" s="431"/>
    </row>
    <row r="11396" spans="24:29">
      <c r="X11396" s="429"/>
      <c r="Y11396" s="429"/>
      <c r="Z11396" s="429"/>
      <c r="AA11396" s="429"/>
      <c r="AB11396" s="185"/>
      <c r="AC11396" s="431"/>
    </row>
    <row r="11397" spans="24:29">
      <c r="X11397" s="429"/>
      <c r="Y11397" s="429"/>
      <c r="Z11397" s="429"/>
      <c r="AA11397" s="429"/>
      <c r="AB11397" s="185"/>
      <c r="AC11397" s="431"/>
    </row>
    <row r="11398" spans="24:29">
      <c r="X11398" s="429"/>
      <c r="Y11398" s="429"/>
      <c r="Z11398" s="429"/>
      <c r="AA11398" s="429"/>
      <c r="AB11398" s="185"/>
      <c r="AC11398" s="431"/>
    </row>
    <row r="11399" spans="24:29">
      <c r="X11399" s="429"/>
      <c r="Y11399" s="429"/>
      <c r="Z11399" s="429"/>
      <c r="AA11399" s="429"/>
      <c r="AB11399" s="185"/>
      <c r="AC11399" s="431"/>
    </row>
    <row r="11400" spans="24:29">
      <c r="X11400" s="429"/>
      <c r="Y11400" s="429"/>
      <c r="Z11400" s="429"/>
      <c r="AA11400" s="429"/>
      <c r="AB11400" s="185"/>
      <c r="AC11400" s="431"/>
    </row>
    <row r="11401" spans="24:29">
      <c r="X11401" s="429"/>
      <c r="Y11401" s="429"/>
      <c r="Z11401" s="429"/>
      <c r="AA11401" s="429"/>
      <c r="AB11401" s="185"/>
      <c r="AC11401" s="431"/>
    </row>
    <row r="11402" spans="24:29">
      <c r="X11402" s="429"/>
      <c r="Y11402" s="429"/>
      <c r="Z11402" s="429"/>
      <c r="AA11402" s="429"/>
      <c r="AB11402" s="185"/>
      <c r="AC11402" s="431"/>
    </row>
    <row r="11403" spans="24:29">
      <c r="X11403" s="429"/>
      <c r="Y11403" s="429"/>
      <c r="Z11403" s="429"/>
      <c r="AA11403" s="429"/>
      <c r="AB11403" s="185"/>
      <c r="AC11403" s="431"/>
    </row>
    <row r="11404" spans="24:29">
      <c r="X11404" s="429"/>
      <c r="Y11404" s="429"/>
      <c r="Z11404" s="429"/>
      <c r="AA11404" s="429"/>
      <c r="AB11404" s="185"/>
      <c r="AC11404" s="431"/>
    </row>
    <row r="11405" spans="24:29">
      <c r="X11405" s="429"/>
      <c r="Y11405" s="429"/>
      <c r="Z11405" s="429"/>
      <c r="AA11405" s="429"/>
      <c r="AB11405" s="185"/>
      <c r="AC11405" s="431"/>
    </row>
    <row r="11406" spans="24:29">
      <c r="X11406" s="429"/>
      <c r="Y11406" s="429"/>
      <c r="Z11406" s="429"/>
      <c r="AA11406" s="429"/>
      <c r="AB11406" s="185"/>
      <c r="AC11406" s="431"/>
    </row>
    <row r="11407" spans="24:29">
      <c r="X11407" s="429"/>
      <c r="Y11407" s="429"/>
      <c r="Z11407" s="429"/>
      <c r="AA11407" s="429"/>
      <c r="AB11407" s="185"/>
      <c r="AC11407" s="431"/>
    </row>
    <row r="11408" spans="24:29">
      <c r="X11408" s="429"/>
      <c r="Y11408" s="429"/>
      <c r="Z11408" s="429"/>
      <c r="AA11408" s="429"/>
      <c r="AB11408" s="185"/>
      <c r="AC11408" s="431"/>
    </row>
    <row r="11409" spans="24:29">
      <c r="X11409" s="429"/>
      <c r="Y11409" s="429"/>
      <c r="Z11409" s="429"/>
      <c r="AA11409" s="429"/>
      <c r="AB11409" s="185"/>
      <c r="AC11409" s="431"/>
    </row>
    <row r="11410" spans="24:29">
      <c r="X11410" s="429"/>
      <c r="Y11410" s="429"/>
      <c r="Z11410" s="429"/>
      <c r="AA11410" s="429"/>
      <c r="AB11410" s="185"/>
      <c r="AC11410" s="431"/>
    </row>
    <row r="11411" spans="24:29">
      <c r="X11411" s="429"/>
      <c r="Y11411" s="429"/>
      <c r="Z11411" s="429"/>
      <c r="AA11411" s="429"/>
      <c r="AB11411" s="185"/>
      <c r="AC11411" s="431"/>
    </row>
    <row r="11412" spans="24:29">
      <c r="X11412" s="429"/>
      <c r="Y11412" s="429"/>
      <c r="Z11412" s="429"/>
      <c r="AA11412" s="429"/>
      <c r="AB11412" s="185"/>
      <c r="AC11412" s="431"/>
    </row>
    <row r="11413" spans="24:29">
      <c r="X11413" s="429"/>
      <c r="Y11413" s="429"/>
      <c r="Z11413" s="429"/>
      <c r="AA11413" s="429"/>
      <c r="AB11413" s="185"/>
      <c r="AC11413" s="431"/>
    </row>
    <row r="11414" spans="24:29">
      <c r="X11414" s="429"/>
      <c r="Y11414" s="429"/>
      <c r="Z11414" s="429"/>
      <c r="AA11414" s="429"/>
      <c r="AB11414" s="185"/>
      <c r="AC11414" s="431"/>
    </row>
    <row r="11415" spans="24:29">
      <c r="X11415" s="429"/>
      <c r="Y11415" s="429"/>
      <c r="Z11415" s="429"/>
      <c r="AA11415" s="429"/>
      <c r="AB11415" s="185"/>
      <c r="AC11415" s="431"/>
    </row>
    <row r="11416" spans="24:29">
      <c r="X11416" s="429"/>
      <c r="Y11416" s="429"/>
      <c r="Z11416" s="429"/>
      <c r="AA11416" s="429"/>
      <c r="AB11416" s="185"/>
      <c r="AC11416" s="431"/>
    </row>
    <row r="11417" spans="24:29">
      <c r="X11417" s="429"/>
      <c r="Y11417" s="429"/>
      <c r="Z11417" s="429"/>
      <c r="AA11417" s="429"/>
      <c r="AB11417" s="185"/>
      <c r="AC11417" s="431"/>
    </row>
    <row r="11418" spans="24:29">
      <c r="X11418" s="429"/>
      <c r="Y11418" s="429"/>
      <c r="Z11418" s="429"/>
      <c r="AA11418" s="429"/>
      <c r="AB11418" s="185"/>
      <c r="AC11418" s="431"/>
    </row>
    <row r="11419" spans="24:29">
      <c r="X11419" s="429"/>
      <c r="Y11419" s="429"/>
      <c r="Z11419" s="429"/>
      <c r="AA11419" s="429"/>
      <c r="AB11419" s="185"/>
      <c r="AC11419" s="431"/>
    </row>
    <row r="11420" spans="24:29">
      <c r="X11420" s="429"/>
      <c r="Y11420" s="429"/>
      <c r="Z11420" s="429"/>
      <c r="AA11420" s="429"/>
      <c r="AB11420" s="185"/>
      <c r="AC11420" s="431"/>
    </row>
    <row r="11421" spans="24:29">
      <c r="X11421" s="429"/>
      <c r="Y11421" s="429"/>
      <c r="Z11421" s="429"/>
      <c r="AA11421" s="429"/>
      <c r="AB11421" s="185"/>
      <c r="AC11421" s="431"/>
    </row>
    <row r="11422" spans="24:29">
      <c r="X11422" s="429"/>
      <c r="Y11422" s="429"/>
      <c r="Z11422" s="429"/>
      <c r="AA11422" s="429"/>
      <c r="AB11422" s="185"/>
      <c r="AC11422" s="431"/>
    </row>
    <row r="11423" spans="24:29">
      <c r="X11423" s="429"/>
      <c r="Y11423" s="429"/>
      <c r="Z11423" s="429"/>
      <c r="AA11423" s="429"/>
      <c r="AB11423" s="185"/>
      <c r="AC11423" s="431"/>
    </row>
    <row r="11424" spans="24:29">
      <c r="X11424" s="429"/>
      <c r="Y11424" s="429"/>
      <c r="Z11424" s="429"/>
      <c r="AA11424" s="429"/>
      <c r="AB11424" s="185"/>
      <c r="AC11424" s="431"/>
    </row>
    <row r="11425" spans="24:29">
      <c r="X11425" s="429"/>
      <c r="Y11425" s="429"/>
      <c r="Z11425" s="429"/>
      <c r="AA11425" s="429"/>
      <c r="AB11425" s="185"/>
      <c r="AC11425" s="431"/>
    </row>
    <row r="11426" spans="24:29">
      <c r="X11426" s="429"/>
      <c r="Y11426" s="429"/>
      <c r="Z11426" s="429"/>
      <c r="AA11426" s="429"/>
      <c r="AB11426" s="185"/>
      <c r="AC11426" s="431"/>
    </row>
    <row r="11427" spans="24:29">
      <c r="X11427" s="429"/>
      <c r="Y11427" s="429"/>
      <c r="Z11427" s="429"/>
      <c r="AA11427" s="429"/>
      <c r="AB11427" s="185"/>
      <c r="AC11427" s="431"/>
    </row>
    <row r="11428" spans="24:29">
      <c r="X11428" s="429"/>
      <c r="Y11428" s="429"/>
      <c r="Z11428" s="429"/>
      <c r="AA11428" s="429"/>
      <c r="AB11428" s="185"/>
      <c r="AC11428" s="431"/>
    </row>
    <row r="11429" spans="24:29">
      <c r="X11429" s="429"/>
      <c r="Y11429" s="429"/>
      <c r="Z11429" s="429"/>
      <c r="AA11429" s="429"/>
      <c r="AB11429" s="185"/>
      <c r="AC11429" s="431"/>
    </row>
    <row r="11430" spans="24:29">
      <c r="X11430" s="429"/>
      <c r="Y11430" s="429"/>
      <c r="Z11430" s="429"/>
      <c r="AA11430" s="429"/>
      <c r="AB11430" s="185"/>
      <c r="AC11430" s="431"/>
    </row>
    <row r="11431" spans="24:29">
      <c r="X11431" s="429"/>
      <c r="Y11431" s="429"/>
      <c r="Z11431" s="429"/>
      <c r="AA11431" s="429"/>
      <c r="AB11431" s="185"/>
      <c r="AC11431" s="431"/>
    </row>
    <row r="11432" spans="24:29">
      <c r="X11432" s="429"/>
      <c r="Y11432" s="429"/>
      <c r="Z11432" s="429"/>
      <c r="AA11432" s="429"/>
      <c r="AB11432" s="185"/>
      <c r="AC11432" s="431"/>
    </row>
    <row r="11433" spans="24:29">
      <c r="X11433" s="429"/>
      <c r="Y11433" s="429"/>
      <c r="Z11433" s="429"/>
      <c r="AA11433" s="429"/>
      <c r="AB11433" s="185"/>
      <c r="AC11433" s="431"/>
    </row>
    <row r="11434" spans="24:29">
      <c r="X11434" s="429"/>
      <c r="Y11434" s="429"/>
      <c r="Z11434" s="429"/>
      <c r="AA11434" s="429"/>
      <c r="AB11434" s="185"/>
      <c r="AC11434" s="431"/>
    </row>
    <row r="11435" spans="24:29">
      <c r="X11435" s="429"/>
      <c r="Y11435" s="429"/>
      <c r="Z11435" s="429"/>
      <c r="AA11435" s="429"/>
      <c r="AB11435" s="185"/>
      <c r="AC11435" s="431"/>
    </row>
    <row r="11436" spans="24:29">
      <c r="X11436" s="429"/>
      <c r="Y11436" s="429"/>
      <c r="Z11436" s="429"/>
      <c r="AA11436" s="429"/>
      <c r="AB11436" s="185"/>
      <c r="AC11436" s="431"/>
    </row>
    <row r="11437" spans="24:29">
      <c r="X11437" s="429"/>
      <c r="Y11437" s="429"/>
      <c r="Z11437" s="429"/>
      <c r="AA11437" s="429"/>
      <c r="AB11437" s="185"/>
      <c r="AC11437" s="431"/>
    </row>
    <row r="11438" spans="24:29">
      <c r="X11438" s="429"/>
      <c r="Y11438" s="429"/>
      <c r="Z11438" s="429"/>
      <c r="AA11438" s="429"/>
      <c r="AB11438" s="185"/>
      <c r="AC11438" s="431"/>
    </row>
    <row r="11439" spans="24:29">
      <c r="X11439" s="429"/>
      <c r="Y11439" s="429"/>
      <c r="Z11439" s="429"/>
      <c r="AA11439" s="429"/>
      <c r="AB11439" s="185"/>
      <c r="AC11439" s="431"/>
    </row>
    <row r="11440" spans="24:29">
      <c r="X11440" s="429"/>
      <c r="Y11440" s="429"/>
      <c r="Z11440" s="429"/>
      <c r="AA11440" s="429"/>
      <c r="AB11440" s="185"/>
      <c r="AC11440" s="431"/>
    </row>
    <row r="11441" spans="24:29">
      <c r="X11441" s="429"/>
      <c r="Y11441" s="429"/>
      <c r="Z11441" s="429"/>
      <c r="AA11441" s="429"/>
      <c r="AB11441" s="185"/>
      <c r="AC11441" s="431"/>
    </row>
    <row r="11442" spans="24:29">
      <c r="X11442" s="429"/>
      <c r="Y11442" s="429"/>
      <c r="Z11442" s="429"/>
      <c r="AA11442" s="429"/>
      <c r="AB11442" s="185"/>
      <c r="AC11442" s="431"/>
    </row>
    <row r="11443" spans="24:29">
      <c r="X11443" s="429"/>
      <c r="Y11443" s="429"/>
      <c r="Z11443" s="429"/>
      <c r="AA11443" s="429"/>
      <c r="AB11443" s="185"/>
      <c r="AC11443" s="431"/>
    </row>
    <row r="11444" spans="24:29">
      <c r="X11444" s="429"/>
      <c r="Y11444" s="429"/>
      <c r="Z11444" s="429"/>
      <c r="AA11444" s="429"/>
      <c r="AB11444" s="185"/>
      <c r="AC11444" s="431"/>
    </row>
    <row r="11445" spans="24:29">
      <c r="X11445" s="429"/>
      <c r="Y11445" s="429"/>
      <c r="Z11445" s="429"/>
      <c r="AA11445" s="429"/>
      <c r="AB11445" s="185"/>
      <c r="AC11445" s="431"/>
    </row>
    <row r="11446" spans="24:29">
      <c r="X11446" s="429"/>
      <c r="Y11446" s="429"/>
      <c r="Z11446" s="429"/>
      <c r="AA11446" s="429"/>
      <c r="AB11446" s="185"/>
      <c r="AC11446" s="431"/>
    </row>
    <row r="11447" spans="24:29">
      <c r="X11447" s="429"/>
      <c r="Y11447" s="429"/>
      <c r="Z11447" s="429"/>
      <c r="AA11447" s="429"/>
      <c r="AB11447" s="185"/>
      <c r="AC11447" s="431"/>
    </row>
    <row r="11448" spans="24:29">
      <c r="X11448" s="429"/>
      <c r="Y11448" s="429"/>
      <c r="Z11448" s="429"/>
      <c r="AA11448" s="429"/>
      <c r="AB11448" s="185"/>
      <c r="AC11448" s="431"/>
    </row>
    <row r="11449" spans="24:29">
      <c r="X11449" s="429"/>
      <c r="Y11449" s="429"/>
      <c r="Z11449" s="429"/>
      <c r="AA11449" s="429"/>
      <c r="AB11449" s="185"/>
      <c r="AC11449" s="431"/>
    </row>
    <row r="11450" spans="24:29">
      <c r="X11450" s="429"/>
      <c r="Y11450" s="429"/>
      <c r="Z11450" s="429"/>
      <c r="AA11450" s="429"/>
      <c r="AB11450" s="185"/>
      <c r="AC11450" s="431"/>
    </row>
    <row r="11451" spans="24:29">
      <c r="X11451" s="429"/>
      <c r="Y11451" s="429"/>
      <c r="Z11451" s="429"/>
      <c r="AA11451" s="429"/>
      <c r="AB11451" s="185"/>
      <c r="AC11451" s="431"/>
    </row>
    <row r="11452" spans="24:29">
      <c r="X11452" s="429"/>
      <c r="Y11452" s="429"/>
      <c r="Z11452" s="429"/>
      <c r="AA11452" s="429"/>
      <c r="AB11452" s="185"/>
      <c r="AC11452" s="431"/>
    </row>
    <row r="11453" spans="24:29">
      <c r="X11453" s="429"/>
      <c r="Y11453" s="429"/>
      <c r="Z11453" s="429"/>
      <c r="AA11453" s="429"/>
      <c r="AB11453" s="185"/>
      <c r="AC11453" s="431"/>
    </row>
    <row r="11454" spans="24:29">
      <c r="X11454" s="429"/>
      <c r="Y11454" s="429"/>
      <c r="Z11454" s="429"/>
      <c r="AA11454" s="429"/>
      <c r="AB11454" s="185"/>
      <c r="AC11454" s="431"/>
    </row>
    <row r="11455" spans="24:29">
      <c r="X11455" s="429"/>
      <c r="Y11455" s="429"/>
      <c r="Z11455" s="429"/>
      <c r="AA11455" s="429"/>
      <c r="AB11455" s="185"/>
      <c r="AC11455" s="431"/>
    </row>
    <row r="11456" spans="24:29">
      <c r="X11456" s="429"/>
      <c r="Y11456" s="429"/>
      <c r="Z11456" s="429"/>
      <c r="AA11456" s="429"/>
      <c r="AB11456" s="185"/>
      <c r="AC11456" s="431"/>
    </row>
    <row r="11457" spans="24:29">
      <c r="X11457" s="429"/>
      <c r="Y11457" s="429"/>
      <c r="Z11457" s="429"/>
      <c r="AA11457" s="429"/>
      <c r="AB11457" s="185"/>
      <c r="AC11457" s="431"/>
    </row>
    <row r="11458" spans="24:29">
      <c r="X11458" s="429"/>
      <c r="Y11458" s="429"/>
      <c r="Z11458" s="429"/>
      <c r="AA11458" s="429"/>
      <c r="AB11458" s="185"/>
      <c r="AC11458" s="431"/>
    </row>
    <row r="11459" spans="24:29">
      <c r="X11459" s="429"/>
      <c r="Y11459" s="429"/>
      <c r="Z11459" s="429"/>
      <c r="AA11459" s="429"/>
      <c r="AB11459" s="185"/>
      <c r="AC11459" s="431"/>
    </row>
    <row r="11460" spans="24:29">
      <c r="X11460" s="429"/>
      <c r="Y11460" s="429"/>
      <c r="Z11460" s="429"/>
      <c r="AA11460" s="429"/>
      <c r="AB11460" s="185"/>
      <c r="AC11460" s="431"/>
    </row>
    <row r="11461" spans="24:29">
      <c r="X11461" s="429"/>
      <c r="Y11461" s="429"/>
      <c r="Z11461" s="429"/>
      <c r="AA11461" s="429"/>
      <c r="AB11461" s="185"/>
      <c r="AC11461" s="431"/>
    </row>
    <row r="11462" spans="24:29">
      <c r="X11462" s="429"/>
      <c r="Y11462" s="429"/>
      <c r="Z11462" s="429"/>
      <c r="AA11462" s="429"/>
      <c r="AB11462" s="185"/>
      <c r="AC11462" s="431"/>
    </row>
    <row r="11463" spans="24:29">
      <c r="X11463" s="429"/>
      <c r="Y11463" s="429"/>
      <c r="Z11463" s="429"/>
      <c r="AA11463" s="429"/>
      <c r="AB11463" s="185"/>
      <c r="AC11463" s="431"/>
    </row>
    <row r="11464" spans="24:29">
      <c r="X11464" s="429"/>
      <c r="Y11464" s="429"/>
      <c r="Z11464" s="429"/>
      <c r="AA11464" s="429"/>
      <c r="AB11464" s="185"/>
      <c r="AC11464" s="431"/>
    </row>
    <row r="11465" spans="24:29">
      <c r="X11465" s="429"/>
      <c r="Y11465" s="429"/>
      <c r="Z11465" s="429"/>
      <c r="AA11465" s="429"/>
      <c r="AB11465" s="185"/>
      <c r="AC11465" s="431"/>
    </row>
    <row r="11466" spans="24:29">
      <c r="X11466" s="429"/>
      <c r="Y11466" s="429"/>
      <c r="Z11466" s="429"/>
      <c r="AA11466" s="429"/>
      <c r="AB11466" s="185"/>
      <c r="AC11466" s="431"/>
    </row>
    <row r="11467" spans="24:29">
      <c r="X11467" s="429"/>
      <c r="Y11467" s="429"/>
      <c r="Z11467" s="429"/>
      <c r="AA11467" s="429"/>
      <c r="AB11467" s="185"/>
      <c r="AC11467" s="431"/>
    </row>
    <row r="11468" spans="24:29">
      <c r="X11468" s="429"/>
      <c r="Y11468" s="429"/>
      <c r="Z11468" s="429"/>
      <c r="AA11468" s="429"/>
      <c r="AB11468" s="185"/>
      <c r="AC11468" s="431"/>
    </row>
    <row r="11469" spans="24:29">
      <c r="X11469" s="429"/>
      <c r="Y11469" s="429"/>
      <c r="Z11469" s="429"/>
      <c r="AA11469" s="429"/>
      <c r="AB11469" s="185"/>
      <c r="AC11469" s="431"/>
    </row>
    <row r="11470" spans="24:29">
      <c r="X11470" s="429"/>
      <c r="Y11470" s="429"/>
      <c r="Z11470" s="429"/>
      <c r="AA11470" s="429"/>
      <c r="AB11470" s="185"/>
      <c r="AC11470" s="431"/>
    </row>
    <row r="11471" spans="24:29">
      <c r="X11471" s="429"/>
      <c r="Y11471" s="429"/>
      <c r="Z11471" s="429"/>
      <c r="AA11471" s="429"/>
      <c r="AB11471" s="185"/>
      <c r="AC11471" s="431"/>
    </row>
    <row r="11472" spans="24:29">
      <c r="X11472" s="429"/>
      <c r="Y11472" s="429"/>
      <c r="Z11472" s="429"/>
      <c r="AA11472" s="429"/>
      <c r="AB11472" s="185"/>
      <c r="AC11472" s="431"/>
    </row>
    <row r="11473" spans="24:29">
      <c r="X11473" s="429"/>
      <c r="Y11473" s="429"/>
      <c r="Z11473" s="429"/>
      <c r="AA11473" s="429"/>
      <c r="AB11473" s="185"/>
      <c r="AC11473" s="431"/>
    </row>
    <row r="11474" spans="24:29">
      <c r="X11474" s="429"/>
      <c r="Y11474" s="429"/>
      <c r="Z11474" s="429"/>
      <c r="AA11474" s="429"/>
      <c r="AB11474" s="185"/>
      <c r="AC11474" s="431"/>
    </row>
    <row r="11475" spans="24:29">
      <c r="X11475" s="429"/>
      <c r="Y11475" s="429"/>
      <c r="Z11475" s="429"/>
      <c r="AA11475" s="429"/>
      <c r="AB11475" s="185"/>
      <c r="AC11475" s="431"/>
    </row>
    <row r="11476" spans="24:29">
      <c r="X11476" s="429"/>
      <c r="Y11476" s="429"/>
      <c r="Z11476" s="429"/>
      <c r="AA11476" s="429"/>
      <c r="AB11476" s="185"/>
      <c r="AC11476" s="431"/>
    </row>
    <row r="11477" spans="24:29">
      <c r="X11477" s="429"/>
      <c r="Y11477" s="429"/>
      <c r="Z11477" s="429"/>
      <c r="AA11477" s="429"/>
      <c r="AB11477" s="185"/>
      <c r="AC11477" s="431"/>
    </row>
    <row r="11478" spans="24:29">
      <c r="X11478" s="429"/>
      <c r="Y11478" s="429"/>
      <c r="Z11478" s="429"/>
      <c r="AA11478" s="429"/>
      <c r="AB11478" s="185"/>
      <c r="AC11478" s="431"/>
    </row>
    <row r="11479" spans="24:29">
      <c r="X11479" s="429"/>
      <c r="Y11479" s="429"/>
      <c r="Z11479" s="429"/>
      <c r="AA11479" s="429"/>
      <c r="AB11479" s="185"/>
      <c r="AC11479" s="431"/>
    </row>
    <row r="11480" spans="24:29">
      <c r="X11480" s="429"/>
      <c r="Y11480" s="429"/>
      <c r="Z11480" s="429"/>
      <c r="AA11480" s="429"/>
      <c r="AB11480" s="185"/>
      <c r="AC11480" s="431"/>
    </row>
    <row r="11481" spans="24:29">
      <c r="X11481" s="429"/>
      <c r="Y11481" s="429"/>
      <c r="Z11481" s="429"/>
      <c r="AA11481" s="429"/>
      <c r="AB11481" s="185"/>
      <c r="AC11481" s="431"/>
    </row>
    <row r="11482" spans="24:29">
      <c r="X11482" s="429"/>
      <c r="Y11482" s="429"/>
      <c r="Z11482" s="429"/>
      <c r="AA11482" s="429"/>
      <c r="AB11482" s="185"/>
      <c r="AC11482" s="431"/>
    </row>
    <row r="11483" spans="24:29">
      <c r="X11483" s="429"/>
      <c r="Y11483" s="429"/>
      <c r="Z11483" s="429"/>
      <c r="AA11483" s="429"/>
      <c r="AB11483" s="185"/>
      <c r="AC11483" s="431"/>
    </row>
    <row r="11484" spans="24:29">
      <c r="X11484" s="429"/>
      <c r="Y11484" s="429"/>
      <c r="Z11484" s="429"/>
      <c r="AA11484" s="429"/>
      <c r="AB11484" s="185"/>
      <c r="AC11484" s="431"/>
    </row>
    <row r="11485" spans="24:29">
      <c r="X11485" s="429"/>
      <c r="Y11485" s="429"/>
      <c r="Z11485" s="429"/>
      <c r="AA11485" s="429"/>
      <c r="AB11485" s="185"/>
      <c r="AC11485" s="431"/>
    </row>
    <row r="11486" spans="24:29">
      <c r="X11486" s="429"/>
      <c r="Y11486" s="429"/>
      <c r="Z11486" s="429"/>
      <c r="AA11486" s="429"/>
      <c r="AB11486" s="185"/>
      <c r="AC11486" s="431"/>
    </row>
    <row r="11487" spans="24:29">
      <c r="X11487" s="429"/>
      <c r="Y11487" s="429"/>
      <c r="Z11487" s="429"/>
      <c r="AA11487" s="429"/>
      <c r="AB11487" s="185"/>
      <c r="AC11487" s="431"/>
    </row>
    <row r="11488" spans="24:29">
      <c r="X11488" s="429"/>
      <c r="Y11488" s="429"/>
      <c r="Z11488" s="429"/>
      <c r="AA11488" s="429"/>
      <c r="AB11488" s="185"/>
      <c r="AC11488" s="431"/>
    </row>
    <row r="11489" spans="24:29">
      <c r="X11489" s="429"/>
      <c r="Y11489" s="429"/>
      <c r="Z11489" s="429"/>
      <c r="AA11489" s="429"/>
      <c r="AB11489" s="185"/>
      <c r="AC11489" s="431"/>
    </row>
    <row r="11490" spans="24:29">
      <c r="X11490" s="429"/>
      <c r="Y11490" s="429"/>
      <c r="Z11490" s="429"/>
      <c r="AA11490" s="429"/>
      <c r="AB11490" s="185"/>
      <c r="AC11490" s="431"/>
    </row>
    <row r="11491" spans="24:29">
      <c r="X11491" s="429"/>
      <c r="Y11491" s="429"/>
      <c r="Z11491" s="429"/>
      <c r="AA11491" s="429"/>
      <c r="AB11491" s="185"/>
      <c r="AC11491" s="431"/>
    </row>
    <row r="11492" spans="24:29">
      <c r="X11492" s="429"/>
      <c r="Y11492" s="429"/>
      <c r="Z11492" s="429"/>
      <c r="AA11492" s="429"/>
      <c r="AB11492" s="185"/>
      <c r="AC11492" s="431"/>
    </row>
    <row r="11493" spans="24:29">
      <c r="X11493" s="429"/>
      <c r="Y11493" s="429"/>
      <c r="Z11493" s="429"/>
      <c r="AA11493" s="429"/>
      <c r="AB11493" s="185"/>
      <c r="AC11493" s="431"/>
    </row>
    <row r="11494" spans="24:29">
      <c r="X11494" s="429"/>
      <c r="Y11494" s="429"/>
      <c r="Z11494" s="429"/>
      <c r="AA11494" s="429"/>
      <c r="AB11494" s="185"/>
      <c r="AC11494" s="431"/>
    </row>
    <row r="11495" spans="24:29">
      <c r="X11495" s="429"/>
      <c r="Y11495" s="429"/>
      <c r="Z11495" s="429"/>
      <c r="AA11495" s="429"/>
      <c r="AB11495" s="185"/>
      <c r="AC11495" s="431"/>
    </row>
    <row r="11496" spans="24:29">
      <c r="X11496" s="429"/>
      <c r="Y11496" s="429"/>
      <c r="Z11496" s="429"/>
      <c r="AA11496" s="429"/>
      <c r="AB11496" s="185"/>
      <c r="AC11496" s="431"/>
    </row>
    <row r="11497" spans="24:29">
      <c r="X11497" s="429"/>
      <c r="Y11497" s="429"/>
      <c r="Z11497" s="429"/>
      <c r="AA11497" s="429"/>
      <c r="AB11497" s="185"/>
      <c r="AC11497" s="431"/>
    </row>
    <row r="11498" spans="24:29">
      <c r="X11498" s="429"/>
      <c r="Y11498" s="429"/>
      <c r="Z11498" s="429"/>
      <c r="AA11498" s="429"/>
      <c r="AB11498" s="185"/>
      <c r="AC11498" s="431"/>
    </row>
    <row r="11499" spans="24:29">
      <c r="X11499" s="429"/>
      <c r="Y11499" s="429"/>
      <c r="Z11499" s="429"/>
      <c r="AA11499" s="429"/>
      <c r="AB11499" s="185"/>
      <c r="AC11499" s="431"/>
    </row>
    <row r="11500" spans="24:29">
      <c r="X11500" s="429"/>
      <c r="Y11500" s="429"/>
      <c r="Z11500" s="429"/>
      <c r="AA11500" s="429"/>
      <c r="AB11500" s="185"/>
      <c r="AC11500" s="431"/>
    </row>
    <row r="11501" spans="24:29">
      <c r="X11501" s="429"/>
      <c r="Y11501" s="429"/>
      <c r="Z11501" s="429"/>
      <c r="AA11501" s="429"/>
      <c r="AB11501" s="185"/>
      <c r="AC11501" s="431"/>
    </row>
    <row r="11502" spans="24:29">
      <c r="X11502" s="429"/>
      <c r="Y11502" s="429"/>
      <c r="Z11502" s="429"/>
      <c r="AA11502" s="429"/>
      <c r="AB11502" s="185"/>
      <c r="AC11502" s="431"/>
    </row>
    <row r="11503" spans="24:29">
      <c r="X11503" s="429"/>
      <c r="Y11503" s="429"/>
      <c r="Z11503" s="429"/>
      <c r="AA11503" s="429"/>
      <c r="AB11503" s="185"/>
      <c r="AC11503" s="431"/>
    </row>
    <row r="11504" spans="24:29">
      <c r="X11504" s="429"/>
      <c r="Y11504" s="429"/>
      <c r="Z11504" s="429"/>
      <c r="AA11504" s="429"/>
      <c r="AB11504" s="185"/>
      <c r="AC11504" s="431"/>
    </row>
    <row r="11505" spans="24:29">
      <c r="X11505" s="429"/>
      <c r="Y11505" s="429"/>
      <c r="Z11505" s="429"/>
      <c r="AA11505" s="429"/>
      <c r="AB11505" s="185"/>
      <c r="AC11505" s="431"/>
    </row>
    <row r="11506" spans="24:29">
      <c r="X11506" s="429"/>
      <c r="Y11506" s="429"/>
      <c r="Z11506" s="429"/>
      <c r="AA11506" s="429"/>
      <c r="AB11506" s="185"/>
      <c r="AC11506" s="431"/>
    </row>
    <row r="11507" spans="24:29">
      <c r="X11507" s="429"/>
      <c r="Y11507" s="429"/>
      <c r="Z11507" s="429"/>
      <c r="AA11507" s="429"/>
      <c r="AB11507" s="185"/>
      <c r="AC11507" s="431"/>
    </row>
    <row r="11508" spans="24:29">
      <c r="X11508" s="429"/>
      <c r="Y11508" s="429"/>
      <c r="Z11508" s="429"/>
      <c r="AA11508" s="429"/>
      <c r="AB11508" s="185"/>
      <c r="AC11508" s="431"/>
    </row>
    <row r="11509" spans="24:29">
      <c r="X11509" s="429"/>
      <c r="Y11509" s="429"/>
      <c r="Z11509" s="429"/>
      <c r="AA11509" s="429"/>
      <c r="AB11509" s="185"/>
      <c r="AC11509" s="431"/>
    </row>
    <row r="11510" spans="24:29">
      <c r="X11510" s="429"/>
      <c r="Y11510" s="429"/>
      <c r="Z11510" s="429"/>
      <c r="AA11510" s="429"/>
      <c r="AB11510" s="185"/>
      <c r="AC11510" s="431"/>
    </row>
    <row r="11511" spans="24:29">
      <c r="X11511" s="429"/>
      <c r="Y11511" s="429"/>
      <c r="Z11511" s="429"/>
      <c r="AA11511" s="429"/>
      <c r="AB11511" s="185"/>
      <c r="AC11511" s="431"/>
    </row>
    <row r="11512" spans="24:29">
      <c r="X11512" s="429"/>
      <c r="Y11512" s="429"/>
      <c r="Z11512" s="429"/>
      <c r="AA11512" s="429"/>
      <c r="AB11512" s="185"/>
      <c r="AC11512" s="431"/>
    </row>
    <row r="11513" spans="24:29">
      <c r="X11513" s="429"/>
      <c r="Y11513" s="429"/>
      <c r="Z11513" s="429"/>
      <c r="AA11513" s="429"/>
      <c r="AB11513" s="185"/>
      <c r="AC11513" s="431"/>
    </row>
    <row r="11514" spans="24:29">
      <c r="X11514" s="429"/>
      <c r="Y11514" s="429"/>
      <c r="Z11514" s="429"/>
      <c r="AA11514" s="429"/>
      <c r="AB11514" s="185"/>
      <c r="AC11514" s="431"/>
    </row>
    <row r="11515" spans="24:29">
      <c r="X11515" s="429"/>
      <c r="Y11515" s="429"/>
      <c r="Z11515" s="429"/>
      <c r="AA11515" s="429"/>
      <c r="AB11515" s="185"/>
      <c r="AC11515" s="431"/>
    </row>
    <row r="11516" spans="24:29">
      <c r="X11516" s="429"/>
      <c r="Y11516" s="429"/>
      <c r="Z11516" s="429"/>
      <c r="AA11516" s="429"/>
      <c r="AB11516" s="185"/>
      <c r="AC11516" s="431"/>
    </row>
    <row r="11517" spans="24:29">
      <c r="X11517" s="429"/>
      <c r="Y11517" s="429"/>
      <c r="Z11517" s="429"/>
      <c r="AA11517" s="429"/>
      <c r="AB11517" s="185"/>
      <c r="AC11517" s="431"/>
    </row>
    <row r="11518" spans="24:29">
      <c r="X11518" s="429"/>
      <c r="Y11518" s="429"/>
      <c r="Z11518" s="429"/>
      <c r="AA11518" s="429"/>
      <c r="AB11518" s="185"/>
      <c r="AC11518" s="431"/>
    </row>
    <row r="11519" spans="24:29">
      <c r="X11519" s="429"/>
      <c r="Y11519" s="429"/>
      <c r="Z11519" s="429"/>
      <c r="AA11519" s="429"/>
      <c r="AB11519" s="185"/>
      <c r="AC11519" s="431"/>
    </row>
    <row r="11520" spans="24:29">
      <c r="X11520" s="429"/>
      <c r="Y11520" s="429"/>
      <c r="Z11520" s="429"/>
      <c r="AA11520" s="429"/>
      <c r="AB11520" s="185"/>
      <c r="AC11520" s="431"/>
    </row>
    <row r="11521" spans="24:29">
      <c r="X11521" s="429"/>
      <c r="Y11521" s="429"/>
      <c r="Z11521" s="429"/>
      <c r="AA11521" s="429"/>
      <c r="AB11521" s="185"/>
      <c r="AC11521" s="431"/>
    </row>
    <row r="11522" spans="24:29">
      <c r="X11522" s="429"/>
      <c r="Y11522" s="429"/>
      <c r="Z11522" s="429"/>
      <c r="AA11522" s="429"/>
      <c r="AB11522" s="185"/>
      <c r="AC11522" s="431"/>
    </row>
    <row r="11523" spans="24:29">
      <c r="X11523" s="429"/>
      <c r="Y11523" s="429"/>
      <c r="Z11523" s="429"/>
      <c r="AA11523" s="429"/>
      <c r="AB11523" s="185"/>
      <c r="AC11523" s="431"/>
    </row>
    <row r="11524" spans="24:29">
      <c r="X11524" s="429"/>
      <c r="Y11524" s="429"/>
      <c r="Z11524" s="429"/>
      <c r="AA11524" s="429"/>
      <c r="AB11524" s="185"/>
      <c r="AC11524" s="431"/>
    </row>
    <row r="11525" spans="24:29">
      <c r="X11525" s="429"/>
      <c r="Y11525" s="429"/>
      <c r="Z11525" s="429"/>
      <c r="AA11525" s="429"/>
      <c r="AB11525" s="185"/>
      <c r="AC11525" s="431"/>
    </row>
    <row r="11526" spans="24:29">
      <c r="X11526" s="429"/>
      <c r="Y11526" s="429"/>
      <c r="Z11526" s="429"/>
      <c r="AA11526" s="429"/>
      <c r="AB11526" s="185"/>
      <c r="AC11526" s="431"/>
    </row>
    <row r="11527" spans="24:29">
      <c r="X11527" s="429"/>
      <c r="Y11527" s="429"/>
      <c r="Z11527" s="429"/>
      <c r="AA11527" s="429"/>
      <c r="AB11527" s="185"/>
      <c r="AC11527" s="431"/>
    </row>
    <row r="11528" spans="24:29">
      <c r="X11528" s="429"/>
      <c r="Y11528" s="429"/>
      <c r="Z11528" s="429"/>
      <c r="AA11528" s="429"/>
      <c r="AB11528" s="185"/>
      <c r="AC11528" s="431"/>
    </row>
    <row r="11529" spans="24:29">
      <c r="X11529" s="429"/>
      <c r="Y11529" s="429"/>
      <c r="Z11529" s="429"/>
      <c r="AA11529" s="429"/>
      <c r="AB11529" s="185"/>
      <c r="AC11529" s="431"/>
    </row>
    <row r="11530" spans="24:29">
      <c r="X11530" s="429"/>
      <c r="Y11530" s="429"/>
      <c r="Z11530" s="429"/>
      <c r="AA11530" s="429"/>
      <c r="AB11530" s="185"/>
      <c r="AC11530" s="431"/>
    </row>
    <row r="11531" spans="24:29">
      <c r="X11531" s="429"/>
      <c r="Y11531" s="429"/>
      <c r="Z11531" s="429"/>
      <c r="AA11531" s="429"/>
      <c r="AB11531" s="185"/>
      <c r="AC11531" s="431"/>
    </row>
    <row r="11532" spans="24:29">
      <c r="X11532" s="429"/>
      <c r="Y11532" s="429"/>
      <c r="Z11532" s="429"/>
      <c r="AA11532" s="429"/>
      <c r="AB11532" s="185"/>
      <c r="AC11532" s="431"/>
    </row>
    <row r="11533" spans="24:29">
      <c r="X11533" s="429"/>
      <c r="Y11533" s="429"/>
      <c r="Z11533" s="429"/>
      <c r="AA11533" s="429"/>
      <c r="AB11533" s="185"/>
      <c r="AC11533" s="431"/>
    </row>
    <row r="11534" spans="24:29">
      <c r="X11534" s="429"/>
      <c r="Y11534" s="429"/>
      <c r="Z11534" s="429"/>
      <c r="AA11534" s="429"/>
      <c r="AB11534" s="185"/>
      <c r="AC11534" s="431"/>
    </row>
    <row r="11535" spans="24:29">
      <c r="X11535" s="429"/>
      <c r="Y11535" s="429"/>
      <c r="Z11535" s="429"/>
      <c r="AA11535" s="429"/>
      <c r="AB11535" s="185"/>
      <c r="AC11535" s="431"/>
    </row>
    <row r="11536" spans="24:29">
      <c r="X11536" s="429"/>
      <c r="Y11536" s="429"/>
      <c r="Z11536" s="429"/>
      <c r="AA11536" s="429"/>
      <c r="AB11536" s="185"/>
      <c r="AC11536" s="431"/>
    </row>
    <row r="11537" spans="24:29">
      <c r="X11537" s="429"/>
      <c r="Y11537" s="429"/>
      <c r="Z11537" s="429"/>
      <c r="AA11537" s="429"/>
      <c r="AB11537" s="185"/>
      <c r="AC11537" s="431"/>
    </row>
    <row r="11538" spans="24:29">
      <c r="X11538" s="429"/>
      <c r="Y11538" s="429"/>
      <c r="Z11538" s="429"/>
      <c r="AA11538" s="429"/>
      <c r="AB11538" s="185"/>
      <c r="AC11538" s="431"/>
    </row>
    <row r="11539" spans="24:29">
      <c r="X11539" s="429"/>
      <c r="Y11539" s="429"/>
      <c r="Z11539" s="429"/>
      <c r="AA11539" s="429"/>
      <c r="AB11539" s="185"/>
      <c r="AC11539" s="431"/>
    </row>
    <row r="11540" spans="24:29">
      <c r="X11540" s="429"/>
      <c r="Y11540" s="429"/>
      <c r="Z11540" s="429"/>
      <c r="AA11540" s="429"/>
      <c r="AB11540" s="185"/>
      <c r="AC11540" s="431"/>
    </row>
    <row r="11541" spans="24:29">
      <c r="X11541" s="429"/>
      <c r="Y11541" s="429"/>
      <c r="Z11541" s="429"/>
      <c r="AA11541" s="429"/>
      <c r="AB11541" s="185"/>
      <c r="AC11541" s="431"/>
    </row>
    <row r="11542" spans="24:29">
      <c r="X11542" s="429"/>
      <c r="Y11542" s="429"/>
      <c r="Z11542" s="429"/>
      <c r="AA11542" s="429"/>
      <c r="AB11542" s="185"/>
      <c r="AC11542" s="431"/>
    </row>
    <row r="11543" spans="24:29">
      <c r="X11543" s="429"/>
      <c r="Y11543" s="429"/>
      <c r="Z11543" s="429"/>
      <c r="AA11543" s="429"/>
      <c r="AB11543" s="185"/>
      <c r="AC11543" s="431"/>
    </row>
    <row r="11544" spans="24:29">
      <c r="X11544" s="429"/>
      <c r="Y11544" s="429"/>
      <c r="Z11544" s="429"/>
      <c r="AA11544" s="429"/>
      <c r="AB11544" s="185"/>
      <c r="AC11544" s="431"/>
    </row>
    <row r="11545" spans="24:29">
      <c r="X11545" s="429"/>
      <c r="Y11545" s="429"/>
      <c r="Z11545" s="429"/>
      <c r="AA11545" s="429"/>
      <c r="AB11545" s="185"/>
      <c r="AC11545" s="431"/>
    </row>
    <row r="11546" spans="24:29">
      <c r="X11546" s="429"/>
      <c r="Y11546" s="429"/>
      <c r="Z11546" s="429"/>
      <c r="AA11546" s="429"/>
      <c r="AB11546" s="185"/>
      <c r="AC11546" s="431"/>
    </row>
    <row r="11547" spans="24:29">
      <c r="X11547" s="429"/>
      <c r="Y11547" s="429"/>
      <c r="Z11547" s="429"/>
      <c r="AA11547" s="429"/>
      <c r="AB11547" s="185"/>
      <c r="AC11547" s="431"/>
    </row>
    <row r="11548" spans="24:29">
      <c r="X11548" s="429"/>
      <c r="Y11548" s="429"/>
      <c r="Z11548" s="429"/>
      <c r="AA11548" s="429"/>
      <c r="AB11548" s="185"/>
      <c r="AC11548" s="431"/>
    </row>
    <row r="11549" spans="24:29">
      <c r="X11549" s="429"/>
      <c r="Y11549" s="429"/>
      <c r="Z11549" s="429"/>
      <c r="AA11549" s="429"/>
      <c r="AB11549" s="185"/>
      <c r="AC11549" s="431"/>
    </row>
    <row r="11550" spans="24:29">
      <c r="X11550" s="429"/>
      <c r="Y11550" s="429"/>
      <c r="Z11550" s="429"/>
      <c r="AA11550" s="429"/>
      <c r="AB11550" s="185"/>
      <c r="AC11550" s="431"/>
    </row>
    <row r="11551" spans="24:29">
      <c r="X11551" s="429"/>
      <c r="Y11551" s="429"/>
      <c r="Z11551" s="429"/>
      <c r="AA11551" s="429"/>
      <c r="AB11551" s="185"/>
      <c r="AC11551" s="431"/>
    </row>
    <row r="11552" spans="24:29">
      <c r="X11552" s="429"/>
      <c r="Y11552" s="429"/>
      <c r="Z11552" s="429"/>
      <c r="AA11552" s="429"/>
      <c r="AB11552" s="185"/>
      <c r="AC11552" s="431"/>
    </row>
    <row r="11553" spans="24:29">
      <c r="X11553" s="429"/>
      <c r="Y11553" s="429"/>
      <c r="Z11553" s="429"/>
      <c r="AA11553" s="429"/>
      <c r="AB11553" s="185"/>
      <c r="AC11553" s="431"/>
    </row>
    <row r="11554" spans="24:29">
      <c r="X11554" s="429"/>
      <c r="Y11554" s="429"/>
      <c r="Z11554" s="429"/>
      <c r="AA11554" s="429"/>
      <c r="AB11554" s="185"/>
      <c r="AC11554" s="431"/>
    </row>
    <row r="11555" spans="24:29">
      <c r="X11555" s="429"/>
      <c r="Y11555" s="429"/>
      <c r="Z11555" s="429"/>
      <c r="AA11555" s="429"/>
      <c r="AB11555" s="185"/>
      <c r="AC11555" s="431"/>
    </row>
    <row r="11556" spans="24:29">
      <c r="X11556" s="429"/>
      <c r="Y11556" s="429"/>
      <c r="Z11556" s="429"/>
      <c r="AA11556" s="429"/>
      <c r="AB11556" s="185"/>
      <c r="AC11556" s="431"/>
    </row>
    <row r="11557" spans="24:29">
      <c r="X11557" s="429"/>
      <c r="Y11557" s="429"/>
      <c r="Z11557" s="429"/>
      <c r="AA11557" s="429"/>
      <c r="AB11557" s="185"/>
      <c r="AC11557" s="431"/>
    </row>
    <row r="11558" spans="24:29">
      <c r="X11558" s="429"/>
      <c r="Y11558" s="429"/>
      <c r="Z11558" s="429"/>
      <c r="AA11558" s="429"/>
      <c r="AB11558" s="185"/>
      <c r="AC11558" s="431"/>
    </row>
    <row r="11559" spans="24:29">
      <c r="X11559" s="429"/>
      <c r="Y11559" s="429"/>
      <c r="Z11559" s="429"/>
      <c r="AA11559" s="429"/>
      <c r="AB11559" s="185"/>
      <c r="AC11559" s="431"/>
    </row>
    <row r="11560" spans="24:29">
      <c r="X11560" s="429"/>
      <c r="Y11560" s="429"/>
      <c r="Z11560" s="429"/>
      <c r="AA11560" s="429"/>
      <c r="AB11560" s="185"/>
      <c r="AC11560" s="431"/>
    </row>
    <row r="11561" spans="24:29">
      <c r="X11561" s="429"/>
      <c r="Y11561" s="429"/>
      <c r="Z11561" s="429"/>
      <c r="AA11561" s="429"/>
      <c r="AB11561" s="185"/>
      <c r="AC11561" s="431"/>
    </row>
    <row r="11562" spans="24:29">
      <c r="X11562" s="429"/>
      <c r="Y11562" s="429"/>
      <c r="Z11562" s="429"/>
      <c r="AA11562" s="429"/>
      <c r="AB11562" s="185"/>
      <c r="AC11562" s="431"/>
    </row>
    <row r="11563" spans="24:29">
      <c r="X11563" s="429"/>
      <c r="Y11563" s="429"/>
      <c r="Z11563" s="429"/>
      <c r="AA11563" s="429"/>
      <c r="AB11563" s="185"/>
      <c r="AC11563" s="431"/>
    </row>
    <row r="11564" spans="24:29">
      <c r="X11564" s="429"/>
      <c r="Y11564" s="429"/>
      <c r="Z11564" s="429"/>
      <c r="AA11564" s="429"/>
      <c r="AB11564" s="185"/>
      <c r="AC11564" s="431"/>
    </row>
    <row r="11565" spans="24:29">
      <c r="X11565" s="429"/>
      <c r="Y11565" s="429"/>
      <c r="Z11565" s="429"/>
      <c r="AA11565" s="429"/>
      <c r="AB11565" s="185"/>
      <c r="AC11565" s="431"/>
    </row>
    <row r="11566" spans="24:29">
      <c r="X11566" s="429"/>
      <c r="Y11566" s="429"/>
      <c r="Z11566" s="429"/>
      <c r="AA11566" s="429"/>
      <c r="AB11566" s="185"/>
      <c r="AC11566" s="431"/>
    </row>
    <row r="11567" spans="24:29">
      <c r="X11567" s="429"/>
      <c r="Y11567" s="429"/>
      <c r="Z11567" s="429"/>
      <c r="AA11567" s="429"/>
      <c r="AB11567" s="185"/>
      <c r="AC11567" s="431"/>
    </row>
    <row r="11568" spans="24:29">
      <c r="X11568" s="429"/>
      <c r="Y11568" s="429"/>
      <c r="Z11568" s="429"/>
      <c r="AA11568" s="429"/>
      <c r="AB11568" s="185"/>
      <c r="AC11568" s="431"/>
    </row>
    <row r="11569" spans="24:29">
      <c r="X11569" s="429"/>
      <c r="Y11569" s="429"/>
      <c r="Z11569" s="429"/>
      <c r="AA11569" s="429"/>
      <c r="AB11569" s="185"/>
      <c r="AC11569" s="431"/>
    </row>
    <row r="11570" spans="24:29">
      <c r="X11570" s="429"/>
      <c r="Y11570" s="429"/>
      <c r="Z11570" s="429"/>
      <c r="AA11570" s="429"/>
      <c r="AB11570" s="185"/>
      <c r="AC11570" s="431"/>
    </row>
    <row r="11571" spans="24:29">
      <c r="X11571" s="429"/>
      <c r="Y11571" s="429"/>
      <c r="Z11571" s="429"/>
      <c r="AA11571" s="429"/>
      <c r="AB11571" s="185"/>
      <c r="AC11571" s="431"/>
    </row>
    <row r="11572" spans="24:29">
      <c r="X11572" s="429"/>
      <c r="Y11572" s="429"/>
      <c r="Z11572" s="429"/>
      <c r="AA11572" s="429"/>
      <c r="AB11572" s="185"/>
      <c r="AC11572" s="431"/>
    </row>
    <row r="11573" spans="24:29">
      <c r="X11573" s="429"/>
      <c r="Y11573" s="429"/>
      <c r="Z11573" s="429"/>
      <c r="AA11573" s="429"/>
      <c r="AB11573" s="185"/>
      <c r="AC11573" s="431"/>
    </row>
    <row r="11574" spans="24:29">
      <c r="X11574" s="429"/>
      <c r="Y11574" s="429"/>
      <c r="Z11574" s="429"/>
      <c r="AA11574" s="429"/>
      <c r="AB11574" s="185"/>
      <c r="AC11574" s="431"/>
    </row>
    <row r="11575" spans="24:29">
      <c r="X11575" s="429"/>
      <c r="Y11575" s="429"/>
      <c r="Z11575" s="429"/>
      <c r="AA11575" s="429"/>
      <c r="AB11575" s="185"/>
      <c r="AC11575" s="431"/>
    </row>
    <row r="11576" spans="24:29">
      <c r="X11576" s="429"/>
      <c r="Y11576" s="429"/>
      <c r="Z11576" s="429"/>
      <c r="AA11576" s="429"/>
      <c r="AB11576" s="185"/>
      <c r="AC11576" s="431"/>
    </row>
    <row r="11577" spans="24:29">
      <c r="X11577" s="429"/>
      <c r="Y11577" s="429"/>
      <c r="Z11577" s="429"/>
      <c r="AA11577" s="429"/>
      <c r="AB11577" s="185"/>
      <c r="AC11577" s="431"/>
    </row>
    <row r="11578" spans="24:29">
      <c r="X11578" s="429"/>
      <c r="Y11578" s="429"/>
      <c r="Z11578" s="429"/>
      <c r="AA11578" s="429"/>
      <c r="AB11578" s="185"/>
      <c r="AC11578" s="431"/>
    </row>
    <row r="11579" spans="24:29">
      <c r="X11579" s="429"/>
      <c r="Y11579" s="429"/>
      <c r="Z11579" s="429"/>
      <c r="AA11579" s="429"/>
      <c r="AB11579" s="185"/>
      <c r="AC11579" s="431"/>
    </row>
    <row r="11580" spans="24:29">
      <c r="X11580" s="429"/>
      <c r="Y11580" s="429"/>
      <c r="Z11580" s="429"/>
      <c r="AA11580" s="429"/>
      <c r="AB11580" s="185"/>
      <c r="AC11580" s="431"/>
    </row>
    <row r="11581" spans="24:29">
      <c r="X11581" s="429"/>
      <c r="Y11581" s="429"/>
      <c r="Z11581" s="429"/>
      <c r="AA11581" s="429"/>
      <c r="AB11581" s="185"/>
      <c r="AC11581" s="431"/>
    </row>
    <row r="11582" spans="24:29">
      <c r="X11582" s="429"/>
      <c r="Y11582" s="429"/>
      <c r="Z11582" s="429"/>
      <c r="AA11582" s="429"/>
      <c r="AB11582" s="185"/>
      <c r="AC11582" s="431"/>
    </row>
    <row r="11583" spans="24:29">
      <c r="X11583" s="429"/>
      <c r="Y11583" s="429"/>
      <c r="Z11583" s="429"/>
      <c r="AA11583" s="429"/>
      <c r="AB11583" s="185"/>
      <c r="AC11583" s="431"/>
    </row>
    <row r="11584" spans="24:29">
      <c r="X11584" s="429"/>
      <c r="Y11584" s="429"/>
      <c r="Z11584" s="429"/>
      <c r="AA11584" s="429"/>
      <c r="AB11584" s="185"/>
      <c r="AC11584" s="431"/>
    </row>
    <row r="11585" spans="24:29">
      <c r="X11585" s="429"/>
      <c r="Y11585" s="429"/>
      <c r="Z11585" s="429"/>
      <c r="AA11585" s="429"/>
      <c r="AB11585" s="185"/>
      <c r="AC11585" s="431"/>
    </row>
    <row r="11586" spans="24:29">
      <c r="X11586" s="429"/>
      <c r="Y11586" s="429"/>
      <c r="Z11586" s="429"/>
      <c r="AA11586" s="429"/>
      <c r="AB11586" s="185"/>
      <c r="AC11586" s="431"/>
    </row>
    <row r="11587" spans="24:29">
      <c r="X11587" s="429"/>
      <c r="Y11587" s="429"/>
      <c r="Z11587" s="429"/>
      <c r="AA11587" s="429"/>
      <c r="AB11587" s="185"/>
      <c r="AC11587" s="431"/>
    </row>
    <row r="11588" spans="24:29">
      <c r="X11588" s="429"/>
      <c r="Y11588" s="429"/>
      <c r="Z11588" s="429"/>
      <c r="AA11588" s="429"/>
      <c r="AB11588" s="185"/>
      <c r="AC11588" s="431"/>
    </row>
    <row r="11589" spans="24:29">
      <c r="X11589" s="429"/>
      <c r="Y11589" s="429"/>
      <c r="Z11589" s="429"/>
      <c r="AA11589" s="429"/>
      <c r="AB11589" s="185"/>
      <c r="AC11589" s="431"/>
    </row>
    <row r="11590" spans="24:29">
      <c r="X11590" s="429"/>
      <c r="Y11590" s="429"/>
      <c r="Z11590" s="429"/>
      <c r="AA11590" s="429"/>
      <c r="AB11590" s="185"/>
      <c r="AC11590" s="431"/>
    </row>
    <row r="11591" spans="24:29">
      <c r="X11591" s="429"/>
      <c r="Y11591" s="429"/>
      <c r="Z11591" s="429"/>
      <c r="AA11591" s="429"/>
      <c r="AB11591" s="185"/>
      <c r="AC11591" s="431"/>
    </row>
    <row r="11592" spans="24:29">
      <c r="X11592" s="429"/>
      <c r="Y11592" s="429"/>
      <c r="Z11592" s="429"/>
      <c r="AA11592" s="429"/>
      <c r="AB11592" s="185"/>
      <c r="AC11592" s="431"/>
    </row>
    <row r="11593" spans="24:29">
      <c r="X11593" s="429"/>
      <c r="Y11593" s="429"/>
      <c r="Z11593" s="429"/>
      <c r="AA11593" s="429"/>
      <c r="AB11593" s="185"/>
      <c r="AC11593" s="431"/>
    </row>
    <row r="11594" spans="24:29">
      <c r="X11594" s="429"/>
      <c r="Y11594" s="429"/>
      <c r="Z11594" s="429"/>
      <c r="AA11594" s="429"/>
      <c r="AB11594" s="185"/>
      <c r="AC11594" s="431"/>
    </row>
    <row r="11595" spans="24:29">
      <c r="X11595" s="429"/>
      <c r="Y11595" s="429"/>
      <c r="Z11595" s="429"/>
      <c r="AA11595" s="429"/>
      <c r="AB11595" s="185"/>
      <c r="AC11595" s="431"/>
    </row>
    <row r="11596" spans="24:29">
      <c r="X11596" s="429"/>
      <c r="Y11596" s="429"/>
      <c r="Z11596" s="429"/>
      <c r="AA11596" s="429"/>
      <c r="AB11596" s="185"/>
      <c r="AC11596" s="431"/>
    </row>
    <row r="11597" spans="24:29">
      <c r="X11597" s="429"/>
      <c r="Y11597" s="429"/>
      <c r="Z11597" s="429"/>
      <c r="AA11597" s="429"/>
      <c r="AB11597" s="185"/>
      <c r="AC11597" s="431"/>
    </row>
    <row r="11598" spans="24:29">
      <c r="X11598" s="429"/>
      <c r="Y11598" s="429"/>
      <c r="Z11598" s="429"/>
      <c r="AA11598" s="429"/>
      <c r="AB11598" s="185"/>
      <c r="AC11598" s="431"/>
    </row>
    <row r="11599" spans="24:29">
      <c r="X11599" s="429"/>
      <c r="Y11599" s="429"/>
      <c r="Z11599" s="429"/>
      <c r="AA11599" s="429"/>
      <c r="AB11599" s="185"/>
      <c r="AC11599" s="431"/>
    </row>
    <row r="11600" spans="24:29">
      <c r="X11600" s="429"/>
      <c r="Y11600" s="429"/>
      <c r="Z11600" s="429"/>
      <c r="AA11600" s="429"/>
      <c r="AB11600" s="185"/>
      <c r="AC11600" s="431"/>
    </row>
    <row r="11601" spans="24:29">
      <c r="X11601" s="429"/>
      <c r="Y11601" s="429"/>
      <c r="Z11601" s="429"/>
      <c r="AA11601" s="429"/>
      <c r="AB11601" s="185"/>
      <c r="AC11601" s="431"/>
    </row>
    <row r="11602" spans="24:29">
      <c r="X11602" s="429"/>
      <c r="Y11602" s="429"/>
      <c r="Z11602" s="429"/>
      <c r="AA11602" s="429"/>
      <c r="AB11602" s="185"/>
      <c r="AC11602" s="431"/>
    </row>
    <row r="11603" spans="24:29">
      <c r="X11603" s="429"/>
      <c r="Y11603" s="429"/>
      <c r="Z11603" s="429"/>
      <c r="AA11603" s="429"/>
      <c r="AB11603" s="185"/>
      <c r="AC11603" s="431"/>
    </row>
    <row r="11604" spans="24:29">
      <c r="X11604" s="429"/>
      <c r="Y11604" s="429"/>
      <c r="Z11604" s="429"/>
      <c r="AA11604" s="429"/>
      <c r="AB11604" s="185"/>
      <c r="AC11604" s="431"/>
    </row>
    <row r="11605" spans="24:29">
      <c r="X11605" s="429"/>
      <c r="Y11605" s="429"/>
      <c r="Z11605" s="429"/>
      <c r="AA11605" s="429"/>
      <c r="AB11605" s="185"/>
      <c r="AC11605" s="431"/>
    </row>
    <row r="11606" spans="24:29">
      <c r="X11606" s="429"/>
      <c r="Y11606" s="429"/>
      <c r="Z11606" s="429"/>
      <c r="AA11606" s="429"/>
      <c r="AB11606" s="185"/>
      <c r="AC11606" s="431"/>
    </row>
    <row r="11607" spans="24:29">
      <c r="X11607" s="429"/>
      <c r="Y11607" s="429"/>
      <c r="Z11607" s="429"/>
      <c r="AA11607" s="429"/>
      <c r="AB11607" s="185"/>
      <c r="AC11607" s="431"/>
    </row>
    <row r="11608" spans="24:29">
      <c r="X11608" s="429"/>
      <c r="Y11608" s="429"/>
      <c r="Z11608" s="429"/>
      <c r="AA11608" s="429"/>
      <c r="AB11608" s="185"/>
      <c r="AC11608" s="431"/>
    </row>
    <row r="11609" spans="24:29">
      <c r="X11609" s="429"/>
      <c r="Y11609" s="429"/>
      <c r="Z11609" s="429"/>
      <c r="AA11609" s="429"/>
      <c r="AB11609" s="185"/>
      <c r="AC11609" s="431"/>
    </row>
    <row r="11610" spans="24:29">
      <c r="X11610" s="429"/>
      <c r="Y11610" s="429"/>
      <c r="Z11610" s="429"/>
      <c r="AA11610" s="429"/>
      <c r="AB11610" s="185"/>
      <c r="AC11610" s="431"/>
    </row>
    <row r="11611" spans="24:29">
      <c r="X11611" s="429"/>
      <c r="Y11611" s="429"/>
      <c r="Z11611" s="429"/>
      <c r="AA11611" s="429"/>
      <c r="AB11611" s="185"/>
      <c r="AC11611" s="431"/>
    </row>
    <row r="11612" spans="24:29">
      <c r="X11612" s="429"/>
      <c r="Y11612" s="429"/>
      <c r="Z11612" s="429"/>
      <c r="AA11612" s="429"/>
      <c r="AB11612" s="185"/>
      <c r="AC11612" s="431"/>
    </row>
    <row r="11613" spans="24:29">
      <c r="X11613" s="429"/>
      <c r="Y11613" s="429"/>
      <c r="Z11613" s="429"/>
      <c r="AA11613" s="429"/>
      <c r="AB11613" s="185"/>
      <c r="AC11613" s="431"/>
    </row>
    <row r="11614" spans="24:29">
      <c r="X11614" s="429"/>
      <c r="Y11614" s="429"/>
      <c r="Z11614" s="429"/>
      <c r="AA11614" s="429"/>
      <c r="AB11614" s="185"/>
      <c r="AC11614" s="431"/>
    </row>
    <row r="11615" spans="24:29">
      <c r="X11615" s="429"/>
      <c r="Y11615" s="429"/>
      <c r="Z11615" s="429"/>
      <c r="AA11615" s="429"/>
      <c r="AB11615" s="185"/>
      <c r="AC11615" s="431"/>
    </row>
    <row r="11616" spans="24:29">
      <c r="X11616" s="429"/>
      <c r="Y11616" s="429"/>
      <c r="Z11616" s="429"/>
      <c r="AA11616" s="429"/>
      <c r="AB11616" s="185"/>
      <c r="AC11616" s="431"/>
    </row>
    <row r="11617" spans="24:29">
      <c r="X11617" s="429"/>
      <c r="Y11617" s="429"/>
      <c r="Z11617" s="429"/>
      <c r="AA11617" s="429"/>
      <c r="AB11617" s="185"/>
      <c r="AC11617" s="431"/>
    </row>
    <row r="11618" spans="24:29">
      <c r="X11618" s="429"/>
      <c r="Y11618" s="429"/>
      <c r="Z11618" s="429"/>
      <c r="AA11618" s="429"/>
      <c r="AB11618" s="185"/>
      <c r="AC11618" s="431"/>
    </row>
    <row r="11619" spans="24:29">
      <c r="X11619" s="429"/>
      <c r="Y11619" s="429"/>
      <c r="Z11619" s="429"/>
      <c r="AA11619" s="429"/>
      <c r="AB11619" s="185"/>
      <c r="AC11619" s="431"/>
    </row>
    <row r="11620" spans="24:29">
      <c r="X11620" s="429"/>
      <c r="Y11620" s="429"/>
      <c r="Z11620" s="429"/>
      <c r="AA11620" s="429"/>
      <c r="AB11620" s="185"/>
      <c r="AC11620" s="431"/>
    </row>
    <row r="11621" spans="24:29">
      <c r="X11621" s="429"/>
      <c r="Y11621" s="429"/>
      <c r="Z11621" s="429"/>
      <c r="AA11621" s="429"/>
      <c r="AB11621" s="185"/>
      <c r="AC11621" s="431"/>
    </row>
    <row r="11622" spans="24:29">
      <c r="X11622" s="429"/>
      <c r="Y11622" s="429"/>
      <c r="Z11622" s="429"/>
      <c r="AA11622" s="429"/>
      <c r="AB11622" s="185"/>
      <c r="AC11622" s="431"/>
    </row>
    <row r="11623" spans="24:29">
      <c r="X11623" s="429"/>
      <c r="Y11623" s="429"/>
      <c r="Z11623" s="429"/>
      <c r="AA11623" s="429"/>
      <c r="AB11623" s="185"/>
      <c r="AC11623" s="431"/>
    </row>
    <row r="11624" spans="24:29">
      <c r="X11624" s="429"/>
      <c r="Y11624" s="429"/>
      <c r="Z11624" s="429"/>
      <c r="AA11624" s="429"/>
      <c r="AB11624" s="185"/>
      <c r="AC11624" s="431"/>
    </row>
    <row r="11625" spans="24:29">
      <c r="X11625" s="429"/>
      <c r="Y11625" s="429"/>
      <c r="Z11625" s="429"/>
      <c r="AA11625" s="429"/>
      <c r="AB11625" s="185"/>
      <c r="AC11625" s="431"/>
    </row>
    <row r="11626" spans="24:29">
      <c r="X11626" s="429"/>
      <c r="Y11626" s="429"/>
      <c r="Z11626" s="429"/>
      <c r="AA11626" s="429"/>
      <c r="AB11626" s="185"/>
      <c r="AC11626" s="431"/>
    </row>
    <row r="11627" spans="24:29">
      <c r="X11627" s="429"/>
      <c r="Y11627" s="429"/>
      <c r="Z11627" s="429"/>
      <c r="AA11627" s="429"/>
      <c r="AB11627" s="185"/>
      <c r="AC11627" s="431"/>
    </row>
    <row r="11628" spans="24:29">
      <c r="X11628" s="429"/>
      <c r="Y11628" s="429"/>
      <c r="Z11628" s="429"/>
      <c r="AA11628" s="429"/>
      <c r="AB11628" s="185"/>
      <c r="AC11628" s="431"/>
    </row>
    <row r="11629" spans="24:29">
      <c r="X11629" s="429"/>
      <c r="Y11629" s="429"/>
      <c r="Z11629" s="429"/>
      <c r="AA11629" s="429"/>
      <c r="AB11629" s="185"/>
      <c r="AC11629" s="431"/>
    </row>
    <row r="11630" spans="24:29">
      <c r="X11630" s="429"/>
      <c r="Y11630" s="429"/>
      <c r="Z11630" s="429"/>
      <c r="AA11630" s="429"/>
      <c r="AB11630" s="185"/>
      <c r="AC11630" s="431"/>
    </row>
    <row r="11631" spans="24:29">
      <c r="X11631" s="429"/>
      <c r="Y11631" s="429"/>
      <c r="Z11631" s="429"/>
      <c r="AA11631" s="429"/>
      <c r="AB11631" s="185"/>
      <c r="AC11631" s="431"/>
    </row>
    <row r="11632" spans="24:29">
      <c r="X11632" s="429"/>
      <c r="Y11632" s="429"/>
      <c r="Z11632" s="429"/>
      <c r="AA11632" s="429"/>
      <c r="AB11632" s="185"/>
      <c r="AC11632" s="431"/>
    </row>
    <row r="11633" spans="24:29">
      <c r="X11633" s="429"/>
      <c r="Y11633" s="429"/>
      <c r="Z11633" s="429"/>
      <c r="AA11633" s="429"/>
      <c r="AB11633" s="185"/>
      <c r="AC11633" s="431"/>
    </row>
    <row r="11634" spans="24:29">
      <c r="X11634" s="429"/>
      <c r="Y11634" s="429"/>
      <c r="Z11634" s="429"/>
      <c r="AA11634" s="429"/>
      <c r="AB11634" s="185"/>
      <c r="AC11634" s="431"/>
    </row>
    <row r="11635" spans="24:29">
      <c r="X11635" s="429"/>
      <c r="Y11635" s="429"/>
      <c r="Z11635" s="429"/>
      <c r="AA11635" s="429"/>
      <c r="AB11635" s="185"/>
      <c r="AC11635" s="431"/>
    </row>
    <row r="11636" spans="24:29">
      <c r="X11636" s="429"/>
      <c r="Y11636" s="429"/>
      <c r="Z11636" s="429"/>
      <c r="AA11636" s="429"/>
      <c r="AB11636" s="185"/>
      <c r="AC11636" s="431"/>
    </row>
    <row r="11637" spans="24:29">
      <c r="X11637" s="429"/>
      <c r="Y11637" s="429"/>
      <c r="Z11637" s="429"/>
      <c r="AA11637" s="429"/>
      <c r="AB11637" s="185"/>
      <c r="AC11637" s="431"/>
    </row>
    <row r="11638" spans="24:29">
      <c r="X11638" s="429"/>
      <c r="Y11638" s="429"/>
      <c r="Z11638" s="429"/>
      <c r="AA11638" s="429"/>
      <c r="AB11638" s="185"/>
      <c r="AC11638" s="431"/>
    </row>
    <row r="11639" spans="24:29">
      <c r="X11639" s="429"/>
      <c r="Y11639" s="429"/>
      <c r="Z11639" s="429"/>
      <c r="AA11639" s="429"/>
      <c r="AB11639" s="185"/>
      <c r="AC11639" s="431"/>
    </row>
    <row r="11640" spans="24:29">
      <c r="X11640" s="429"/>
      <c r="Y11640" s="429"/>
      <c r="Z11640" s="429"/>
      <c r="AA11640" s="429"/>
      <c r="AB11640" s="185"/>
      <c r="AC11640" s="431"/>
    </row>
    <row r="11641" spans="24:29">
      <c r="X11641" s="429"/>
      <c r="Y11641" s="429"/>
      <c r="Z11641" s="429"/>
      <c r="AA11641" s="429"/>
      <c r="AB11641" s="185"/>
      <c r="AC11641" s="431"/>
    </row>
    <row r="11642" spans="24:29">
      <c r="X11642" s="429"/>
      <c r="Y11642" s="429"/>
      <c r="Z11642" s="429"/>
      <c r="AA11642" s="429"/>
      <c r="AB11642" s="185"/>
      <c r="AC11642" s="431"/>
    </row>
    <row r="11643" spans="24:29">
      <c r="X11643" s="429"/>
      <c r="Y11643" s="429"/>
      <c r="Z11643" s="429"/>
      <c r="AA11643" s="429"/>
      <c r="AB11643" s="185"/>
      <c r="AC11643" s="431"/>
    </row>
    <row r="11644" spans="24:29">
      <c r="X11644" s="429"/>
      <c r="Y11644" s="429"/>
      <c r="Z11644" s="429"/>
      <c r="AA11644" s="429"/>
      <c r="AB11644" s="185"/>
      <c r="AC11644" s="431"/>
    </row>
    <row r="11645" spans="24:29">
      <c r="X11645" s="429"/>
      <c r="Y11645" s="429"/>
      <c r="Z11645" s="429"/>
      <c r="AA11645" s="429"/>
      <c r="AB11645" s="185"/>
      <c r="AC11645" s="431"/>
    </row>
    <row r="11646" spans="24:29">
      <c r="X11646" s="429"/>
      <c r="Y11646" s="429"/>
      <c r="Z11646" s="429"/>
      <c r="AA11646" s="429"/>
      <c r="AB11646" s="185"/>
      <c r="AC11646" s="431"/>
    </row>
    <row r="11647" spans="24:29">
      <c r="X11647" s="429"/>
      <c r="Y11647" s="429"/>
      <c r="Z11647" s="429"/>
      <c r="AA11647" s="429"/>
      <c r="AB11647" s="185"/>
      <c r="AC11647" s="431"/>
    </row>
    <row r="11648" spans="24:29">
      <c r="X11648" s="429"/>
      <c r="Y11648" s="429"/>
      <c r="Z11648" s="429"/>
      <c r="AA11648" s="429"/>
      <c r="AB11648" s="185"/>
      <c r="AC11648" s="431"/>
    </row>
    <row r="11649" spans="24:29">
      <c r="X11649" s="429"/>
      <c r="Y11649" s="429"/>
      <c r="Z11649" s="429"/>
      <c r="AA11649" s="429"/>
      <c r="AB11649" s="185"/>
      <c r="AC11649" s="431"/>
    </row>
    <row r="11650" spans="24:29">
      <c r="X11650" s="429"/>
      <c r="Y11650" s="429"/>
      <c r="Z11650" s="429"/>
      <c r="AA11650" s="429"/>
      <c r="AB11650" s="185"/>
      <c r="AC11650" s="431"/>
    </row>
    <row r="11651" spans="24:29">
      <c r="X11651" s="429"/>
      <c r="Y11651" s="429"/>
      <c r="Z11651" s="429"/>
      <c r="AA11651" s="429"/>
      <c r="AB11651" s="185"/>
      <c r="AC11651" s="431"/>
    </row>
    <row r="11652" spans="24:29">
      <c r="X11652" s="429"/>
      <c r="Y11652" s="429"/>
      <c r="Z11652" s="429"/>
      <c r="AA11652" s="429"/>
      <c r="AB11652" s="185"/>
      <c r="AC11652" s="431"/>
    </row>
    <row r="11653" spans="24:29">
      <c r="X11653" s="429"/>
      <c r="Y11653" s="429"/>
      <c r="Z11653" s="429"/>
      <c r="AA11653" s="429"/>
      <c r="AB11653" s="185"/>
      <c r="AC11653" s="431"/>
    </row>
    <row r="11654" spans="24:29">
      <c r="X11654" s="429"/>
      <c r="Y11654" s="429"/>
      <c r="Z11654" s="429"/>
      <c r="AA11654" s="429"/>
      <c r="AB11654" s="185"/>
      <c r="AC11654" s="431"/>
    </row>
    <row r="11655" spans="24:29">
      <c r="X11655" s="429"/>
      <c r="Y11655" s="429"/>
      <c r="Z11655" s="429"/>
      <c r="AA11655" s="429"/>
      <c r="AB11655" s="185"/>
      <c r="AC11655" s="431"/>
    </row>
    <row r="11656" spans="24:29">
      <c r="X11656" s="429"/>
      <c r="Y11656" s="429"/>
      <c r="Z11656" s="429"/>
      <c r="AA11656" s="429"/>
      <c r="AB11656" s="185"/>
      <c r="AC11656" s="431"/>
    </row>
    <row r="11657" spans="24:29">
      <c r="X11657" s="429"/>
      <c r="Y11657" s="429"/>
      <c r="Z11657" s="429"/>
      <c r="AA11657" s="429"/>
      <c r="AB11657" s="185"/>
      <c r="AC11657" s="431"/>
    </row>
    <row r="11658" spans="24:29">
      <c r="X11658" s="429"/>
      <c r="Y11658" s="429"/>
      <c r="Z11658" s="429"/>
      <c r="AA11658" s="429"/>
      <c r="AB11658" s="185"/>
      <c r="AC11658" s="431"/>
    </row>
    <row r="11659" spans="24:29">
      <c r="X11659" s="429"/>
      <c r="Y11659" s="429"/>
      <c r="Z11659" s="429"/>
      <c r="AA11659" s="429"/>
      <c r="AB11659" s="185"/>
      <c r="AC11659" s="431"/>
    </row>
    <row r="11660" spans="24:29">
      <c r="X11660" s="429"/>
      <c r="Y11660" s="429"/>
      <c r="Z11660" s="429"/>
      <c r="AA11660" s="429"/>
      <c r="AB11660" s="185"/>
      <c r="AC11660" s="431"/>
    </row>
    <row r="11661" spans="24:29">
      <c r="X11661" s="429"/>
      <c r="Y11661" s="429"/>
      <c r="Z11661" s="429"/>
      <c r="AA11661" s="429"/>
      <c r="AB11661" s="185"/>
      <c r="AC11661" s="431"/>
    </row>
    <row r="11662" spans="24:29">
      <c r="X11662" s="429"/>
      <c r="Y11662" s="429"/>
      <c r="Z11662" s="429"/>
      <c r="AA11662" s="429"/>
      <c r="AB11662" s="185"/>
      <c r="AC11662" s="431"/>
    </row>
    <row r="11663" spans="24:29">
      <c r="X11663" s="429"/>
      <c r="Y11663" s="429"/>
      <c r="Z11663" s="429"/>
      <c r="AA11663" s="429"/>
      <c r="AB11663" s="185"/>
      <c r="AC11663" s="431"/>
    </row>
    <row r="11664" spans="24:29">
      <c r="X11664" s="429"/>
      <c r="Y11664" s="429"/>
      <c r="Z11664" s="429"/>
      <c r="AA11664" s="429"/>
      <c r="AB11664" s="185"/>
      <c r="AC11664" s="431"/>
    </row>
    <row r="11665" spans="24:29">
      <c r="X11665" s="429"/>
      <c r="Y11665" s="429"/>
      <c r="Z11665" s="429"/>
      <c r="AA11665" s="429"/>
      <c r="AB11665" s="185"/>
      <c r="AC11665" s="431"/>
    </row>
    <row r="11666" spans="24:29">
      <c r="X11666" s="429"/>
      <c r="Y11666" s="429"/>
      <c r="Z11666" s="429"/>
      <c r="AA11666" s="429"/>
      <c r="AB11666" s="185"/>
      <c r="AC11666" s="431"/>
    </row>
    <row r="11667" spans="24:29">
      <c r="X11667" s="429"/>
      <c r="Y11667" s="429"/>
      <c r="Z11667" s="429"/>
      <c r="AA11667" s="429"/>
      <c r="AB11667" s="185"/>
      <c r="AC11667" s="431"/>
    </row>
    <row r="11668" spans="24:29">
      <c r="X11668" s="429"/>
      <c r="Y11668" s="429"/>
      <c r="Z11668" s="429"/>
      <c r="AA11668" s="429"/>
      <c r="AB11668" s="185"/>
      <c r="AC11668" s="431"/>
    </row>
    <row r="11669" spans="24:29">
      <c r="X11669" s="429"/>
      <c r="Y11669" s="429"/>
      <c r="Z11669" s="429"/>
      <c r="AA11669" s="429"/>
      <c r="AB11669" s="185"/>
      <c r="AC11669" s="431"/>
    </row>
    <row r="11670" spans="24:29">
      <c r="X11670" s="429"/>
      <c r="Y11670" s="429"/>
      <c r="Z11670" s="429"/>
      <c r="AA11670" s="429"/>
      <c r="AB11670" s="185"/>
      <c r="AC11670" s="431"/>
    </row>
    <row r="11671" spans="24:29">
      <c r="X11671" s="429"/>
      <c r="Y11671" s="429"/>
      <c r="Z11671" s="429"/>
      <c r="AA11671" s="429"/>
      <c r="AB11671" s="185"/>
      <c r="AC11671" s="431"/>
    </row>
    <row r="11672" spans="24:29">
      <c r="X11672" s="429"/>
      <c r="Y11672" s="429"/>
      <c r="Z11672" s="429"/>
      <c r="AA11672" s="429"/>
      <c r="AB11672" s="185"/>
      <c r="AC11672" s="431"/>
    </row>
    <row r="11673" spans="24:29">
      <c r="X11673" s="429"/>
      <c r="Y11673" s="429"/>
      <c r="Z11673" s="429"/>
      <c r="AA11673" s="429"/>
      <c r="AB11673" s="185"/>
      <c r="AC11673" s="431"/>
    </row>
    <row r="11674" spans="24:29">
      <c r="X11674" s="429"/>
      <c r="Y11674" s="429"/>
      <c r="Z11674" s="429"/>
      <c r="AA11674" s="429"/>
      <c r="AB11674" s="185"/>
      <c r="AC11674" s="431"/>
    </row>
    <row r="11675" spans="24:29">
      <c r="X11675" s="429"/>
      <c r="Y11675" s="429"/>
      <c r="Z11675" s="429"/>
      <c r="AA11675" s="429"/>
      <c r="AB11675" s="185"/>
      <c r="AC11675" s="431"/>
    </row>
    <row r="11676" spans="24:29">
      <c r="X11676" s="429"/>
      <c r="Y11676" s="429"/>
      <c r="Z11676" s="429"/>
      <c r="AA11676" s="429"/>
      <c r="AB11676" s="185"/>
      <c r="AC11676" s="431"/>
    </row>
    <row r="11677" spans="24:29">
      <c r="X11677" s="429"/>
      <c r="Y11677" s="429"/>
      <c r="Z11677" s="429"/>
      <c r="AA11677" s="429"/>
      <c r="AB11677" s="185"/>
      <c r="AC11677" s="431"/>
    </row>
    <row r="11678" spans="24:29">
      <c r="X11678" s="429"/>
      <c r="Y11678" s="429"/>
      <c r="Z11678" s="429"/>
      <c r="AA11678" s="429"/>
      <c r="AB11678" s="185"/>
      <c r="AC11678" s="431"/>
    </row>
    <row r="11679" spans="24:29">
      <c r="X11679" s="429"/>
      <c r="Y11679" s="429"/>
      <c r="Z11679" s="429"/>
      <c r="AA11679" s="429"/>
      <c r="AB11679" s="185"/>
      <c r="AC11679" s="431"/>
    </row>
    <row r="11680" spans="24:29">
      <c r="X11680" s="429"/>
      <c r="Y11680" s="429"/>
      <c r="Z11680" s="429"/>
      <c r="AA11680" s="429"/>
      <c r="AB11680" s="185"/>
      <c r="AC11680" s="431"/>
    </row>
    <row r="11681" spans="24:29">
      <c r="X11681" s="429"/>
      <c r="Y11681" s="429"/>
      <c r="Z11681" s="429"/>
      <c r="AA11681" s="429"/>
      <c r="AB11681" s="185"/>
      <c r="AC11681" s="431"/>
    </row>
    <row r="11682" spans="24:29">
      <c r="X11682" s="429"/>
      <c r="Y11682" s="429"/>
      <c r="Z11682" s="429"/>
      <c r="AA11682" s="429"/>
      <c r="AB11682" s="185"/>
      <c r="AC11682" s="431"/>
    </row>
    <row r="11683" spans="24:29">
      <c r="X11683" s="429"/>
      <c r="Y11683" s="429"/>
      <c r="Z11683" s="429"/>
      <c r="AA11683" s="429"/>
      <c r="AB11683" s="185"/>
      <c r="AC11683" s="431"/>
    </row>
    <row r="11684" spans="24:29">
      <c r="X11684" s="429"/>
      <c r="Y11684" s="429"/>
      <c r="Z11684" s="429"/>
      <c r="AA11684" s="429"/>
      <c r="AB11684" s="185"/>
      <c r="AC11684" s="431"/>
    </row>
    <row r="11685" spans="24:29">
      <c r="X11685" s="429"/>
      <c r="Y11685" s="429"/>
      <c r="Z11685" s="429"/>
      <c r="AA11685" s="429"/>
      <c r="AB11685" s="185"/>
      <c r="AC11685" s="431"/>
    </row>
    <row r="11686" spans="24:29">
      <c r="X11686" s="429"/>
      <c r="Y11686" s="429"/>
      <c r="Z11686" s="429"/>
      <c r="AA11686" s="429"/>
      <c r="AB11686" s="185"/>
      <c r="AC11686" s="431"/>
    </row>
    <row r="11687" spans="24:29">
      <c r="X11687" s="429"/>
      <c r="Y11687" s="429"/>
      <c r="Z11687" s="429"/>
      <c r="AA11687" s="429"/>
      <c r="AB11687" s="185"/>
      <c r="AC11687" s="431"/>
    </row>
    <row r="11688" spans="24:29">
      <c r="X11688" s="429"/>
      <c r="Y11688" s="429"/>
      <c r="Z11688" s="429"/>
      <c r="AA11688" s="429"/>
      <c r="AB11688" s="185"/>
      <c r="AC11688" s="431"/>
    </row>
    <row r="11689" spans="24:29">
      <c r="X11689" s="429"/>
      <c r="Y11689" s="429"/>
      <c r="Z11689" s="429"/>
      <c r="AA11689" s="429"/>
      <c r="AB11689" s="185"/>
      <c r="AC11689" s="431"/>
    </row>
    <row r="11690" spans="24:29">
      <c r="X11690" s="429"/>
      <c r="Y11690" s="429"/>
      <c r="Z11690" s="429"/>
      <c r="AA11690" s="429"/>
      <c r="AB11690" s="185"/>
      <c r="AC11690" s="431"/>
    </row>
    <row r="11691" spans="24:29">
      <c r="X11691" s="429"/>
      <c r="Y11691" s="429"/>
      <c r="Z11691" s="429"/>
      <c r="AA11691" s="429"/>
      <c r="AB11691" s="185"/>
      <c r="AC11691" s="431"/>
    </row>
    <row r="11692" spans="24:29">
      <c r="X11692" s="429"/>
      <c r="Y11692" s="429"/>
      <c r="Z11692" s="429"/>
      <c r="AA11692" s="429"/>
      <c r="AB11692" s="185"/>
      <c r="AC11692" s="431"/>
    </row>
    <row r="11693" spans="24:29">
      <c r="X11693" s="429"/>
      <c r="Y11693" s="429"/>
      <c r="Z11693" s="429"/>
      <c r="AA11693" s="429"/>
      <c r="AB11693" s="185"/>
      <c r="AC11693" s="431"/>
    </row>
    <row r="11694" spans="24:29">
      <c r="X11694" s="429"/>
      <c r="Y11694" s="429"/>
      <c r="Z11694" s="429"/>
      <c r="AA11694" s="429"/>
      <c r="AB11694" s="185"/>
      <c r="AC11694" s="431"/>
    </row>
    <row r="11695" spans="24:29">
      <c r="X11695" s="429"/>
      <c r="Y11695" s="429"/>
      <c r="Z11695" s="429"/>
      <c r="AA11695" s="429"/>
      <c r="AB11695" s="185"/>
      <c r="AC11695" s="431"/>
    </row>
    <row r="11696" spans="24:29">
      <c r="X11696" s="429"/>
      <c r="Y11696" s="429"/>
      <c r="Z11696" s="429"/>
      <c r="AA11696" s="429"/>
      <c r="AB11696" s="185"/>
      <c r="AC11696" s="431"/>
    </row>
    <row r="11697" spans="24:29">
      <c r="X11697" s="429"/>
      <c r="Y11697" s="429"/>
      <c r="Z11697" s="429"/>
      <c r="AA11697" s="429"/>
      <c r="AB11697" s="185"/>
      <c r="AC11697" s="431"/>
    </row>
    <row r="11698" spans="24:29">
      <c r="X11698" s="429"/>
      <c r="Y11698" s="429"/>
      <c r="Z11698" s="429"/>
      <c r="AA11698" s="429"/>
      <c r="AB11698" s="185"/>
      <c r="AC11698" s="431"/>
    </row>
    <row r="11699" spans="24:29">
      <c r="X11699" s="429"/>
      <c r="Y11699" s="429"/>
      <c r="Z11699" s="429"/>
      <c r="AA11699" s="429"/>
      <c r="AB11699" s="185"/>
      <c r="AC11699" s="431"/>
    </row>
    <row r="11700" spans="24:29">
      <c r="X11700" s="429"/>
      <c r="Y11700" s="429"/>
      <c r="Z11700" s="429"/>
      <c r="AA11700" s="429"/>
      <c r="AB11700" s="185"/>
      <c r="AC11700" s="431"/>
    </row>
    <row r="11701" spans="24:29">
      <c r="X11701" s="429"/>
      <c r="Y11701" s="429"/>
      <c r="Z11701" s="429"/>
      <c r="AA11701" s="429"/>
      <c r="AB11701" s="185"/>
      <c r="AC11701" s="431"/>
    </row>
    <row r="11702" spans="24:29">
      <c r="X11702" s="429"/>
      <c r="Y11702" s="429"/>
      <c r="Z11702" s="429"/>
      <c r="AA11702" s="429"/>
      <c r="AB11702" s="185"/>
      <c r="AC11702" s="431"/>
    </row>
    <row r="11703" spans="24:29">
      <c r="X11703" s="429"/>
      <c r="Y11703" s="429"/>
      <c r="Z11703" s="429"/>
      <c r="AA11703" s="429"/>
      <c r="AB11703" s="185"/>
      <c r="AC11703" s="431"/>
    </row>
    <row r="11704" spans="24:29">
      <c r="X11704" s="429"/>
      <c r="Y11704" s="429"/>
      <c r="Z11704" s="429"/>
      <c r="AA11704" s="429"/>
      <c r="AB11704" s="185"/>
      <c r="AC11704" s="431"/>
    </row>
    <row r="11705" spans="24:29">
      <c r="X11705" s="429"/>
      <c r="Y11705" s="429"/>
      <c r="Z11705" s="429"/>
      <c r="AA11705" s="429"/>
      <c r="AB11705" s="185"/>
      <c r="AC11705" s="431"/>
    </row>
    <row r="11706" spans="24:29">
      <c r="X11706" s="429"/>
      <c r="Y11706" s="429"/>
      <c r="Z11706" s="429"/>
      <c r="AA11706" s="429"/>
      <c r="AB11706" s="185"/>
      <c r="AC11706" s="431"/>
    </row>
    <row r="11707" spans="24:29">
      <c r="X11707" s="429"/>
      <c r="Y11707" s="429"/>
      <c r="Z11707" s="429"/>
      <c r="AA11707" s="429"/>
      <c r="AB11707" s="185"/>
      <c r="AC11707" s="431"/>
    </row>
    <row r="11708" spans="24:29">
      <c r="X11708" s="429"/>
      <c r="Y11708" s="429"/>
      <c r="Z11708" s="429"/>
      <c r="AA11708" s="429"/>
      <c r="AB11708" s="185"/>
      <c r="AC11708" s="431"/>
    </row>
    <row r="11709" spans="24:29">
      <c r="X11709" s="429"/>
      <c r="Y11709" s="429"/>
      <c r="Z11709" s="429"/>
      <c r="AA11709" s="429"/>
      <c r="AB11709" s="185"/>
      <c r="AC11709" s="431"/>
    </row>
    <row r="11710" spans="24:29">
      <c r="X11710" s="429"/>
      <c r="Y11710" s="429"/>
      <c r="Z11710" s="429"/>
      <c r="AA11710" s="429"/>
      <c r="AB11710" s="185"/>
      <c r="AC11710" s="431"/>
    </row>
    <row r="11711" spans="24:29">
      <c r="X11711" s="429"/>
      <c r="Y11711" s="429"/>
      <c r="Z11711" s="429"/>
      <c r="AA11711" s="429"/>
      <c r="AB11711" s="185"/>
      <c r="AC11711" s="431"/>
    </row>
    <row r="11712" spans="24:29">
      <c r="X11712" s="429"/>
      <c r="Y11712" s="429"/>
      <c r="Z11712" s="429"/>
      <c r="AA11712" s="429"/>
      <c r="AB11712" s="185"/>
      <c r="AC11712" s="431"/>
    </row>
    <row r="11713" spans="24:29">
      <c r="X11713" s="429"/>
      <c r="Y11713" s="429"/>
      <c r="Z11713" s="429"/>
      <c r="AA11713" s="429"/>
      <c r="AB11713" s="185"/>
      <c r="AC11713" s="431"/>
    </row>
    <row r="11714" spans="24:29">
      <c r="X11714" s="429"/>
      <c r="Y11714" s="429"/>
      <c r="Z11714" s="429"/>
      <c r="AA11714" s="429"/>
      <c r="AB11714" s="185"/>
      <c r="AC11714" s="431"/>
    </row>
    <row r="11715" spans="24:29">
      <c r="X11715" s="429"/>
      <c r="Y11715" s="429"/>
      <c r="Z11715" s="429"/>
      <c r="AA11715" s="429"/>
      <c r="AB11715" s="185"/>
      <c r="AC11715" s="431"/>
    </row>
    <row r="11716" spans="24:29">
      <c r="X11716" s="429"/>
      <c r="Y11716" s="429"/>
      <c r="Z11716" s="429"/>
      <c r="AA11716" s="429"/>
      <c r="AB11716" s="185"/>
      <c r="AC11716" s="431"/>
    </row>
    <row r="11717" spans="24:29">
      <c r="X11717" s="429"/>
      <c r="Y11717" s="429"/>
      <c r="Z11717" s="429"/>
      <c r="AA11717" s="429"/>
      <c r="AB11717" s="185"/>
      <c r="AC11717" s="431"/>
    </row>
    <row r="11718" spans="24:29">
      <c r="X11718" s="429"/>
      <c r="Y11718" s="429"/>
      <c r="Z11718" s="429"/>
      <c r="AA11718" s="429"/>
      <c r="AB11718" s="185"/>
      <c r="AC11718" s="431"/>
    </row>
    <row r="11719" spans="24:29">
      <c r="X11719" s="429"/>
      <c r="Y11719" s="429"/>
      <c r="Z11719" s="429"/>
      <c r="AA11719" s="429"/>
      <c r="AB11719" s="185"/>
      <c r="AC11719" s="431"/>
    </row>
    <row r="11720" spans="24:29">
      <c r="X11720" s="429"/>
      <c r="Y11720" s="429"/>
      <c r="Z11720" s="429"/>
      <c r="AA11720" s="429"/>
      <c r="AB11720" s="185"/>
      <c r="AC11720" s="431"/>
    </row>
    <row r="11721" spans="24:29">
      <c r="X11721" s="429"/>
      <c r="Y11721" s="429"/>
      <c r="Z11721" s="429"/>
      <c r="AA11721" s="429"/>
      <c r="AB11721" s="185"/>
      <c r="AC11721" s="431"/>
    </row>
    <row r="11722" spans="24:29">
      <c r="X11722" s="429"/>
      <c r="Y11722" s="429"/>
      <c r="Z11722" s="429"/>
      <c r="AA11722" s="429"/>
      <c r="AB11722" s="185"/>
      <c r="AC11722" s="431"/>
    </row>
    <row r="11723" spans="24:29">
      <c r="X11723" s="429"/>
      <c r="Y11723" s="429"/>
      <c r="Z11723" s="429"/>
      <c r="AA11723" s="429"/>
      <c r="AB11723" s="185"/>
      <c r="AC11723" s="431"/>
    </row>
    <row r="11724" spans="24:29">
      <c r="X11724" s="429"/>
      <c r="Y11724" s="429"/>
      <c r="Z11724" s="429"/>
      <c r="AA11724" s="429"/>
      <c r="AB11724" s="185"/>
      <c r="AC11724" s="431"/>
    </row>
    <row r="11725" spans="24:29">
      <c r="X11725" s="429"/>
      <c r="Y11725" s="429"/>
      <c r="Z11725" s="429"/>
      <c r="AA11725" s="429"/>
      <c r="AB11725" s="185"/>
      <c r="AC11725" s="431"/>
    </row>
    <row r="11726" spans="24:29">
      <c r="X11726" s="429"/>
      <c r="Y11726" s="429"/>
      <c r="Z11726" s="429"/>
      <c r="AA11726" s="429"/>
      <c r="AB11726" s="185"/>
      <c r="AC11726" s="431"/>
    </row>
    <row r="11727" spans="24:29">
      <c r="X11727" s="429"/>
      <c r="Y11727" s="429"/>
      <c r="Z11727" s="429"/>
      <c r="AA11727" s="429"/>
      <c r="AB11727" s="185"/>
      <c r="AC11727" s="431"/>
    </row>
    <row r="11728" spans="24:29">
      <c r="X11728" s="429"/>
      <c r="Y11728" s="429"/>
      <c r="Z11728" s="429"/>
      <c r="AA11728" s="429"/>
      <c r="AB11728" s="185"/>
      <c r="AC11728" s="431"/>
    </row>
    <row r="11729" spans="24:29">
      <c r="X11729" s="429"/>
      <c r="Y11729" s="429"/>
      <c r="Z11729" s="429"/>
      <c r="AA11729" s="429"/>
      <c r="AB11729" s="185"/>
      <c r="AC11729" s="431"/>
    </row>
    <row r="11730" spans="24:29">
      <c r="X11730" s="429"/>
      <c r="Y11730" s="429"/>
      <c r="Z11730" s="429"/>
      <c r="AA11730" s="429"/>
      <c r="AB11730" s="185"/>
      <c r="AC11730" s="431"/>
    </row>
    <row r="11731" spans="24:29">
      <c r="X11731" s="429"/>
      <c r="Y11731" s="429"/>
      <c r="Z11731" s="429"/>
      <c r="AA11731" s="429"/>
      <c r="AB11731" s="185"/>
      <c r="AC11731" s="431"/>
    </row>
    <row r="11732" spans="24:29">
      <c r="X11732" s="429"/>
      <c r="Y11732" s="429"/>
      <c r="Z11732" s="429"/>
      <c r="AA11732" s="429"/>
      <c r="AB11732" s="185"/>
      <c r="AC11732" s="431"/>
    </row>
    <row r="11733" spans="24:29">
      <c r="X11733" s="429"/>
      <c r="Y11733" s="429"/>
      <c r="Z11733" s="429"/>
      <c r="AA11733" s="429"/>
      <c r="AB11733" s="185"/>
      <c r="AC11733" s="431"/>
    </row>
    <row r="11734" spans="24:29">
      <c r="X11734" s="429"/>
      <c r="Y11734" s="429"/>
      <c r="Z11734" s="429"/>
      <c r="AA11734" s="429"/>
      <c r="AB11734" s="185"/>
      <c r="AC11734" s="431"/>
    </row>
    <row r="11735" spans="24:29">
      <c r="X11735" s="429"/>
      <c r="Y11735" s="429"/>
      <c r="Z11735" s="429"/>
      <c r="AA11735" s="429"/>
      <c r="AB11735" s="185"/>
      <c r="AC11735" s="431"/>
    </row>
    <row r="11736" spans="24:29">
      <c r="X11736" s="429"/>
      <c r="Y11736" s="429"/>
      <c r="Z11736" s="429"/>
      <c r="AA11736" s="429"/>
      <c r="AB11736" s="185"/>
      <c r="AC11736" s="431"/>
    </row>
    <row r="11737" spans="24:29">
      <c r="X11737" s="429"/>
      <c r="Y11737" s="429"/>
      <c r="Z11737" s="429"/>
      <c r="AA11737" s="429"/>
      <c r="AB11737" s="185"/>
      <c r="AC11737" s="431"/>
    </row>
    <row r="11738" spans="24:29">
      <c r="X11738" s="429"/>
      <c r="Y11738" s="429"/>
      <c r="Z11738" s="429"/>
      <c r="AA11738" s="429"/>
      <c r="AB11738" s="185"/>
      <c r="AC11738" s="431"/>
    </row>
    <row r="11739" spans="24:29">
      <c r="X11739" s="429"/>
      <c r="Y11739" s="429"/>
      <c r="Z11739" s="429"/>
      <c r="AA11739" s="429"/>
      <c r="AB11739" s="185"/>
      <c r="AC11739" s="431"/>
    </row>
    <row r="11740" spans="24:29">
      <c r="X11740" s="429"/>
      <c r="Y11740" s="429"/>
      <c r="Z11740" s="429"/>
      <c r="AA11740" s="429"/>
      <c r="AB11740" s="185"/>
      <c r="AC11740" s="431"/>
    </row>
    <row r="11741" spans="24:29">
      <c r="X11741" s="429"/>
      <c r="Y11741" s="429"/>
      <c r="Z11741" s="429"/>
      <c r="AA11741" s="429"/>
      <c r="AB11741" s="185"/>
      <c r="AC11741" s="431"/>
    </row>
    <row r="11742" spans="24:29">
      <c r="X11742" s="429"/>
      <c r="Y11742" s="429"/>
      <c r="Z11742" s="429"/>
      <c r="AA11742" s="429"/>
      <c r="AB11742" s="185"/>
      <c r="AC11742" s="431"/>
    </row>
    <row r="11743" spans="24:29">
      <c r="X11743" s="429"/>
      <c r="Y11743" s="429"/>
      <c r="Z11743" s="429"/>
      <c r="AA11743" s="429"/>
      <c r="AB11743" s="185"/>
      <c r="AC11743" s="431"/>
    </row>
    <row r="11744" spans="24:29">
      <c r="X11744" s="429"/>
      <c r="Y11744" s="429"/>
      <c r="Z11744" s="429"/>
      <c r="AA11744" s="429"/>
      <c r="AB11744" s="185"/>
      <c r="AC11744" s="431"/>
    </row>
    <row r="11745" spans="24:29">
      <c r="X11745" s="429"/>
      <c r="Y11745" s="429"/>
      <c r="Z11745" s="429"/>
      <c r="AA11745" s="429"/>
      <c r="AB11745" s="185"/>
      <c r="AC11745" s="431"/>
    </row>
    <row r="11746" spans="24:29">
      <c r="X11746" s="429"/>
      <c r="Y11746" s="429"/>
      <c r="Z11746" s="429"/>
      <c r="AA11746" s="429"/>
      <c r="AB11746" s="185"/>
      <c r="AC11746" s="431"/>
    </row>
    <row r="11747" spans="24:29">
      <c r="X11747" s="429"/>
      <c r="Y11747" s="429"/>
      <c r="Z11747" s="429"/>
      <c r="AA11747" s="429"/>
      <c r="AB11747" s="185"/>
      <c r="AC11747" s="431"/>
    </row>
    <row r="11748" spans="24:29">
      <c r="X11748" s="429"/>
      <c r="Y11748" s="429"/>
      <c r="Z11748" s="429"/>
      <c r="AA11748" s="429"/>
      <c r="AB11748" s="185"/>
      <c r="AC11748" s="431"/>
    </row>
    <row r="11749" spans="24:29">
      <c r="X11749" s="429"/>
      <c r="Y11749" s="429"/>
      <c r="Z11749" s="429"/>
      <c r="AA11749" s="429"/>
      <c r="AB11749" s="185"/>
      <c r="AC11749" s="431"/>
    </row>
    <row r="11750" spans="24:29">
      <c r="X11750" s="429"/>
      <c r="Y11750" s="429"/>
      <c r="Z11750" s="429"/>
      <c r="AA11750" s="429"/>
      <c r="AB11750" s="185"/>
      <c r="AC11750" s="431"/>
    </row>
    <row r="11751" spans="24:29">
      <c r="X11751" s="429"/>
      <c r="Y11751" s="429"/>
      <c r="Z11751" s="429"/>
      <c r="AA11751" s="429"/>
      <c r="AB11751" s="185"/>
      <c r="AC11751" s="431"/>
    </row>
    <row r="11752" spans="24:29">
      <c r="X11752" s="429"/>
      <c r="Y11752" s="429"/>
      <c r="Z11752" s="429"/>
      <c r="AA11752" s="429"/>
      <c r="AB11752" s="185"/>
      <c r="AC11752" s="431"/>
    </row>
    <row r="11753" spans="24:29">
      <c r="X11753" s="429"/>
      <c r="Y11753" s="429"/>
      <c r="Z11753" s="429"/>
      <c r="AA11753" s="429"/>
      <c r="AB11753" s="185"/>
      <c r="AC11753" s="431"/>
    </row>
    <row r="11754" spans="24:29">
      <c r="X11754" s="429"/>
      <c r="Y11754" s="429"/>
      <c r="Z11754" s="429"/>
      <c r="AA11754" s="429"/>
      <c r="AB11754" s="185"/>
      <c r="AC11754" s="431"/>
    </row>
    <row r="11755" spans="24:29">
      <c r="X11755" s="429"/>
      <c r="Y11755" s="429"/>
      <c r="Z11755" s="429"/>
      <c r="AA11755" s="429"/>
      <c r="AB11755" s="185"/>
      <c r="AC11755" s="431"/>
    </row>
    <row r="11756" spans="24:29">
      <c r="X11756" s="429"/>
      <c r="Y11756" s="429"/>
      <c r="Z11756" s="429"/>
      <c r="AA11756" s="429"/>
      <c r="AB11756" s="185"/>
      <c r="AC11756" s="431"/>
    </row>
    <row r="11757" spans="24:29">
      <c r="X11757" s="429"/>
      <c r="Y11757" s="429"/>
      <c r="Z11757" s="429"/>
      <c r="AA11757" s="429"/>
      <c r="AB11757" s="185"/>
      <c r="AC11757" s="431"/>
    </row>
    <row r="11758" spans="24:29">
      <c r="X11758" s="429"/>
      <c r="Y11758" s="429"/>
      <c r="Z11758" s="429"/>
      <c r="AA11758" s="429"/>
      <c r="AB11758" s="185"/>
      <c r="AC11758" s="431"/>
    </row>
    <row r="11759" spans="24:29">
      <c r="X11759" s="429"/>
      <c r="Y11759" s="429"/>
      <c r="Z11759" s="429"/>
      <c r="AA11759" s="429"/>
      <c r="AB11759" s="185"/>
      <c r="AC11759" s="431"/>
    </row>
    <row r="11760" spans="24:29">
      <c r="X11760" s="429"/>
      <c r="Y11760" s="429"/>
      <c r="Z11760" s="429"/>
      <c r="AA11760" s="429"/>
      <c r="AB11760" s="185"/>
      <c r="AC11760" s="431"/>
    </row>
    <row r="11761" spans="24:29">
      <c r="X11761" s="429"/>
      <c r="Y11761" s="429"/>
      <c r="Z11761" s="429"/>
      <c r="AA11761" s="429"/>
      <c r="AB11761" s="185"/>
      <c r="AC11761" s="431"/>
    </row>
    <row r="11762" spans="24:29">
      <c r="X11762" s="429"/>
      <c r="Y11762" s="429"/>
      <c r="Z11762" s="429"/>
      <c r="AA11762" s="429"/>
      <c r="AB11762" s="185"/>
      <c r="AC11762" s="431"/>
    </row>
    <row r="11763" spans="24:29">
      <c r="X11763" s="429"/>
      <c r="Y11763" s="429"/>
      <c r="Z11763" s="429"/>
      <c r="AA11763" s="429"/>
      <c r="AB11763" s="185"/>
      <c r="AC11763" s="431"/>
    </row>
    <row r="11764" spans="24:29">
      <c r="X11764" s="429"/>
      <c r="Y11764" s="429"/>
      <c r="Z11764" s="429"/>
      <c r="AA11764" s="429"/>
      <c r="AB11764" s="185"/>
      <c r="AC11764" s="431"/>
    </row>
    <row r="11765" spans="24:29">
      <c r="X11765" s="429"/>
      <c r="Y11765" s="429"/>
      <c r="Z11765" s="429"/>
      <c r="AA11765" s="429"/>
      <c r="AB11765" s="185"/>
      <c r="AC11765" s="431"/>
    </row>
    <row r="11766" spans="24:29">
      <c r="X11766" s="429"/>
      <c r="Y11766" s="429"/>
      <c r="Z11766" s="429"/>
      <c r="AA11766" s="429"/>
      <c r="AB11766" s="185"/>
      <c r="AC11766" s="431"/>
    </row>
    <row r="11767" spans="24:29">
      <c r="X11767" s="429"/>
      <c r="Y11767" s="429"/>
      <c r="Z11767" s="429"/>
      <c r="AA11767" s="429"/>
      <c r="AB11767" s="185"/>
      <c r="AC11767" s="431"/>
    </row>
    <row r="11768" spans="24:29">
      <c r="X11768" s="429"/>
      <c r="Y11768" s="429"/>
      <c r="Z11768" s="429"/>
      <c r="AA11768" s="429"/>
      <c r="AB11768" s="185"/>
      <c r="AC11768" s="431"/>
    </row>
    <row r="11769" spans="24:29">
      <c r="X11769" s="429"/>
      <c r="Y11769" s="429"/>
      <c r="Z11769" s="429"/>
      <c r="AA11769" s="429"/>
      <c r="AB11769" s="185"/>
      <c r="AC11769" s="431"/>
    </row>
    <row r="11770" spans="24:29">
      <c r="X11770" s="429"/>
      <c r="Y11770" s="429"/>
      <c r="Z11770" s="429"/>
      <c r="AA11770" s="429"/>
      <c r="AB11770" s="185"/>
      <c r="AC11770" s="431"/>
    </row>
    <row r="11771" spans="24:29">
      <c r="X11771" s="429"/>
      <c r="Y11771" s="429"/>
      <c r="Z11771" s="429"/>
      <c r="AA11771" s="429"/>
      <c r="AB11771" s="185"/>
      <c r="AC11771" s="431"/>
    </row>
    <row r="11772" spans="24:29">
      <c r="X11772" s="429"/>
      <c r="Y11772" s="429"/>
      <c r="Z11772" s="429"/>
      <c r="AA11772" s="429"/>
      <c r="AB11772" s="185"/>
      <c r="AC11772" s="431"/>
    </row>
    <row r="11773" spans="24:29">
      <c r="X11773" s="429"/>
      <c r="Y11773" s="429"/>
      <c r="Z11773" s="429"/>
      <c r="AA11773" s="429"/>
      <c r="AB11773" s="185"/>
      <c r="AC11773" s="431"/>
    </row>
    <row r="11774" spans="24:29">
      <c r="X11774" s="429"/>
      <c r="Y11774" s="429"/>
      <c r="Z11774" s="429"/>
      <c r="AA11774" s="429"/>
      <c r="AB11774" s="185"/>
      <c r="AC11774" s="431"/>
    </row>
    <row r="11775" spans="24:29">
      <c r="X11775" s="429"/>
      <c r="Y11775" s="429"/>
      <c r="Z11775" s="429"/>
      <c r="AA11775" s="429"/>
      <c r="AB11775" s="185"/>
      <c r="AC11775" s="431"/>
    </row>
    <row r="11776" spans="24:29">
      <c r="X11776" s="429"/>
      <c r="Y11776" s="429"/>
      <c r="Z11776" s="429"/>
      <c r="AA11776" s="429"/>
      <c r="AB11776" s="185"/>
      <c r="AC11776" s="431"/>
    </row>
    <row r="11777" spans="24:29">
      <c r="X11777" s="429"/>
      <c r="Y11777" s="429"/>
      <c r="Z11777" s="429"/>
      <c r="AA11777" s="429"/>
      <c r="AB11777" s="185"/>
      <c r="AC11777" s="431"/>
    </row>
    <row r="11778" spans="24:29">
      <c r="X11778" s="429"/>
      <c r="Y11778" s="429"/>
      <c r="Z11778" s="429"/>
      <c r="AA11778" s="429"/>
      <c r="AB11778" s="185"/>
      <c r="AC11778" s="431"/>
    </row>
    <row r="11779" spans="24:29">
      <c r="X11779" s="429"/>
      <c r="Y11779" s="429"/>
      <c r="Z11779" s="429"/>
      <c r="AA11779" s="429"/>
      <c r="AB11779" s="185"/>
      <c r="AC11779" s="431"/>
    </row>
    <row r="11780" spans="24:29">
      <c r="X11780" s="429"/>
      <c r="Y11780" s="429"/>
      <c r="Z11780" s="429"/>
      <c r="AA11780" s="429"/>
      <c r="AB11780" s="185"/>
      <c r="AC11780" s="431"/>
    </row>
    <row r="11781" spans="24:29">
      <c r="X11781" s="429"/>
      <c r="Y11781" s="429"/>
      <c r="Z11781" s="429"/>
      <c r="AA11781" s="429"/>
      <c r="AB11781" s="185"/>
      <c r="AC11781" s="431"/>
    </row>
    <row r="11782" spans="24:29">
      <c r="X11782" s="429"/>
      <c r="Y11782" s="429"/>
      <c r="Z11782" s="429"/>
      <c r="AA11782" s="429"/>
      <c r="AB11782" s="185"/>
      <c r="AC11782" s="431"/>
    </row>
    <row r="11783" spans="24:29">
      <c r="X11783" s="429"/>
      <c r="Y11783" s="429"/>
      <c r="Z11783" s="429"/>
      <c r="AA11783" s="429"/>
      <c r="AB11783" s="185"/>
      <c r="AC11783" s="431"/>
    </row>
    <row r="11784" spans="24:29">
      <c r="X11784" s="429"/>
      <c r="Y11784" s="429"/>
      <c r="Z11784" s="429"/>
      <c r="AA11784" s="429"/>
      <c r="AB11784" s="185"/>
      <c r="AC11784" s="431"/>
    </row>
    <row r="11785" spans="24:29">
      <c r="X11785" s="429"/>
      <c r="Y11785" s="429"/>
      <c r="Z11785" s="429"/>
      <c r="AA11785" s="429"/>
      <c r="AB11785" s="185"/>
      <c r="AC11785" s="431"/>
    </row>
    <row r="11786" spans="24:29">
      <c r="X11786" s="429"/>
      <c r="Y11786" s="429"/>
      <c r="Z11786" s="429"/>
      <c r="AA11786" s="429"/>
      <c r="AB11786" s="185"/>
      <c r="AC11786" s="431"/>
    </row>
    <row r="11787" spans="24:29">
      <c r="X11787" s="429"/>
      <c r="Y11787" s="429"/>
      <c r="Z11787" s="429"/>
      <c r="AA11787" s="429"/>
      <c r="AB11787" s="185"/>
      <c r="AC11787" s="431"/>
    </row>
    <row r="11788" spans="24:29">
      <c r="X11788" s="429"/>
      <c r="Y11788" s="429"/>
      <c r="Z11788" s="429"/>
      <c r="AA11788" s="429"/>
      <c r="AB11788" s="185"/>
      <c r="AC11788" s="431"/>
    </row>
    <row r="11789" spans="24:29">
      <c r="X11789" s="429"/>
      <c r="Y11789" s="429"/>
      <c r="Z11789" s="429"/>
      <c r="AA11789" s="429"/>
      <c r="AB11789" s="185"/>
      <c r="AC11789" s="431"/>
    </row>
    <row r="11790" spans="24:29">
      <c r="X11790" s="429"/>
      <c r="Y11790" s="429"/>
      <c r="Z11790" s="429"/>
      <c r="AA11790" s="429"/>
      <c r="AB11790" s="185"/>
      <c r="AC11790" s="431"/>
    </row>
    <row r="11791" spans="24:29">
      <c r="X11791" s="429"/>
      <c r="Y11791" s="429"/>
      <c r="Z11791" s="429"/>
      <c r="AA11791" s="429"/>
      <c r="AB11791" s="185"/>
      <c r="AC11791" s="431"/>
    </row>
    <row r="11792" spans="24:29">
      <c r="X11792" s="429"/>
      <c r="Y11792" s="429"/>
      <c r="Z11792" s="429"/>
      <c r="AA11792" s="429"/>
      <c r="AB11792" s="185"/>
      <c r="AC11792" s="431"/>
    </row>
    <row r="11793" spans="24:29">
      <c r="X11793" s="429"/>
      <c r="Y11793" s="429"/>
      <c r="Z11793" s="429"/>
      <c r="AA11793" s="429"/>
      <c r="AB11793" s="185"/>
      <c r="AC11793" s="431"/>
    </row>
    <row r="11794" spans="24:29">
      <c r="X11794" s="429"/>
      <c r="Y11794" s="429"/>
      <c r="Z11794" s="429"/>
      <c r="AA11794" s="429"/>
      <c r="AB11794" s="185"/>
      <c r="AC11794" s="431"/>
    </row>
    <row r="11795" spans="24:29">
      <c r="X11795" s="429"/>
      <c r="Y11795" s="429"/>
      <c r="Z11795" s="429"/>
      <c r="AA11795" s="429"/>
      <c r="AB11795" s="185"/>
      <c r="AC11795" s="431"/>
    </row>
    <row r="11796" spans="24:29">
      <c r="X11796" s="429"/>
      <c r="Y11796" s="429"/>
      <c r="Z11796" s="429"/>
      <c r="AA11796" s="429"/>
      <c r="AB11796" s="185"/>
      <c r="AC11796" s="431"/>
    </row>
    <row r="11797" spans="24:29">
      <c r="X11797" s="429"/>
      <c r="Y11797" s="429"/>
      <c r="Z11797" s="429"/>
      <c r="AA11797" s="429"/>
      <c r="AB11797" s="185"/>
      <c r="AC11797" s="431"/>
    </row>
    <row r="11798" spans="24:29">
      <c r="X11798" s="429"/>
      <c r="Y11798" s="429"/>
      <c r="Z11798" s="429"/>
      <c r="AA11798" s="429"/>
      <c r="AB11798" s="185"/>
      <c r="AC11798" s="431"/>
    </row>
    <row r="11799" spans="24:29">
      <c r="X11799" s="429"/>
      <c r="Y11799" s="429"/>
      <c r="Z11799" s="429"/>
      <c r="AA11799" s="429"/>
      <c r="AB11799" s="185"/>
      <c r="AC11799" s="431"/>
    </row>
    <row r="11800" spans="24:29">
      <c r="X11800" s="429"/>
      <c r="Y11800" s="429"/>
      <c r="Z11800" s="429"/>
      <c r="AA11800" s="429"/>
      <c r="AB11800" s="185"/>
      <c r="AC11800" s="431"/>
    </row>
    <row r="11801" spans="24:29">
      <c r="X11801" s="429"/>
      <c r="Y11801" s="429"/>
      <c r="Z11801" s="429"/>
      <c r="AA11801" s="429"/>
      <c r="AB11801" s="185"/>
      <c r="AC11801" s="431"/>
    </row>
    <row r="11802" spans="24:29">
      <c r="X11802" s="429"/>
      <c r="Y11802" s="429"/>
      <c r="Z11802" s="429"/>
      <c r="AA11802" s="429"/>
      <c r="AB11802" s="185"/>
      <c r="AC11802" s="431"/>
    </row>
    <row r="11803" spans="24:29">
      <c r="X11803" s="429"/>
      <c r="Y11803" s="429"/>
      <c r="Z11803" s="429"/>
      <c r="AA11803" s="429"/>
      <c r="AB11803" s="185"/>
      <c r="AC11803" s="431"/>
    </row>
    <row r="11804" spans="24:29">
      <c r="X11804" s="429"/>
      <c r="Y11804" s="429"/>
      <c r="Z11804" s="429"/>
      <c r="AA11804" s="429"/>
      <c r="AB11804" s="185"/>
      <c r="AC11804" s="431"/>
    </row>
    <row r="11805" spans="24:29">
      <c r="X11805" s="429"/>
      <c r="Y11805" s="429"/>
      <c r="Z11805" s="429"/>
      <c r="AA11805" s="429"/>
      <c r="AB11805" s="185"/>
      <c r="AC11805" s="431"/>
    </row>
    <row r="11806" spans="24:29">
      <c r="X11806" s="429"/>
      <c r="Y11806" s="429"/>
      <c r="Z11806" s="429"/>
      <c r="AA11806" s="429"/>
      <c r="AB11806" s="185"/>
      <c r="AC11806" s="431"/>
    </row>
    <row r="11807" spans="24:29">
      <c r="X11807" s="429"/>
      <c r="Y11807" s="429"/>
      <c r="Z11807" s="429"/>
      <c r="AA11807" s="429"/>
      <c r="AB11807" s="185"/>
      <c r="AC11807" s="431"/>
    </row>
    <row r="11808" spans="24:29">
      <c r="X11808" s="429"/>
      <c r="Y11808" s="429"/>
      <c r="Z11808" s="429"/>
      <c r="AA11808" s="429"/>
      <c r="AB11808" s="185"/>
      <c r="AC11808" s="431"/>
    </row>
    <row r="11809" spans="24:29">
      <c r="X11809" s="429"/>
      <c r="Y11809" s="429"/>
      <c r="Z11809" s="429"/>
      <c r="AA11809" s="429"/>
      <c r="AB11809" s="185"/>
      <c r="AC11809" s="431"/>
    </row>
    <row r="11810" spans="24:29">
      <c r="X11810" s="429"/>
      <c r="Y11810" s="429"/>
      <c r="Z11810" s="429"/>
      <c r="AA11810" s="429"/>
      <c r="AB11810" s="185"/>
      <c r="AC11810" s="431"/>
    </row>
    <row r="11811" spans="24:29">
      <c r="X11811" s="429"/>
      <c r="Y11811" s="429"/>
      <c r="Z11811" s="429"/>
      <c r="AA11811" s="429"/>
      <c r="AB11811" s="185"/>
      <c r="AC11811" s="431"/>
    </row>
    <row r="11812" spans="24:29">
      <c r="X11812" s="429"/>
      <c r="Y11812" s="429"/>
      <c r="Z11812" s="429"/>
      <c r="AA11812" s="429"/>
      <c r="AB11812" s="185"/>
      <c r="AC11812" s="431"/>
    </row>
    <row r="11813" spans="24:29">
      <c r="X11813" s="429"/>
      <c r="Y11813" s="429"/>
      <c r="Z11813" s="429"/>
      <c r="AA11813" s="429"/>
      <c r="AB11813" s="185"/>
      <c r="AC11813" s="431"/>
    </row>
    <row r="11814" spans="24:29">
      <c r="X11814" s="429"/>
      <c r="Y11814" s="429"/>
      <c r="Z11814" s="429"/>
      <c r="AA11814" s="429"/>
      <c r="AB11814" s="185"/>
      <c r="AC11814" s="431"/>
    </row>
    <row r="11815" spans="24:29">
      <c r="X11815" s="429"/>
      <c r="Y11815" s="429"/>
      <c r="Z11815" s="429"/>
      <c r="AA11815" s="429"/>
      <c r="AB11815" s="185"/>
      <c r="AC11815" s="431"/>
    </row>
    <row r="11816" spans="24:29">
      <c r="X11816" s="429"/>
      <c r="Y11816" s="429"/>
      <c r="Z11816" s="429"/>
      <c r="AA11816" s="429"/>
      <c r="AB11816" s="185"/>
      <c r="AC11816" s="431"/>
    </row>
    <row r="11817" spans="24:29">
      <c r="X11817" s="429"/>
      <c r="Y11817" s="429"/>
      <c r="Z11817" s="429"/>
      <c r="AA11817" s="429"/>
      <c r="AB11817" s="185"/>
      <c r="AC11817" s="431"/>
    </row>
    <row r="11818" spans="24:29">
      <c r="X11818" s="429"/>
      <c r="Y11818" s="429"/>
      <c r="Z11818" s="429"/>
      <c r="AA11818" s="429"/>
      <c r="AB11818" s="185"/>
      <c r="AC11818" s="431"/>
    </row>
    <row r="11819" spans="24:29">
      <c r="X11819" s="429"/>
      <c r="Y11819" s="429"/>
      <c r="Z11819" s="429"/>
      <c r="AA11819" s="429"/>
      <c r="AB11819" s="185"/>
      <c r="AC11819" s="431"/>
    </row>
    <row r="11820" spans="24:29">
      <c r="X11820" s="429"/>
      <c r="Y11820" s="429"/>
      <c r="Z11820" s="429"/>
      <c r="AA11820" s="429"/>
      <c r="AB11820" s="185"/>
      <c r="AC11820" s="431"/>
    </row>
    <row r="11821" spans="24:29">
      <c r="X11821" s="429"/>
      <c r="Y11821" s="429"/>
      <c r="Z11821" s="429"/>
      <c r="AA11821" s="429"/>
      <c r="AB11821" s="185"/>
      <c r="AC11821" s="431"/>
    </row>
    <row r="11822" spans="24:29">
      <c r="X11822" s="429"/>
      <c r="Y11822" s="429"/>
      <c r="Z11822" s="429"/>
      <c r="AA11822" s="429"/>
      <c r="AB11822" s="185"/>
      <c r="AC11822" s="431"/>
    </row>
    <row r="11823" spans="24:29">
      <c r="X11823" s="429"/>
      <c r="Y11823" s="429"/>
      <c r="Z11823" s="429"/>
      <c r="AA11823" s="429"/>
      <c r="AB11823" s="185"/>
      <c r="AC11823" s="431"/>
    </row>
    <row r="11824" spans="24:29">
      <c r="X11824" s="429"/>
      <c r="Y11824" s="429"/>
      <c r="Z11824" s="429"/>
      <c r="AA11824" s="429"/>
      <c r="AB11824" s="185"/>
      <c r="AC11824" s="431"/>
    </row>
    <row r="11825" spans="24:29">
      <c r="X11825" s="429"/>
      <c r="Y11825" s="429"/>
      <c r="Z11825" s="429"/>
      <c r="AA11825" s="429"/>
      <c r="AB11825" s="185"/>
      <c r="AC11825" s="431"/>
    </row>
    <row r="11826" spans="24:29">
      <c r="X11826" s="429"/>
      <c r="Y11826" s="429"/>
      <c r="Z11826" s="429"/>
      <c r="AA11826" s="429"/>
      <c r="AB11826" s="185"/>
      <c r="AC11826" s="431"/>
    </row>
    <row r="11827" spans="24:29">
      <c r="X11827" s="429"/>
      <c r="Y11827" s="429"/>
      <c r="Z11827" s="429"/>
      <c r="AA11827" s="429"/>
      <c r="AB11827" s="185"/>
      <c r="AC11827" s="431"/>
    </row>
    <row r="11828" spans="24:29">
      <c r="X11828" s="429"/>
      <c r="Y11828" s="429"/>
      <c r="Z11828" s="429"/>
      <c r="AA11828" s="429"/>
      <c r="AB11828" s="185"/>
      <c r="AC11828" s="431"/>
    </row>
    <row r="11829" spans="24:29">
      <c r="X11829" s="429"/>
      <c r="Y11829" s="429"/>
      <c r="Z11829" s="429"/>
      <c r="AA11829" s="429"/>
      <c r="AB11829" s="185"/>
      <c r="AC11829" s="431"/>
    </row>
    <row r="11830" spans="24:29">
      <c r="X11830" s="429"/>
      <c r="Y11830" s="429"/>
      <c r="Z11830" s="429"/>
      <c r="AA11830" s="429"/>
      <c r="AB11830" s="185"/>
      <c r="AC11830" s="431"/>
    </row>
    <row r="11831" spans="24:29">
      <c r="X11831" s="429"/>
      <c r="Y11831" s="429"/>
      <c r="Z11831" s="429"/>
      <c r="AA11831" s="429"/>
      <c r="AB11831" s="185"/>
      <c r="AC11831" s="431"/>
    </row>
    <row r="11832" spans="24:29">
      <c r="X11832" s="429"/>
      <c r="Y11832" s="429"/>
      <c r="Z11832" s="429"/>
      <c r="AA11832" s="429"/>
      <c r="AB11832" s="185"/>
      <c r="AC11832" s="431"/>
    </row>
    <row r="11833" spans="24:29">
      <c r="X11833" s="429"/>
      <c r="Y11833" s="429"/>
      <c r="Z11833" s="429"/>
      <c r="AA11833" s="429"/>
      <c r="AB11833" s="185"/>
      <c r="AC11833" s="431"/>
    </row>
    <row r="11834" spans="24:29">
      <c r="X11834" s="429"/>
      <c r="Y11834" s="429"/>
      <c r="Z11834" s="429"/>
      <c r="AA11834" s="429"/>
      <c r="AB11834" s="185"/>
      <c r="AC11834" s="431"/>
    </row>
    <row r="11835" spans="24:29">
      <c r="X11835" s="429"/>
      <c r="Y11835" s="429"/>
      <c r="Z11835" s="429"/>
      <c r="AA11835" s="429"/>
      <c r="AB11835" s="185"/>
      <c r="AC11835" s="431"/>
    </row>
    <row r="11836" spans="24:29">
      <c r="X11836" s="429"/>
      <c r="Y11836" s="429"/>
      <c r="Z11836" s="429"/>
      <c r="AA11836" s="429"/>
      <c r="AB11836" s="185"/>
      <c r="AC11836" s="431"/>
    </row>
    <row r="11837" spans="24:29">
      <c r="X11837" s="429"/>
      <c r="Y11837" s="429"/>
      <c r="Z11837" s="429"/>
      <c r="AA11837" s="429"/>
      <c r="AB11837" s="185"/>
      <c r="AC11837" s="431"/>
    </row>
    <row r="11838" spans="24:29">
      <c r="X11838" s="429"/>
      <c r="Y11838" s="429"/>
      <c r="Z11838" s="429"/>
      <c r="AA11838" s="429"/>
      <c r="AB11838" s="185"/>
      <c r="AC11838" s="431"/>
    </row>
    <row r="11839" spans="24:29">
      <c r="X11839" s="429"/>
      <c r="Y11839" s="429"/>
      <c r="Z11839" s="429"/>
      <c r="AA11839" s="429"/>
      <c r="AB11839" s="185"/>
      <c r="AC11839" s="431"/>
    </row>
    <row r="11840" spans="24:29">
      <c r="X11840" s="429"/>
      <c r="Y11840" s="429"/>
      <c r="Z11840" s="429"/>
      <c r="AA11840" s="429"/>
      <c r="AB11840" s="185"/>
      <c r="AC11840" s="431"/>
    </row>
    <row r="11841" spans="24:29">
      <c r="X11841" s="429"/>
      <c r="Y11841" s="429"/>
      <c r="Z11841" s="429"/>
      <c r="AA11841" s="429"/>
      <c r="AB11841" s="185"/>
      <c r="AC11841" s="431"/>
    </row>
    <row r="11842" spans="24:29">
      <c r="X11842" s="429"/>
      <c r="Y11842" s="429"/>
      <c r="Z11842" s="429"/>
      <c r="AA11842" s="429"/>
      <c r="AB11842" s="185"/>
      <c r="AC11842" s="431"/>
    </row>
    <row r="11843" spans="24:29">
      <c r="X11843" s="429"/>
      <c r="Y11843" s="429"/>
      <c r="Z11843" s="429"/>
      <c r="AA11843" s="429"/>
      <c r="AB11843" s="185"/>
      <c r="AC11843" s="431"/>
    </row>
    <row r="11844" spans="24:29">
      <c r="X11844" s="429"/>
      <c r="Y11844" s="429"/>
      <c r="Z11844" s="429"/>
      <c r="AA11844" s="429"/>
      <c r="AB11844" s="185"/>
      <c r="AC11844" s="431"/>
    </row>
    <row r="11845" spans="24:29">
      <c r="X11845" s="429"/>
      <c r="Y11845" s="429"/>
      <c r="Z11845" s="429"/>
      <c r="AA11845" s="429"/>
      <c r="AB11845" s="185"/>
      <c r="AC11845" s="431"/>
    </row>
    <row r="11846" spans="24:29">
      <c r="X11846" s="429"/>
      <c r="Y11846" s="429"/>
      <c r="Z11846" s="429"/>
      <c r="AA11846" s="429"/>
      <c r="AB11846" s="185"/>
      <c r="AC11846" s="431"/>
    </row>
    <row r="11847" spans="24:29">
      <c r="X11847" s="429"/>
      <c r="Y11847" s="429"/>
      <c r="Z11847" s="429"/>
      <c r="AA11847" s="429"/>
      <c r="AB11847" s="185"/>
      <c r="AC11847" s="431"/>
    </row>
    <row r="11848" spans="24:29">
      <c r="X11848" s="429"/>
      <c r="Y11848" s="429"/>
      <c r="Z11848" s="429"/>
      <c r="AA11848" s="429"/>
      <c r="AB11848" s="185"/>
      <c r="AC11848" s="431"/>
    </row>
    <row r="11849" spans="24:29">
      <c r="X11849" s="429"/>
      <c r="Y11849" s="429"/>
      <c r="Z11849" s="429"/>
      <c r="AA11849" s="429"/>
      <c r="AB11849" s="185"/>
      <c r="AC11849" s="431"/>
    </row>
    <row r="11850" spans="24:29">
      <c r="X11850" s="429"/>
      <c r="Y11850" s="429"/>
      <c r="Z11850" s="429"/>
      <c r="AA11850" s="429"/>
      <c r="AB11850" s="185"/>
      <c r="AC11850" s="431"/>
    </row>
    <row r="11851" spans="24:29">
      <c r="X11851" s="429"/>
      <c r="Y11851" s="429"/>
      <c r="Z11851" s="429"/>
      <c r="AA11851" s="429"/>
      <c r="AB11851" s="185"/>
      <c r="AC11851" s="431"/>
    </row>
    <row r="11852" spans="24:29">
      <c r="X11852" s="429"/>
      <c r="Y11852" s="429"/>
      <c r="Z11852" s="429"/>
      <c r="AA11852" s="429"/>
      <c r="AB11852" s="185"/>
      <c r="AC11852" s="431"/>
    </row>
    <row r="11853" spans="24:29">
      <c r="X11853" s="429"/>
      <c r="Y11853" s="429"/>
      <c r="Z11853" s="429"/>
      <c r="AA11853" s="429"/>
      <c r="AB11853" s="185"/>
      <c r="AC11853" s="431"/>
    </row>
    <row r="11854" spans="24:29">
      <c r="X11854" s="429"/>
      <c r="Y11854" s="429"/>
      <c r="Z11854" s="429"/>
      <c r="AA11854" s="429"/>
      <c r="AB11854" s="185"/>
      <c r="AC11854" s="431"/>
    </row>
    <row r="11855" spans="24:29">
      <c r="X11855" s="429"/>
      <c r="Y11855" s="429"/>
      <c r="Z11855" s="429"/>
      <c r="AA11855" s="429"/>
      <c r="AB11855" s="185"/>
      <c r="AC11855" s="431"/>
    </row>
    <row r="11856" spans="24:29">
      <c r="X11856" s="429"/>
      <c r="Y11856" s="429"/>
      <c r="Z11856" s="429"/>
      <c r="AA11856" s="429"/>
      <c r="AB11856" s="185"/>
      <c r="AC11856" s="431"/>
    </row>
    <row r="11857" spans="24:29">
      <c r="X11857" s="429"/>
      <c r="Y11857" s="429"/>
      <c r="Z11857" s="429"/>
      <c r="AA11857" s="429"/>
      <c r="AB11857" s="185"/>
      <c r="AC11857" s="431"/>
    </row>
    <row r="11858" spans="24:29">
      <c r="X11858" s="429"/>
      <c r="Y11858" s="429"/>
      <c r="Z11858" s="429"/>
      <c r="AA11858" s="429"/>
      <c r="AB11858" s="185"/>
      <c r="AC11858" s="431"/>
    </row>
    <row r="11859" spans="24:29">
      <c r="X11859" s="429"/>
      <c r="Y11859" s="429"/>
      <c r="Z11859" s="429"/>
      <c r="AA11859" s="429"/>
      <c r="AB11859" s="185"/>
      <c r="AC11859" s="431"/>
    </row>
    <row r="11860" spans="24:29">
      <c r="X11860" s="429"/>
      <c r="Y11860" s="429"/>
      <c r="Z11860" s="429"/>
      <c r="AA11860" s="429"/>
      <c r="AB11860" s="185"/>
      <c r="AC11860" s="431"/>
    </row>
    <row r="11861" spans="24:29">
      <c r="X11861" s="429"/>
      <c r="Y11861" s="429"/>
      <c r="Z11861" s="429"/>
      <c r="AA11861" s="429"/>
      <c r="AB11861" s="185"/>
      <c r="AC11861" s="431"/>
    </row>
    <row r="11862" spans="24:29">
      <c r="X11862" s="429"/>
      <c r="Y11862" s="429"/>
      <c r="Z11862" s="429"/>
      <c r="AA11862" s="429"/>
      <c r="AB11862" s="185"/>
      <c r="AC11862" s="431"/>
    </row>
    <row r="11863" spans="24:29">
      <c r="X11863" s="429"/>
      <c r="Y11863" s="429"/>
      <c r="Z11863" s="429"/>
      <c r="AA11863" s="429"/>
      <c r="AB11863" s="185"/>
      <c r="AC11863" s="431"/>
    </row>
    <row r="11864" spans="24:29">
      <c r="X11864" s="429"/>
      <c r="Y11864" s="429"/>
      <c r="Z11864" s="429"/>
      <c r="AA11864" s="429"/>
      <c r="AB11864" s="185"/>
      <c r="AC11864" s="431"/>
    </row>
    <row r="11865" spans="24:29">
      <c r="X11865" s="429"/>
      <c r="Y11865" s="429"/>
      <c r="Z11865" s="429"/>
      <c r="AA11865" s="429"/>
      <c r="AB11865" s="185"/>
      <c r="AC11865" s="431"/>
    </row>
    <row r="11866" spans="24:29">
      <c r="X11866" s="429"/>
      <c r="Y11866" s="429"/>
      <c r="Z11866" s="429"/>
      <c r="AA11866" s="429"/>
      <c r="AB11866" s="185"/>
      <c r="AC11866" s="431"/>
    </row>
    <row r="11867" spans="24:29">
      <c r="X11867" s="429"/>
      <c r="Y11867" s="429"/>
      <c r="Z11867" s="429"/>
      <c r="AA11867" s="429"/>
      <c r="AB11867" s="185"/>
      <c r="AC11867" s="431"/>
    </row>
    <row r="11868" spans="24:29">
      <c r="X11868" s="429"/>
      <c r="Y11868" s="429"/>
      <c r="Z11868" s="429"/>
      <c r="AA11868" s="429"/>
      <c r="AB11868" s="185"/>
      <c r="AC11868" s="431"/>
    </row>
    <row r="11869" spans="24:29">
      <c r="X11869" s="429"/>
      <c r="Y11869" s="429"/>
      <c r="Z11869" s="429"/>
      <c r="AA11869" s="429"/>
      <c r="AB11869" s="185"/>
      <c r="AC11869" s="431"/>
    </row>
    <row r="11870" spans="24:29">
      <c r="X11870" s="429"/>
      <c r="Y11870" s="429"/>
      <c r="Z11870" s="429"/>
      <c r="AA11870" s="429"/>
      <c r="AB11870" s="185"/>
      <c r="AC11870" s="431"/>
    </row>
    <row r="11871" spans="24:29">
      <c r="X11871" s="429"/>
      <c r="Y11871" s="429"/>
      <c r="Z11871" s="429"/>
      <c r="AA11871" s="429"/>
      <c r="AB11871" s="185"/>
      <c r="AC11871" s="431"/>
    </row>
    <row r="11872" spans="24:29">
      <c r="X11872" s="429"/>
      <c r="Y11872" s="429"/>
      <c r="Z11872" s="429"/>
      <c r="AA11872" s="429"/>
      <c r="AB11872" s="185"/>
      <c r="AC11872" s="431"/>
    </row>
    <row r="11873" spans="24:29">
      <c r="X11873" s="429"/>
      <c r="Y11873" s="429"/>
      <c r="Z11873" s="429"/>
      <c r="AA11873" s="429"/>
      <c r="AB11873" s="185"/>
      <c r="AC11873" s="431"/>
    </row>
    <row r="11874" spans="24:29">
      <c r="X11874" s="429"/>
      <c r="Y11874" s="429"/>
      <c r="Z11874" s="429"/>
      <c r="AA11874" s="429"/>
      <c r="AB11874" s="185"/>
      <c r="AC11874" s="431"/>
    </row>
    <row r="11875" spans="24:29">
      <c r="X11875" s="429"/>
      <c r="Y11875" s="429"/>
      <c r="Z11875" s="429"/>
      <c r="AA11875" s="429"/>
      <c r="AB11875" s="185"/>
      <c r="AC11875" s="431"/>
    </row>
    <row r="11876" spans="24:29">
      <c r="X11876" s="429"/>
      <c r="Y11876" s="429"/>
      <c r="Z11876" s="429"/>
      <c r="AA11876" s="429"/>
      <c r="AB11876" s="185"/>
      <c r="AC11876" s="431"/>
    </row>
    <row r="11877" spans="24:29">
      <c r="X11877" s="429"/>
      <c r="Y11877" s="429"/>
      <c r="Z11877" s="429"/>
      <c r="AA11877" s="429"/>
      <c r="AB11877" s="185"/>
      <c r="AC11877" s="431"/>
    </row>
    <row r="11878" spans="24:29">
      <c r="X11878" s="429"/>
      <c r="Y11878" s="429"/>
      <c r="Z11878" s="429"/>
      <c r="AA11878" s="429"/>
      <c r="AB11878" s="185"/>
      <c r="AC11878" s="431"/>
    </row>
    <row r="11879" spans="24:29">
      <c r="X11879" s="429"/>
      <c r="Y11879" s="429"/>
      <c r="Z11879" s="429"/>
      <c r="AA11879" s="429"/>
      <c r="AB11879" s="185"/>
      <c r="AC11879" s="431"/>
    </row>
    <row r="11880" spans="24:29">
      <c r="X11880" s="429"/>
      <c r="Y11880" s="429"/>
      <c r="Z11880" s="429"/>
      <c r="AA11880" s="429"/>
      <c r="AB11880" s="185"/>
      <c r="AC11880" s="431"/>
    </row>
    <row r="11881" spans="24:29">
      <c r="X11881" s="429"/>
      <c r="Y11881" s="429"/>
      <c r="Z11881" s="429"/>
      <c r="AA11881" s="429"/>
      <c r="AB11881" s="185"/>
      <c r="AC11881" s="431"/>
    </row>
    <row r="11882" spans="24:29">
      <c r="X11882" s="429"/>
      <c r="Y11882" s="429"/>
      <c r="Z11882" s="429"/>
      <c r="AA11882" s="429"/>
      <c r="AB11882" s="185"/>
      <c r="AC11882" s="431"/>
    </row>
    <row r="11883" spans="24:29">
      <c r="X11883" s="429"/>
      <c r="Y11883" s="429"/>
      <c r="Z11883" s="429"/>
      <c r="AA11883" s="429"/>
      <c r="AB11883" s="185"/>
      <c r="AC11883" s="431"/>
    </row>
    <row r="11884" spans="24:29">
      <c r="X11884" s="429"/>
      <c r="Y11884" s="429"/>
      <c r="Z11884" s="429"/>
      <c r="AA11884" s="429"/>
      <c r="AB11884" s="185"/>
      <c r="AC11884" s="431"/>
    </row>
    <row r="11885" spans="24:29">
      <c r="X11885" s="429"/>
      <c r="Y11885" s="429"/>
      <c r="Z11885" s="429"/>
      <c r="AA11885" s="429"/>
      <c r="AB11885" s="185"/>
      <c r="AC11885" s="431"/>
    </row>
    <row r="11886" spans="24:29">
      <c r="X11886" s="429"/>
      <c r="Y11886" s="429"/>
      <c r="Z11886" s="429"/>
      <c r="AA11886" s="429"/>
      <c r="AB11886" s="185"/>
      <c r="AC11886" s="431"/>
    </row>
    <row r="11887" spans="24:29">
      <c r="X11887" s="429"/>
      <c r="Y11887" s="429"/>
      <c r="Z11887" s="429"/>
      <c r="AA11887" s="429"/>
      <c r="AB11887" s="185"/>
      <c r="AC11887" s="431"/>
    </row>
    <row r="11888" spans="24:29">
      <c r="X11888" s="429"/>
      <c r="Y11888" s="429"/>
      <c r="Z11888" s="429"/>
      <c r="AA11888" s="429"/>
      <c r="AB11888" s="185"/>
      <c r="AC11888" s="431"/>
    </row>
    <row r="11889" spans="24:29">
      <c r="X11889" s="429"/>
      <c r="Y11889" s="429"/>
      <c r="Z11889" s="429"/>
      <c r="AA11889" s="429"/>
      <c r="AB11889" s="185"/>
      <c r="AC11889" s="431"/>
    </row>
    <row r="11890" spans="24:29">
      <c r="X11890" s="429"/>
      <c r="Y11890" s="429"/>
      <c r="Z11890" s="429"/>
      <c r="AA11890" s="429"/>
      <c r="AB11890" s="185"/>
      <c r="AC11890" s="431"/>
    </row>
    <row r="11891" spans="24:29">
      <c r="X11891" s="429"/>
      <c r="Y11891" s="429"/>
      <c r="Z11891" s="429"/>
      <c r="AA11891" s="429"/>
      <c r="AB11891" s="185"/>
      <c r="AC11891" s="431"/>
    </row>
    <row r="11892" spans="24:29">
      <c r="X11892" s="429"/>
      <c r="Y11892" s="429"/>
      <c r="Z11892" s="429"/>
      <c r="AA11892" s="429"/>
      <c r="AB11892" s="185"/>
      <c r="AC11892" s="431"/>
    </row>
    <row r="11893" spans="24:29">
      <c r="X11893" s="429"/>
      <c r="Y11893" s="429"/>
      <c r="Z11893" s="429"/>
      <c r="AA11893" s="429"/>
      <c r="AB11893" s="185"/>
      <c r="AC11893" s="431"/>
    </row>
    <row r="11894" spans="24:29">
      <c r="X11894" s="429"/>
      <c r="Y11894" s="429"/>
      <c r="Z11894" s="429"/>
      <c r="AA11894" s="429"/>
      <c r="AB11894" s="185"/>
      <c r="AC11894" s="431"/>
    </row>
    <row r="11895" spans="24:29">
      <c r="X11895" s="429"/>
      <c r="Y11895" s="429"/>
      <c r="Z11895" s="429"/>
      <c r="AA11895" s="429"/>
      <c r="AB11895" s="185"/>
      <c r="AC11895" s="431"/>
    </row>
    <row r="11896" spans="24:29">
      <c r="X11896" s="429"/>
      <c r="Y11896" s="429"/>
      <c r="Z11896" s="429"/>
      <c r="AA11896" s="429"/>
      <c r="AB11896" s="185"/>
      <c r="AC11896" s="431"/>
    </row>
    <row r="11897" spans="24:29">
      <c r="X11897" s="429"/>
      <c r="Y11897" s="429"/>
      <c r="Z11897" s="429"/>
      <c r="AA11897" s="429"/>
      <c r="AB11897" s="185"/>
      <c r="AC11897" s="431"/>
    </row>
    <row r="11898" spans="24:29">
      <c r="X11898" s="429"/>
      <c r="Y11898" s="429"/>
      <c r="Z11898" s="429"/>
      <c r="AA11898" s="429"/>
      <c r="AB11898" s="185"/>
      <c r="AC11898" s="431"/>
    </row>
    <row r="11899" spans="24:29">
      <c r="X11899" s="429"/>
      <c r="Y11899" s="429"/>
      <c r="Z11899" s="429"/>
      <c r="AA11899" s="429"/>
      <c r="AB11899" s="185"/>
      <c r="AC11899" s="431"/>
    </row>
    <row r="11900" spans="24:29">
      <c r="X11900" s="429"/>
      <c r="Y11900" s="429"/>
      <c r="Z11900" s="429"/>
      <c r="AA11900" s="429"/>
      <c r="AB11900" s="185"/>
      <c r="AC11900" s="431"/>
    </row>
    <row r="11901" spans="24:29">
      <c r="X11901" s="429"/>
      <c r="Y11901" s="429"/>
      <c r="Z11901" s="429"/>
      <c r="AA11901" s="429"/>
      <c r="AB11901" s="185"/>
      <c r="AC11901" s="431"/>
    </row>
    <row r="11902" spans="24:29">
      <c r="X11902" s="429"/>
      <c r="Y11902" s="429"/>
      <c r="Z11902" s="429"/>
      <c r="AA11902" s="429"/>
      <c r="AB11902" s="185"/>
      <c r="AC11902" s="431"/>
    </row>
    <row r="11903" spans="24:29">
      <c r="X11903" s="429"/>
      <c r="Y11903" s="429"/>
      <c r="Z11903" s="429"/>
      <c r="AA11903" s="429"/>
      <c r="AB11903" s="185"/>
      <c r="AC11903" s="431"/>
    </row>
    <row r="11904" spans="24:29">
      <c r="X11904" s="429"/>
      <c r="Y11904" s="429"/>
      <c r="Z11904" s="429"/>
      <c r="AA11904" s="429"/>
      <c r="AB11904" s="185"/>
      <c r="AC11904" s="431"/>
    </row>
    <row r="11905" spans="24:29">
      <c r="X11905" s="429"/>
      <c r="Y11905" s="429"/>
      <c r="Z11905" s="429"/>
      <c r="AA11905" s="429"/>
      <c r="AB11905" s="185"/>
      <c r="AC11905" s="431"/>
    </row>
    <row r="11906" spans="24:29">
      <c r="X11906" s="429"/>
      <c r="Y11906" s="429"/>
      <c r="Z11906" s="429"/>
      <c r="AA11906" s="429"/>
      <c r="AB11906" s="185"/>
      <c r="AC11906" s="431"/>
    </row>
    <row r="11907" spans="24:29">
      <c r="X11907" s="429"/>
      <c r="Y11907" s="429"/>
      <c r="Z11907" s="429"/>
      <c r="AA11907" s="429"/>
      <c r="AB11907" s="185"/>
      <c r="AC11907" s="431"/>
    </row>
    <row r="11908" spans="24:29">
      <c r="X11908" s="429"/>
      <c r="Y11908" s="429"/>
      <c r="Z11908" s="429"/>
      <c r="AA11908" s="429"/>
      <c r="AB11908" s="185"/>
      <c r="AC11908" s="431"/>
    </row>
    <row r="11909" spans="24:29">
      <c r="X11909" s="429"/>
      <c r="Y11909" s="429"/>
      <c r="Z11909" s="429"/>
      <c r="AA11909" s="429"/>
      <c r="AB11909" s="185"/>
      <c r="AC11909" s="431"/>
    </row>
    <row r="11910" spans="24:29">
      <c r="X11910" s="429"/>
      <c r="Y11910" s="429"/>
      <c r="Z11910" s="429"/>
      <c r="AA11910" s="429"/>
      <c r="AB11910" s="185"/>
      <c r="AC11910" s="431"/>
    </row>
    <row r="11911" spans="24:29">
      <c r="X11911" s="429"/>
      <c r="Y11911" s="429"/>
      <c r="Z11911" s="429"/>
      <c r="AA11911" s="429"/>
      <c r="AB11911" s="185"/>
      <c r="AC11911" s="431"/>
    </row>
    <row r="11912" spans="24:29">
      <c r="X11912" s="429"/>
      <c r="Y11912" s="429"/>
      <c r="Z11912" s="429"/>
      <c r="AA11912" s="429"/>
      <c r="AB11912" s="185"/>
      <c r="AC11912" s="431"/>
    </row>
    <row r="11913" spans="24:29">
      <c r="X11913" s="429"/>
      <c r="Y11913" s="429"/>
      <c r="Z11913" s="429"/>
      <c r="AA11913" s="429"/>
      <c r="AB11913" s="185"/>
      <c r="AC11913" s="431"/>
    </row>
    <row r="11914" spans="24:29">
      <c r="X11914" s="429"/>
      <c r="Y11914" s="429"/>
      <c r="Z11914" s="429"/>
      <c r="AA11914" s="429"/>
      <c r="AB11914" s="185"/>
      <c r="AC11914" s="431"/>
    </row>
    <row r="11915" spans="24:29">
      <c r="X11915" s="429"/>
      <c r="Y11915" s="429"/>
      <c r="Z11915" s="429"/>
      <c r="AA11915" s="429"/>
      <c r="AB11915" s="185"/>
      <c r="AC11915" s="431"/>
    </row>
    <row r="11916" spans="24:29">
      <c r="X11916" s="429"/>
      <c r="Y11916" s="429"/>
      <c r="Z11916" s="429"/>
      <c r="AA11916" s="429"/>
      <c r="AB11916" s="185"/>
      <c r="AC11916" s="431"/>
    </row>
    <row r="11917" spans="24:29">
      <c r="X11917" s="429"/>
      <c r="Y11917" s="429"/>
      <c r="Z11917" s="429"/>
      <c r="AA11917" s="429"/>
      <c r="AB11917" s="185"/>
      <c r="AC11917" s="431"/>
    </row>
    <row r="11918" spans="24:29">
      <c r="X11918" s="429"/>
      <c r="Y11918" s="429"/>
      <c r="Z11918" s="429"/>
      <c r="AA11918" s="429"/>
      <c r="AB11918" s="185"/>
      <c r="AC11918" s="431"/>
    </row>
    <row r="11919" spans="24:29">
      <c r="X11919" s="429"/>
      <c r="Y11919" s="429"/>
      <c r="Z11919" s="429"/>
      <c r="AA11919" s="429"/>
      <c r="AB11919" s="185"/>
      <c r="AC11919" s="431"/>
    </row>
    <row r="11920" spans="24:29">
      <c r="X11920" s="429"/>
      <c r="Y11920" s="429"/>
      <c r="Z11920" s="429"/>
      <c r="AA11920" s="429"/>
      <c r="AB11920" s="185"/>
      <c r="AC11920" s="431"/>
    </row>
    <row r="11921" spans="24:29">
      <c r="X11921" s="429"/>
      <c r="Y11921" s="429"/>
      <c r="Z11921" s="429"/>
      <c r="AA11921" s="429"/>
      <c r="AB11921" s="185"/>
      <c r="AC11921" s="431"/>
    </row>
    <row r="11922" spans="24:29">
      <c r="X11922" s="429"/>
      <c r="Y11922" s="429"/>
      <c r="Z11922" s="429"/>
      <c r="AA11922" s="429"/>
      <c r="AB11922" s="185"/>
      <c r="AC11922" s="431"/>
    </row>
    <row r="11923" spans="24:29">
      <c r="X11923" s="429"/>
      <c r="Y11923" s="429"/>
      <c r="Z11923" s="429"/>
      <c r="AA11923" s="429"/>
      <c r="AB11923" s="185"/>
      <c r="AC11923" s="431"/>
    </row>
    <row r="11924" spans="24:29">
      <c r="X11924" s="429"/>
      <c r="Y11924" s="429"/>
      <c r="Z11924" s="429"/>
      <c r="AA11924" s="429"/>
      <c r="AB11924" s="185"/>
      <c r="AC11924" s="431"/>
    </row>
    <row r="11925" spans="24:29">
      <c r="X11925" s="429"/>
      <c r="Y11925" s="429"/>
      <c r="Z11925" s="429"/>
      <c r="AA11925" s="429"/>
      <c r="AB11925" s="185"/>
      <c r="AC11925" s="431"/>
    </row>
    <row r="11926" spans="24:29">
      <c r="X11926" s="429"/>
      <c r="Y11926" s="429"/>
      <c r="Z11926" s="429"/>
      <c r="AA11926" s="429"/>
      <c r="AB11926" s="185"/>
      <c r="AC11926" s="431"/>
    </row>
    <row r="11927" spans="24:29">
      <c r="X11927" s="429"/>
      <c r="Y11927" s="429"/>
      <c r="Z11927" s="429"/>
      <c r="AA11927" s="429"/>
      <c r="AB11927" s="185"/>
      <c r="AC11927" s="431"/>
    </row>
    <row r="11928" spans="24:29">
      <c r="X11928" s="429"/>
      <c r="Y11928" s="429"/>
      <c r="Z11928" s="429"/>
      <c r="AA11928" s="429"/>
      <c r="AB11928" s="185"/>
      <c r="AC11928" s="431"/>
    </row>
    <row r="11929" spans="24:29">
      <c r="X11929" s="429"/>
      <c r="Y11929" s="429"/>
      <c r="Z11929" s="429"/>
      <c r="AA11929" s="429"/>
      <c r="AB11929" s="185"/>
      <c r="AC11929" s="431"/>
    </row>
    <row r="11930" spans="24:29">
      <c r="X11930" s="429"/>
      <c r="Y11930" s="429"/>
      <c r="Z11930" s="429"/>
      <c r="AA11930" s="429"/>
      <c r="AB11930" s="185"/>
      <c r="AC11930" s="431"/>
    </row>
    <row r="11931" spans="24:29">
      <c r="X11931" s="429"/>
      <c r="Y11931" s="429"/>
      <c r="Z11931" s="429"/>
      <c r="AA11931" s="429"/>
      <c r="AB11931" s="185"/>
      <c r="AC11931" s="431"/>
    </row>
    <row r="11932" spans="24:29">
      <c r="X11932" s="429"/>
      <c r="Y11932" s="429"/>
      <c r="Z11932" s="429"/>
      <c r="AA11932" s="429"/>
      <c r="AB11932" s="185"/>
      <c r="AC11932" s="431"/>
    </row>
    <row r="11933" spans="24:29">
      <c r="X11933" s="429"/>
      <c r="Y11933" s="429"/>
      <c r="Z11933" s="429"/>
      <c r="AA11933" s="429"/>
      <c r="AB11933" s="185"/>
      <c r="AC11933" s="431"/>
    </row>
    <row r="11934" spans="24:29">
      <c r="X11934" s="429"/>
      <c r="Y11934" s="429"/>
      <c r="Z11934" s="429"/>
      <c r="AA11934" s="429"/>
      <c r="AB11934" s="185"/>
      <c r="AC11934" s="431"/>
    </row>
    <row r="11935" spans="24:29">
      <c r="X11935" s="429"/>
      <c r="Y11935" s="429"/>
      <c r="Z11935" s="429"/>
      <c r="AA11935" s="429"/>
      <c r="AB11935" s="185"/>
      <c r="AC11935" s="431"/>
    </row>
    <row r="11936" spans="24:29">
      <c r="X11936" s="429"/>
      <c r="Y11936" s="429"/>
      <c r="Z11936" s="429"/>
      <c r="AA11936" s="429"/>
      <c r="AB11936" s="185"/>
      <c r="AC11936" s="431"/>
    </row>
    <row r="11937" spans="24:29">
      <c r="X11937" s="429"/>
      <c r="Y11937" s="429"/>
      <c r="Z11937" s="429"/>
      <c r="AA11937" s="429"/>
      <c r="AB11937" s="185"/>
      <c r="AC11937" s="431"/>
    </row>
    <row r="11938" spans="24:29">
      <c r="X11938" s="429"/>
      <c r="Y11938" s="429"/>
      <c r="Z11938" s="429"/>
      <c r="AA11938" s="429"/>
      <c r="AB11938" s="185"/>
      <c r="AC11938" s="431"/>
    </row>
    <row r="11939" spans="24:29">
      <c r="X11939" s="429"/>
      <c r="Y11939" s="429"/>
      <c r="Z11939" s="429"/>
      <c r="AA11939" s="429"/>
      <c r="AB11939" s="185"/>
      <c r="AC11939" s="431"/>
    </row>
    <row r="11940" spans="24:29">
      <c r="X11940" s="429"/>
      <c r="Y11940" s="429"/>
      <c r="Z11940" s="429"/>
      <c r="AA11940" s="429"/>
      <c r="AB11940" s="185"/>
      <c r="AC11940" s="431"/>
    </row>
    <row r="11941" spans="24:29">
      <c r="X11941" s="429"/>
      <c r="Y11941" s="429"/>
      <c r="Z11941" s="429"/>
      <c r="AA11941" s="429"/>
      <c r="AB11941" s="185"/>
      <c r="AC11941" s="431"/>
    </row>
    <row r="11942" spans="24:29">
      <c r="X11942" s="429"/>
      <c r="Y11942" s="429"/>
      <c r="Z11942" s="429"/>
      <c r="AA11942" s="429"/>
      <c r="AB11942" s="185"/>
      <c r="AC11942" s="431"/>
    </row>
    <row r="11943" spans="24:29">
      <c r="X11943" s="429"/>
      <c r="Y11943" s="429"/>
      <c r="Z11943" s="429"/>
      <c r="AA11943" s="429"/>
      <c r="AB11943" s="185"/>
      <c r="AC11943" s="431"/>
    </row>
    <row r="11944" spans="24:29">
      <c r="X11944" s="429"/>
      <c r="Y11944" s="429"/>
      <c r="Z11944" s="429"/>
      <c r="AA11944" s="429"/>
      <c r="AB11944" s="185"/>
      <c r="AC11944" s="431"/>
    </row>
    <row r="11945" spans="24:29">
      <c r="X11945" s="429"/>
      <c r="Y11945" s="429"/>
      <c r="Z11945" s="429"/>
      <c r="AA11945" s="429"/>
      <c r="AB11945" s="185"/>
      <c r="AC11945" s="431"/>
    </row>
    <row r="11946" spans="24:29">
      <c r="X11946" s="429"/>
      <c r="Y11946" s="429"/>
      <c r="Z11946" s="429"/>
      <c r="AA11946" s="429"/>
      <c r="AB11946" s="185"/>
      <c r="AC11946" s="431"/>
    </row>
    <row r="11947" spans="24:29">
      <c r="X11947" s="429"/>
      <c r="Y11947" s="429"/>
      <c r="Z11947" s="429"/>
      <c r="AA11947" s="429"/>
      <c r="AB11947" s="185"/>
      <c r="AC11947" s="431"/>
    </row>
    <row r="11948" spans="24:29">
      <c r="X11948" s="429"/>
      <c r="Y11948" s="429"/>
      <c r="Z11948" s="429"/>
      <c r="AA11948" s="429"/>
      <c r="AB11948" s="185"/>
      <c r="AC11948" s="431"/>
    </row>
    <row r="11949" spans="24:29">
      <c r="X11949" s="429"/>
      <c r="Y11949" s="429"/>
      <c r="Z11949" s="429"/>
      <c r="AA11949" s="429"/>
      <c r="AB11949" s="185"/>
      <c r="AC11949" s="431"/>
    </row>
    <row r="11950" spans="24:29">
      <c r="X11950" s="429"/>
      <c r="Y11950" s="429"/>
      <c r="Z11950" s="429"/>
      <c r="AA11950" s="429"/>
      <c r="AB11950" s="185"/>
      <c r="AC11950" s="431"/>
    </row>
    <row r="11951" spans="24:29">
      <c r="X11951" s="429"/>
      <c r="Y11951" s="429"/>
      <c r="Z11951" s="429"/>
      <c r="AA11951" s="429"/>
      <c r="AB11951" s="185"/>
      <c r="AC11951" s="431"/>
    </row>
    <row r="11952" spans="24:29">
      <c r="X11952" s="429"/>
      <c r="Y11952" s="429"/>
      <c r="Z11952" s="429"/>
      <c r="AA11952" s="429"/>
      <c r="AB11952" s="185"/>
      <c r="AC11952" s="431"/>
    </row>
    <row r="11953" spans="24:29">
      <c r="X11953" s="429"/>
      <c r="Y11953" s="429"/>
      <c r="Z11953" s="429"/>
      <c r="AA11953" s="429"/>
      <c r="AB11953" s="185"/>
      <c r="AC11953" s="431"/>
    </row>
    <row r="11954" spans="24:29">
      <c r="X11954" s="429"/>
      <c r="Y11954" s="429"/>
      <c r="Z11954" s="429"/>
      <c r="AA11954" s="429"/>
      <c r="AB11954" s="185"/>
      <c r="AC11954" s="431"/>
    </row>
    <row r="11955" spans="24:29">
      <c r="X11955" s="429"/>
      <c r="Y11955" s="429"/>
      <c r="Z11955" s="429"/>
      <c r="AA11955" s="429"/>
      <c r="AB11955" s="185"/>
      <c r="AC11955" s="431"/>
    </row>
    <row r="11956" spans="24:29">
      <c r="X11956" s="429"/>
      <c r="Y11956" s="429"/>
      <c r="Z11956" s="429"/>
      <c r="AA11956" s="429"/>
      <c r="AB11956" s="185"/>
      <c r="AC11956" s="431"/>
    </row>
    <row r="11957" spans="24:29">
      <c r="X11957" s="429"/>
      <c r="Y11957" s="429"/>
      <c r="Z11957" s="429"/>
      <c r="AA11957" s="429"/>
      <c r="AB11957" s="185"/>
      <c r="AC11957" s="431"/>
    </row>
    <row r="11958" spans="24:29">
      <c r="X11958" s="429"/>
      <c r="Y11958" s="429"/>
      <c r="Z11958" s="429"/>
      <c r="AA11958" s="429"/>
      <c r="AB11958" s="185"/>
      <c r="AC11958" s="431"/>
    </row>
    <row r="11959" spans="24:29">
      <c r="X11959" s="429"/>
      <c r="Y11959" s="429"/>
      <c r="Z11959" s="429"/>
      <c r="AA11959" s="429"/>
      <c r="AB11959" s="185"/>
      <c r="AC11959" s="431"/>
    </row>
    <row r="11960" spans="24:29">
      <c r="X11960" s="429"/>
      <c r="Y11960" s="429"/>
      <c r="Z11960" s="429"/>
      <c r="AA11960" s="429"/>
      <c r="AB11960" s="185"/>
      <c r="AC11960" s="431"/>
    </row>
    <row r="11961" spans="24:29">
      <c r="X11961" s="429"/>
      <c r="Y11961" s="429"/>
      <c r="Z11961" s="429"/>
      <c r="AA11961" s="429"/>
      <c r="AB11961" s="185"/>
      <c r="AC11961" s="431"/>
    </row>
    <row r="11962" spans="24:29">
      <c r="X11962" s="429"/>
      <c r="Y11962" s="429"/>
      <c r="Z11962" s="429"/>
      <c r="AA11962" s="429"/>
      <c r="AB11962" s="185"/>
      <c r="AC11962" s="431"/>
    </row>
    <row r="11963" spans="24:29">
      <c r="X11963" s="429"/>
      <c r="Y11963" s="429"/>
      <c r="Z11963" s="429"/>
      <c r="AA11963" s="429"/>
      <c r="AB11963" s="185"/>
      <c r="AC11963" s="431"/>
    </row>
    <row r="11964" spans="24:29">
      <c r="X11964" s="429"/>
      <c r="Y11964" s="429"/>
      <c r="Z11964" s="429"/>
      <c r="AA11964" s="429"/>
      <c r="AB11964" s="185"/>
      <c r="AC11964" s="431"/>
    </row>
    <row r="11965" spans="24:29">
      <c r="X11965" s="429"/>
      <c r="Y11965" s="429"/>
      <c r="Z11965" s="429"/>
      <c r="AA11965" s="429"/>
      <c r="AB11965" s="185"/>
      <c r="AC11965" s="431"/>
    </row>
    <row r="11966" spans="24:29">
      <c r="X11966" s="429"/>
      <c r="Y11966" s="429"/>
      <c r="Z11966" s="429"/>
      <c r="AA11966" s="429"/>
      <c r="AB11966" s="185"/>
      <c r="AC11966" s="431"/>
    </row>
    <row r="11967" spans="24:29">
      <c r="X11967" s="429"/>
      <c r="Y11967" s="429"/>
      <c r="Z11967" s="429"/>
      <c r="AA11967" s="429"/>
      <c r="AB11967" s="185"/>
      <c r="AC11967" s="431"/>
    </row>
    <row r="11968" spans="24:29">
      <c r="X11968" s="429"/>
      <c r="Y11968" s="429"/>
      <c r="Z11968" s="429"/>
      <c r="AA11968" s="429"/>
      <c r="AB11968" s="185"/>
      <c r="AC11968" s="431"/>
    </row>
    <row r="11969" spans="24:29">
      <c r="X11969" s="429"/>
      <c r="Y11969" s="429"/>
      <c r="Z11969" s="429"/>
      <c r="AA11969" s="429"/>
      <c r="AB11969" s="185"/>
      <c r="AC11969" s="431"/>
    </row>
    <row r="11970" spans="24:29">
      <c r="X11970" s="429"/>
      <c r="Y11970" s="429"/>
      <c r="Z11970" s="429"/>
      <c r="AA11970" s="429"/>
      <c r="AB11970" s="185"/>
      <c r="AC11970" s="431"/>
    </row>
    <row r="11971" spans="24:29">
      <c r="X11971" s="429"/>
      <c r="Y11971" s="429"/>
      <c r="Z11971" s="429"/>
      <c r="AA11971" s="429"/>
      <c r="AB11971" s="185"/>
      <c r="AC11971" s="431"/>
    </row>
    <row r="11972" spans="24:29">
      <c r="X11972" s="429"/>
      <c r="Y11972" s="429"/>
      <c r="Z11972" s="429"/>
      <c r="AA11972" s="429"/>
      <c r="AB11972" s="185"/>
      <c r="AC11972" s="431"/>
    </row>
    <row r="11973" spans="24:29">
      <c r="X11973" s="429"/>
      <c r="Y11973" s="429"/>
      <c r="Z11973" s="429"/>
      <c r="AA11973" s="429"/>
      <c r="AB11973" s="185"/>
      <c r="AC11973" s="431"/>
    </row>
    <row r="11974" spans="24:29">
      <c r="X11974" s="429"/>
      <c r="Y11974" s="429"/>
      <c r="Z11974" s="429"/>
      <c r="AA11974" s="429"/>
      <c r="AB11974" s="185"/>
      <c r="AC11974" s="431"/>
    </row>
    <row r="11975" spans="24:29">
      <c r="X11975" s="429"/>
      <c r="Y11975" s="429"/>
      <c r="Z11975" s="429"/>
      <c r="AA11975" s="429"/>
      <c r="AB11975" s="185"/>
      <c r="AC11975" s="431"/>
    </row>
    <row r="11976" spans="24:29">
      <c r="X11976" s="429"/>
      <c r="Y11976" s="429"/>
      <c r="Z11976" s="429"/>
      <c r="AA11976" s="429"/>
      <c r="AB11976" s="185"/>
      <c r="AC11976" s="431"/>
    </row>
    <row r="11977" spans="24:29">
      <c r="X11977" s="429"/>
      <c r="Y11977" s="429"/>
      <c r="Z11977" s="429"/>
      <c r="AA11977" s="429"/>
      <c r="AB11977" s="185"/>
      <c r="AC11977" s="431"/>
    </row>
    <row r="11978" spans="24:29">
      <c r="X11978" s="429"/>
      <c r="Y11978" s="429"/>
      <c r="Z11978" s="429"/>
      <c r="AA11978" s="429"/>
      <c r="AB11978" s="185"/>
      <c r="AC11978" s="431"/>
    </row>
    <row r="11979" spans="24:29">
      <c r="X11979" s="429"/>
      <c r="Y11979" s="429"/>
      <c r="Z11979" s="429"/>
      <c r="AA11979" s="429"/>
      <c r="AB11979" s="185"/>
      <c r="AC11979" s="431"/>
    </row>
    <row r="11980" spans="24:29">
      <c r="X11980" s="429"/>
      <c r="Y11980" s="429"/>
      <c r="Z11980" s="429"/>
      <c r="AA11980" s="429"/>
      <c r="AB11980" s="185"/>
      <c r="AC11980" s="431"/>
    </row>
    <row r="11981" spans="24:29">
      <c r="X11981" s="429"/>
      <c r="Y11981" s="429"/>
      <c r="Z11981" s="429"/>
      <c r="AA11981" s="429"/>
      <c r="AB11981" s="185"/>
      <c r="AC11981" s="431"/>
    </row>
    <row r="11982" spans="24:29">
      <c r="X11982" s="429"/>
      <c r="Y11982" s="429"/>
      <c r="Z11982" s="429"/>
      <c r="AA11982" s="429"/>
      <c r="AB11982" s="185"/>
      <c r="AC11982" s="431"/>
    </row>
    <row r="11983" spans="24:29">
      <c r="X11983" s="429"/>
      <c r="Y11983" s="429"/>
      <c r="Z11983" s="429"/>
      <c r="AA11983" s="429"/>
      <c r="AB11983" s="185"/>
      <c r="AC11983" s="431"/>
    </row>
    <row r="11984" spans="24:29">
      <c r="X11984" s="429"/>
      <c r="Y11984" s="429"/>
      <c r="Z11984" s="429"/>
      <c r="AA11984" s="429"/>
      <c r="AB11984" s="185"/>
      <c r="AC11984" s="431"/>
    </row>
    <row r="11985" spans="24:29">
      <c r="X11985" s="429"/>
      <c r="Y11985" s="429"/>
      <c r="Z11985" s="429"/>
      <c r="AA11985" s="429"/>
      <c r="AB11985" s="185"/>
      <c r="AC11985" s="431"/>
    </row>
    <row r="11986" spans="24:29">
      <c r="X11986" s="429"/>
      <c r="Y11986" s="429"/>
      <c r="Z11986" s="429"/>
      <c r="AA11986" s="429"/>
      <c r="AB11986" s="185"/>
      <c r="AC11986" s="431"/>
    </row>
    <row r="11987" spans="24:29">
      <c r="X11987" s="429"/>
      <c r="Y11987" s="429"/>
      <c r="Z11987" s="429"/>
      <c r="AA11987" s="429"/>
      <c r="AB11987" s="185"/>
      <c r="AC11987" s="431"/>
    </row>
    <row r="11988" spans="24:29">
      <c r="X11988" s="429"/>
      <c r="Y11988" s="429"/>
      <c r="Z11988" s="429"/>
      <c r="AA11988" s="429"/>
      <c r="AB11988" s="185"/>
      <c r="AC11988" s="431"/>
    </row>
    <row r="11989" spans="24:29">
      <c r="X11989" s="429"/>
      <c r="Y11989" s="429"/>
      <c r="Z11989" s="429"/>
      <c r="AA11989" s="429"/>
      <c r="AB11989" s="185"/>
      <c r="AC11989" s="431"/>
    </row>
    <row r="11990" spans="24:29">
      <c r="X11990" s="429"/>
      <c r="Y11990" s="429"/>
      <c r="Z11990" s="429"/>
      <c r="AA11990" s="429"/>
      <c r="AB11990" s="185"/>
      <c r="AC11990" s="431"/>
    </row>
    <row r="11991" spans="24:29">
      <c r="X11991" s="429"/>
      <c r="Y11991" s="429"/>
      <c r="Z11991" s="429"/>
      <c r="AA11991" s="429"/>
      <c r="AB11991" s="185"/>
      <c r="AC11991" s="431"/>
    </row>
    <row r="11992" spans="24:29">
      <c r="X11992" s="429"/>
      <c r="Y11992" s="429"/>
      <c r="Z11992" s="429"/>
      <c r="AA11992" s="429"/>
      <c r="AB11992" s="185"/>
      <c r="AC11992" s="431"/>
    </row>
    <row r="11993" spans="24:29">
      <c r="X11993" s="429"/>
      <c r="Y11993" s="429"/>
      <c r="Z11993" s="429"/>
      <c r="AA11993" s="429"/>
      <c r="AB11993" s="185"/>
      <c r="AC11993" s="431"/>
    </row>
    <row r="11994" spans="24:29">
      <c r="X11994" s="429"/>
      <c r="Y11994" s="429"/>
      <c r="Z11994" s="429"/>
      <c r="AA11994" s="429"/>
      <c r="AB11994" s="185"/>
      <c r="AC11994" s="431"/>
    </row>
    <row r="11995" spans="24:29">
      <c r="X11995" s="429"/>
      <c r="Y11995" s="429"/>
      <c r="Z11995" s="429"/>
      <c r="AA11995" s="429"/>
      <c r="AB11995" s="185"/>
      <c r="AC11995" s="431"/>
    </row>
    <row r="11996" spans="24:29">
      <c r="X11996" s="429"/>
      <c r="Y11996" s="429"/>
      <c r="Z11996" s="429"/>
      <c r="AA11996" s="429"/>
      <c r="AB11996" s="185"/>
      <c r="AC11996" s="431"/>
    </row>
    <row r="11997" spans="24:29">
      <c r="X11997" s="429"/>
      <c r="Y11997" s="429"/>
      <c r="Z11997" s="429"/>
      <c r="AA11997" s="429"/>
      <c r="AB11997" s="185"/>
      <c r="AC11997" s="431"/>
    </row>
    <row r="11998" spans="24:29">
      <c r="X11998" s="429"/>
      <c r="Y11998" s="429"/>
      <c r="Z11998" s="429"/>
      <c r="AA11998" s="429"/>
      <c r="AB11998" s="185"/>
      <c r="AC11998" s="431"/>
    </row>
    <row r="11999" spans="24:29">
      <c r="X11999" s="429"/>
      <c r="Y11999" s="429"/>
      <c r="Z11999" s="429"/>
      <c r="AA11999" s="429"/>
      <c r="AB11999" s="185"/>
      <c r="AC11999" s="431"/>
    </row>
    <row r="12000" spans="24:29">
      <c r="X12000" s="429"/>
      <c r="Y12000" s="429"/>
      <c r="Z12000" s="429"/>
      <c r="AA12000" s="429"/>
      <c r="AB12000" s="185"/>
      <c r="AC12000" s="431"/>
    </row>
    <row r="12001" spans="24:29">
      <c r="X12001" s="429"/>
      <c r="Y12001" s="429"/>
      <c r="Z12001" s="429"/>
      <c r="AA12001" s="429"/>
      <c r="AB12001" s="185"/>
      <c r="AC12001" s="431"/>
    </row>
    <row r="12002" spans="24:29">
      <c r="X12002" s="429"/>
      <c r="Y12002" s="429"/>
      <c r="Z12002" s="429"/>
      <c r="AA12002" s="429"/>
      <c r="AB12002" s="185"/>
      <c r="AC12002" s="431"/>
    </row>
    <row r="12003" spans="24:29">
      <c r="X12003" s="429"/>
      <c r="Y12003" s="429"/>
      <c r="Z12003" s="429"/>
      <c r="AA12003" s="429"/>
      <c r="AB12003" s="185"/>
      <c r="AC12003" s="431"/>
    </row>
    <row r="12004" spans="24:29">
      <c r="X12004" s="429"/>
      <c r="Y12004" s="429"/>
      <c r="Z12004" s="429"/>
      <c r="AA12004" s="429"/>
      <c r="AB12004" s="185"/>
      <c r="AC12004" s="431"/>
    </row>
    <row r="12005" spans="24:29">
      <c r="X12005" s="429"/>
      <c r="Y12005" s="429"/>
      <c r="Z12005" s="429"/>
      <c r="AA12005" s="429"/>
      <c r="AB12005" s="185"/>
      <c r="AC12005" s="431"/>
    </row>
    <row r="12006" spans="24:29">
      <c r="X12006" s="429"/>
      <c r="Y12006" s="429"/>
      <c r="Z12006" s="429"/>
      <c r="AA12006" s="429"/>
      <c r="AB12006" s="185"/>
      <c r="AC12006" s="431"/>
    </row>
    <row r="12007" spans="24:29">
      <c r="X12007" s="429"/>
      <c r="Y12007" s="429"/>
      <c r="Z12007" s="429"/>
      <c r="AA12007" s="429"/>
      <c r="AB12007" s="185"/>
      <c r="AC12007" s="431"/>
    </row>
    <row r="12008" spans="24:29">
      <c r="X12008" s="429"/>
      <c r="Y12008" s="429"/>
      <c r="Z12008" s="429"/>
      <c r="AA12008" s="429"/>
      <c r="AB12008" s="185"/>
      <c r="AC12008" s="431"/>
    </row>
    <row r="12009" spans="24:29">
      <c r="X12009" s="429"/>
      <c r="Y12009" s="429"/>
      <c r="Z12009" s="429"/>
      <c r="AA12009" s="429"/>
      <c r="AB12009" s="185"/>
      <c r="AC12009" s="431"/>
    </row>
    <row r="12010" spans="24:29">
      <c r="X12010" s="429"/>
      <c r="Y12010" s="429"/>
      <c r="Z12010" s="429"/>
      <c r="AA12010" s="429"/>
      <c r="AB12010" s="185"/>
      <c r="AC12010" s="431"/>
    </row>
    <row r="12011" spans="24:29">
      <c r="X12011" s="429"/>
      <c r="Y12011" s="429"/>
      <c r="Z12011" s="429"/>
      <c r="AA12011" s="429"/>
      <c r="AB12011" s="185"/>
      <c r="AC12011" s="431"/>
    </row>
    <row r="12012" spans="24:29">
      <c r="X12012" s="429"/>
      <c r="Y12012" s="429"/>
      <c r="Z12012" s="429"/>
      <c r="AA12012" s="429"/>
      <c r="AB12012" s="185"/>
      <c r="AC12012" s="431"/>
    </row>
    <row r="12013" spans="24:29">
      <c r="X12013" s="429"/>
      <c r="Y12013" s="429"/>
      <c r="Z12013" s="429"/>
      <c r="AA12013" s="429"/>
      <c r="AB12013" s="185"/>
      <c r="AC12013" s="431"/>
    </row>
    <row r="12014" spans="24:29">
      <c r="X12014" s="429"/>
      <c r="Y12014" s="429"/>
      <c r="Z12014" s="429"/>
      <c r="AA12014" s="429"/>
      <c r="AB12014" s="185"/>
      <c r="AC12014" s="431"/>
    </row>
    <row r="12015" spans="24:29">
      <c r="X12015" s="429"/>
      <c r="Y12015" s="429"/>
      <c r="Z12015" s="429"/>
      <c r="AA12015" s="429"/>
      <c r="AB12015" s="185"/>
      <c r="AC12015" s="431"/>
    </row>
    <row r="12016" spans="24:29">
      <c r="X12016" s="429"/>
      <c r="Y12016" s="429"/>
      <c r="Z12016" s="429"/>
      <c r="AA12016" s="429"/>
      <c r="AB12016" s="185"/>
      <c r="AC12016" s="431"/>
    </row>
    <row r="12017" spans="24:29">
      <c r="X12017" s="429"/>
      <c r="Y12017" s="429"/>
      <c r="Z12017" s="429"/>
      <c r="AA12017" s="429"/>
      <c r="AB12017" s="185"/>
      <c r="AC12017" s="431"/>
    </row>
    <row r="12018" spans="24:29">
      <c r="X12018" s="429"/>
      <c r="Y12018" s="429"/>
      <c r="Z12018" s="429"/>
      <c r="AA12018" s="429"/>
      <c r="AB12018" s="185"/>
      <c r="AC12018" s="431"/>
    </row>
    <row r="12019" spans="24:29">
      <c r="X12019" s="429"/>
      <c r="Y12019" s="429"/>
      <c r="Z12019" s="429"/>
      <c r="AA12019" s="429"/>
      <c r="AB12019" s="185"/>
      <c r="AC12019" s="431"/>
    </row>
    <row r="12020" spans="24:29">
      <c r="X12020" s="429"/>
      <c r="Y12020" s="429"/>
      <c r="Z12020" s="429"/>
      <c r="AA12020" s="429"/>
      <c r="AB12020" s="185"/>
      <c r="AC12020" s="431"/>
    </row>
    <row r="12021" spans="24:29">
      <c r="X12021" s="429"/>
      <c r="Y12021" s="429"/>
      <c r="Z12021" s="429"/>
      <c r="AA12021" s="429"/>
      <c r="AB12021" s="185"/>
      <c r="AC12021" s="431"/>
    </row>
    <row r="12022" spans="24:29">
      <c r="X12022" s="429"/>
      <c r="Y12022" s="429"/>
      <c r="Z12022" s="429"/>
      <c r="AA12022" s="429"/>
      <c r="AB12022" s="185"/>
      <c r="AC12022" s="431"/>
    </row>
    <row r="12023" spans="24:29">
      <c r="X12023" s="429"/>
      <c r="Y12023" s="429"/>
      <c r="Z12023" s="429"/>
      <c r="AA12023" s="429"/>
      <c r="AB12023" s="185"/>
      <c r="AC12023" s="431"/>
    </row>
    <row r="12024" spans="24:29">
      <c r="X12024" s="429"/>
      <c r="Y12024" s="429"/>
      <c r="Z12024" s="429"/>
      <c r="AA12024" s="429"/>
      <c r="AB12024" s="185"/>
      <c r="AC12024" s="431"/>
    </row>
    <row r="12025" spans="24:29">
      <c r="X12025" s="429"/>
      <c r="Y12025" s="429"/>
      <c r="Z12025" s="429"/>
      <c r="AA12025" s="429"/>
      <c r="AB12025" s="185"/>
      <c r="AC12025" s="431"/>
    </row>
    <row r="12026" spans="24:29">
      <c r="X12026" s="429"/>
      <c r="Y12026" s="429"/>
      <c r="Z12026" s="429"/>
      <c r="AA12026" s="429"/>
      <c r="AB12026" s="185"/>
      <c r="AC12026" s="431"/>
    </row>
    <row r="12027" spans="24:29">
      <c r="X12027" s="429"/>
      <c r="Y12027" s="429"/>
      <c r="Z12027" s="429"/>
      <c r="AA12027" s="429"/>
      <c r="AB12027" s="185"/>
      <c r="AC12027" s="431"/>
    </row>
    <row r="12028" spans="24:29">
      <c r="X12028" s="429"/>
      <c r="Y12028" s="429"/>
      <c r="Z12028" s="429"/>
      <c r="AA12028" s="429"/>
      <c r="AB12028" s="185"/>
      <c r="AC12028" s="431"/>
    </row>
    <row r="12029" spans="24:29">
      <c r="X12029" s="429"/>
      <c r="Y12029" s="429"/>
      <c r="Z12029" s="429"/>
      <c r="AA12029" s="429"/>
      <c r="AB12029" s="185"/>
      <c r="AC12029" s="431"/>
    </row>
    <row r="12030" spans="24:29">
      <c r="X12030" s="429"/>
      <c r="Y12030" s="429"/>
      <c r="Z12030" s="429"/>
      <c r="AA12030" s="429"/>
      <c r="AB12030" s="185"/>
      <c r="AC12030" s="431"/>
    </row>
    <row r="12031" spans="24:29">
      <c r="X12031" s="429"/>
      <c r="Y12031" s="429"/>
      <c r="Z12031" s="429"/>
      <c r="AA12031" s="429"/>
      <c r="AB12031" s="185"/>
      <c r="AC12031" s="431"/>
    </row>
    <row r="12032" spans="24:29">
      <c r="X12032" s="429"/>
      <c r="Y12032" s="429"/>
      <c r="Z12032" s="429"/>
      <c r="AA12032" s="429"/>
      <c r="AB12032" s="185"/>
      <c r="AC12032" s="431"/>
    </row>
    <row r="12033" spans="24:29">
      <c r="X12033" s="429"/>
      <c r="Y12033" s="429"/>
      <c r="Z12033" s="429"/>
      <c r="AA12033" s="429"/>
      <c r="AB12033" s="185"/>
      <c r="AC12033" s="431"/>
    </row>
    <row r="12034" spans="24:29">
      <c r="X12034" s="429"/>
      <c r="Y12034" s="429"/>
      <c r="Z12034" s="429"/>
      <c r="AA12034" s="429"/>
      <c r="AB12034" s="185"/>
      <c r="AC12034" s="431"/>
    </row>
    <row r="12035" spans="24:29">
      <c r="X12035" s="429"/>
      <c r="Y12035" s="429"/>
      <c r="Z12035" s="429"/>
      <c r="AA12035" s="429"/>
      <c r="AB12035" s="185"/>
      <c r="AC12035" s="431"/>
    </row>
    <row r="12036" spans="24:29">
      <c r="X12036" s="429"/>
      <c r="Y12036" s="429"/>
      <c r="Z12036" s="429"/>
      <c r="AA12036" s="429"/>
      <c r="AB12036" s="185"/>
      <c r="AC12036" s="431"/>
    </row>
    <row r="12037" spans="24:29">
      <c r="X12037" s="429"/>
      <c r="Y12037" s="429"/>
      <c r="Z12037" s="429"/>
      <c r="AA12037" s="429"/>
      <c r="AB12037" s="185"/>
      <c r="AC12037" s="431"/>
    </row>
    <row r="12038" spans="24:29">
      <c r="X12038" s="429"/>
      <c r="Y12038" s="429"/>
      <c r="Z12038" s="429"/>
      <c r="AA12038" s="429"/>
      <c r="AB12038" s="185"/>
      <c r="AC12038" s="431"/>
    </row>
    <row r="12039" spans="24:29">
      <c r="X12039" s="429"/>
      <c r="Y12039" s="429"/>
      <c r="Z12039" s="429"/>
      <c r="AA12039" s="429"/>
      <c r="AB12039" s="185"/>
      <c r="AC12039" s="431"/>
    </row>
    <row r="12040" spans="24:29">
      <c r="X12040" s="429"/>
      <c r="Y12040" s="429"/>
      <c r="Z12040" s="429"/>
      <c r="AA12040" s="429"/>
      <c r="AB12040" s="185"/>
      <c r="AC12040" s="431"/>
    </row>
    <row r="12041" spans="24:29">
      <c r="X12041" s="429"/>
      <c r="Y12041" s="429"/>
      <c r="Z12041" s="429"/>
      <c r="AA12041" s="429"/>
      <c r="AB12041" s="185"/>
      <c r="AC12041" s="431"/>
    </row>
    <row r="12042" spans="24:29">
      <c r="X12042" s="429"/>
      <c r="Y12042" s="429"/>
      <c r="Z12042" s="429"/>
      <c r="AA12042" s="429"/>
      <c r="AB12042" s="185"/>
      <c r="AC12042" s="431"/>
    </row>
    <row r="12043" spans="24:29">
      <c r="X12043" s="429"/>
      <c r="Y12043" s="429"/>
      <c r="Z12043" s="429"/>
      <c r="AA12043" s="429"/>
      <c r="AB12043" s="185"/>
      <c r="AC12043" s="431"/>
    </row>
    <row r="12044" spans="24:29">
      <c r="X12044" s="429"/>
      <c r="Y12044" s="429"/>
      <c r="Z12044" s="429"/>
      <c r="AA12044" s="429"/>
      <c r="AB12044" s="185"/>
      <c r="AC12044" s="431"/>
    </row>
    <row r="12045" spans="24:29">
      <c r="X12045" s="429"/>
      <c r="Y12045" s="429"/>
      <c r="Z12045" s="429"/>
      <c r="AA12045" s="429"/>
      <c r="AB12045" s="185"/>
      <c r="AC12045" s="431"/>
    </row>
    <row r="12046" spans="24:29">
      <c r="X12046" s="429"/>
      <c r="Y12046" s="429"/>
      <c r="Z12046" s="429"/>
      <c r="AA12046" s="429"/>
      <c r="AB12046" s="185"/>
      <c r="AC12046" s="431"/>
    </row>
    <row r="12047" spans="24:29">
      <c r="X12047" s="429"/>
      <c r="Y12047" s="429"/>
      <c r="Z12047" s="429"/>
      <c r="AA12047" s="429"/>
      <c r="AB12047" s="185"/>
      <c r="AC12047" s="431"/>
    </row>
    <row r="12048" spans="24:29">
      <c r="X12048" s="429"/>
      <c r="Y12048" s="429"/>
      <c r="Z12048" s="429"/>
      <c r="AA12048" s="429"/>
      <c r="AB12048" s="185"/>
      <c r="AC12048" s="431"/>
    </row>
    <row r="12049" spans="24:29">
      <c r="X12049" s="429"/>
      <c r="Y12049" s="429"/>
      <c r="Z12049" s="429"/>
      <c r="AA12049" s="429"/>
      <c r="AB12049" s="185"/>
      <c r="AC12049" s="431"/>
    </row>
    <row r="12050" spans="24:29">
      <c r="X12050" s="429"/>
      <c r="Y12050" s="429"/>
      <c r="Z12050" s="429"/>
      <c r="AA12050" s="429"/>
      <c r="AB12050" s="185"/>
      <c r="AC12050" s="431"/>
    </row>
    <row r="12051" spans="24:29">
      <c r="X12051" s="429"/>
      <c r="Y12051" s="429"/>
      <c r="Z12051" s="429"/>
      <c r="AA12051" s="429"/>
      <c r="AB12051" s="185"/>
      <c r="AC12051" s="431"/>
    </row>
    <row r="12052" spans="24:29">
      <c r="X12052" s="429"/>
      <c r="Y12052" s="429"/>
      <c r="Z12052" s="429"/>
      <c r="AA12052" s="429"/>
      <c r="AB12052" s="185"/>
      <c r="AC12052" s="431"/>
    </row>
    <row r="12053" spans="24:29">
      <c r="X12053" s="429"/>
      <c r="Y12053" s="429"/>
      <c r="Z12053" s="429"/>
      <c r="AA12053" s="429"/>
      <c r="AB12053" s="185"/>
      <c r="AC12053" s="431"/>
    </row>
    <row r="12054" spans="24:29">
      <c r="X12054" s="429"/>
      <c r="Y12054" s="429"/>
      <c r="Z12054" s="429"/>
      <c r="AA12054" s="429"/>
      <c r="AB12054" s="185"/>
      <c r="AC12054" s="431"/>
    </row>
    <row r="12055" spans="24:29">
      <c r="X12055" s="429"/>
      <c r="Y12055" s="429"/>
      <c r="Z12055" s="429"/>
      <c r="AA12055" s="429"/>
      <c r="AB12055" s="185"/>
      <c r="AC12055" s="431"/>
    </row>
    <row r="12056" spans="24:29">
      <c r="X12056" s="429"/>
      <c r="Y12056" s="429"/>
      <c r="Z12056" s="429"/>
      <c r="AA12056" s="429"/>
      <c r="AB12056" s="185"/>
      <c r="AC12056" s="431"/>
    </row>
    <row r="12057" spans="24:29">
      <c r="X12057" s="429"/>
      <c r="Y12057" s="429"/>
      <c r="Z12057" s="429"/>
      <c r="AA12057" s="429"/>
      <c r="AB12057" s="185"/>
      <c r="AC12057" s="431"/>
    </row>
    <row r="12058" spans="24:29">
      <c r="X12058" s="429"/>
      <c r="Y12058" s="429"/>
      <c r="Z12058" s="429"/>
      <c r="AA12058" s="429"/>
      <c r="AB12058" s="185"/>
      <c r="AC12058" s="431"/>
    </row>
    <row r="12059" spans="24:29">
      <c r="X12059" s="429"/>
      <c r="Y12059" s="429"/>
      <c r="Z12059" s="429"/>
      <c r="AA12059" s="429"/>
      <c r="AB12059" s="185"/>
      <c r="AC12059" s="431"/>
    </row>
    <row r="12060" spans="24:29">
      <c r="X12060" s="429"/>
      <c r="Y12060" s="429"/>
      <c r="Z12060" s="429"/>
      <c r="AA12060" s="429"/>
      <c r="AB12060" s="185"/>
      <c r="AC12060" s="431"/>
    </row>
    <row r="12061" spans="24:29">
      <c r="X12061" s="429"/>
      <c r="Y12061" s="429"/>
      <c r="Z12061" s="429"/>
      <c r="AA12061" s="429"/>
      <c r="AB12061" s="185"/>
      <c r="AC12061" s="431"/>
    </row>
    <row r="12062" spans="24:29">
      <c r="X12062" s="429"/>
      <c r="Y12062" s="429"/>
      <c r="Z12062" s="429"/>
      <c r="AA12062" s="429"/>
      <c r="AB12062" s="185"/>
      <c r="AC12062" s="431"/>
    </row>
    <row r="12063" spans="24:29">
      <c r="X12063" s="429"/>
      <c r="Y12063" s="429"/>
      <c r="Z12063" s="429"/>
      <c r="AA12063" s="429"/>
      <c r="AB12063" s="185"/>
      <c r="AC12063" s="431"/>
    </row>
    <row r="12064" spans="24:29">
      <c r="X12064" s="429"/>
      <c r="Y12064" s="429"/>
      <c r="Z12064" s="429"/>
      <c r="AA12064" s="429"/>
      <c r="AB12064" s="185"/>
      <c r="AC12064" s="431"/>
    </row>
    <row r="12065" spans="24:29">
      <c r="X12065" s="429"/>
      <c r="Y12065" s="429"/>
      <c r="Z12065" s="429"/>
      <c r="AA12065" s="429"/>
      <c r="AB12065" s="185"/>
      <c r="AC12065" s="431"/>
    </row>
    <row r="12066" spans="24:29">
      <c r="X12066" s="429"/>
      <c r="Y12066" s="429"/>
      <c r="Z12066" s="429"/>
      <c r="AA12066" s="429"/>
      <c r="AB12066" s="185"/>
      <c r="AC12066" s="431"/>
    </row>
    <row r="12067" spans="24:29">
      <c r="X12067" s="429"/>
      <c r="Y12067" s="429"/>
      <c r="Z12067" s="429"/>
      <c r="AA12067" s="429"/>
      <c r="AB12067" s="185"/>
      <c r="AC12067" s="431"/>
    </row>
    <row r="12068" spans="24:29">
      <c r="X12068" s="429"/>
      <c r="Y12068" s="429"/>
      <c r="Z12068" s="429"/>
      <c r="AA12068" s="429"/>
      <c r="AB12068" s="185"/>
      <c r="AC12068" s="431"/>
    </row>
    <row r="12069" spans="24:29">
      <c r="X12069" s="429"/>
      <c r="Y12069" s="429"/>
      <c r="Z12069" s="429"/>
      <c r="AA12069" s="429"/>
      <c r="AB12069" s="185"/>
      <c r="AC12069" s="431"/>
    </row>
    <row r="12070" spans="24:29">
      <c r="X12070" s="429"/>
      <c r="Y12070" s="429"/>
      <c r="Z12070" s="429"/>
      <c r="AA12070" s="429"/>
      <c r="AB12070" s="185"/>
      <c r="AC12070" s="431"/>
    </row>
    <row r="12071" spans="24:29">
      <c r="X12071" s="429"/>
      <c r="Y12071" s="429"/>
      <c r="Z12071" s="429"/>
      <c r="AA12071" s="429"/>
      <c r="AB12071" s="185"/>
      <c r="AC12071" s="431"/>
    </row>
    <row r="12072" spans="24:29">
      <c r="X12072" s="429"/>
      <c r="Y12072" s="429"/>
      <c r="Z12072" s="429"/>
      <c r="AA12072" s="429"/>
      <c r="AB12072" s="185"/>
      <c r="AC12072" s="431"/>
    </row>
    <row r="12073" spans="24:29">
      <c r="X12073" s="429"/>
      <c r="Y12073" s="429"/>
      <c r="Z12073" s="429"/>
      <c r="AA12073" s="429"/>
      <c r="AB12073" s="185"/>
      <c r="AC12073" s="431"/>
    </row>
    <row r="12074" spans="24:29">
      <c r="X12074" s="429"/>
      <c r="Y12074" s="429"/>
      <c r="Z12074" s="429"/>
      <c r="AA12074" s="429"/>
      <c r="AB12074" s="185"/>
      <c r="AC12074" s="431"/>
    </row>
    <row r="12075" spans="24:29">
      <c r="X12075" s="429"/>
      <c r="Y12075" s="429"/>
      <c r="Z12075" s="429"/>
      <c r="AA12075" s="429"/>
      <c r="AB12075" s="185"/>
      <c r="AC12075" s="431"/>
    </row>
    <row r="12076" spans="24:29">
      <c r="X12076" s="429"/>
      <c r="Y12076" s="429"/>
      <c r="Z12076" s="429"/>
      <c r="AA12076" s="429"/>
      <c r="AB12076" s="185"/>
      <c r="AC12076" s="431"/>
    </row>
    <row r="12077" spans="24:29">
      <c r="X12077" s="429"/>
      <c r="Y12077" s="429"/>
      <c r="Z12077" s="429"/>
      <c r="AA12077" s="429"/>
      <c r="AB12077" s="185"/>
      <c r="AC12077" s="431"/>
    </row>
    <row r="12078" spans="24:29">
      <c r="X12078" s="429"/>
      <c r="Y12078" s="429"/>
      <c r="Z12078" s="429"/>
      <c r="AA12078" s="429"/>
      <c r="AB12078" s="185"/>
      <c r="AC12078" s="431"/>
    </row>
    <row r="12079" spans="24:29">
      <c r="X12079" s="429"/>
      <c r="Y12079" s="429"/>
      <c r="Z12079" s="429"/>
      <c r="AA12079" s="429"/>
      <c r="AB12079" s="185"/>
      <c r="AC12079" s="431"/>
    </row>
    <row r="12080" spans="24:29">
      <c r="X12080" s="429"/>
      <c r="Y12080" s="429"/>
      <c r="Z12080" s="429"/>
      <c r="AA12080" s="429"/>
      <c r="AB12080" s="185"/>
      <c r="AC12080" s="431"/>
    </row>
    <row r="12081" spans="24:29">
      <c r="X12081" s="429"/>
      <c r="Y12081" s="429"/>
      <c r="Z12081" s="429"/>
      <c r="AA12081" s="429"/>
      <c r="AB12081" s="185"/>
      <c r="AC12081" s="431"/>
    </row>
    <row r="12082" spans="24:29">
      <c r="X12082" s="429"/>
      <c r="Y12082" s="429"/>
      <c r="Z12082" s="429"/>
      <c r="AA12082" s="429"/>
      <c r="AB12082" s="185"/>
      <c r="AC12082" s="431"/>
    </row>
    <row r="12083" spans="24:29">
      <c r="X12083" s="429"/>
      <c r="Y12083" s="429"/>
      <c r="Z12083" s="429"/>
      <c r="AA12083" s="429"/>
      <c r="AB12083" s="185"/>
      <c r="AC12083" s="431"/>
    </row>
    <row r="12084" spans="24:29">
      <c r="X12084" s="429"/>
      <c r="Y12084" s="429"/>
      <c r="Z12084" s="429"/>
      <c r="AA12084" s="429"/>
      <c r="AB12084" s="185"/>
      <c r="AC12084" s="431"/>
    </row>
    <row r="12085" spans="24:29">
      <c r="X12085" s="429"/>
      <c r="Y12085" s="429"/>
      <c r="Z12085" s="429"/>
      <c r="AA12085" s="429"/>
      <c r="AB12085" s="185"/>
      <c r="AC12085" s="431"/>
    </row>
    <row r="12086" spans="24:29">
      <c r="X12086" s="429"/>
      <c r="Y12086" s="429"/>
      <c r="Z12086" s="429"/>
      <c r="AA12086" s="429"/>
      <c r="AB12086" s="185"/>
      <c r="AC12086" s="431"/>
    </row>
    <row r="12087" spans="24:29">
      <c r="X12087" s="429"/>
      <c r="Y12087" s="429"/>
      <c r="Z12087" s="429"/>
      <c r="AA12087" s="429"/>
      <c r="AB12087" s="185"/>
      <c r="AC12087" s="431"/>
    </row>
    <row r="12088" spans="24:29">
      <c r="X12088" s="429"/>
      <c r="Y12088" s="429"/>
      <c r="Z12088" s="429"/>
      <c r="AA12088" s="429"/>
      <c r="AB12088" s="185"/>
      <c r="AC12088" s="431"/>
    </row>
    <row r="12089" spans="24:29">
      <c r="X12089" s="429"/>
      <c r="Y12089" s="429"/>
      <c r="Z12089" s="429"/>
      <c r="AA12089" s="429"/>
      <c r="AB12089" s="185"/>
      <c r="AC12089" s="431"/>
    </row>
    <row r="12090" spans="24:29">
      <c r="X12090" s="429"/>
      <c r="Y12090" s="429"/>
      <c r="Z12090" s="429"/>
      <c r="AA12090" s="429"/>
      <c r="AB12090" s="185"/>
      <c r="AC12090" s="431"/>
    </row>
    <row r="12091" spans="24:29">
      <c r="X12091" s="429"/>
      <c r="Y12091" s="429"/>
      <c r="Z12091" s="429"/>
      <c r="AA12091" s="429"/>
      <c r="AB12091" s="185"/>
      <c r="AC12091" s="431"/>
    </row>
    <row r="12092" spans="24:29">
      <c r="X12092" s="429"/>
      <c r="Y12092" s="429"/>
      <c r="Z12092" s="429"/>
      <c r="AA12092" s="429"/>
      <c r="AB12092" s="185"/>
      <c r="AC12092" s="431"/>
    </row>
    <row r="12093" spans="24:29">
      <c r="X12093" s="429"/>
      <c r="Y12093" s="429"/>
      <c r="Z12093" s="429"/>
      <c r="AA12093" s="429"/>
      <c r="AB12093" s="185"/>
      <c r="AC12093" s="431"/>
    </row>
    <row r="12094" spans="24:29">
      <c r="X12094" s="429"/>
      <c r="Y12094" s="429"/>
      <c r="Z12094" s="429"/>
      <c r="AA12094" s="429"/>
      <c r="AB12094" s="185"/>
      <c r="AC12094" s="431"/>
    </row>
    <row r="12095" spans="24:29">
      <c r="X12095" s="429"/>
      <c r="Y12095" s="429"/>
      <c r="Z12095" s="429"/>
      <c r="AA12095" s="429"/>
      <c r="AB12095" s="185"/>
      <c r="AC12095" s="431"/>
    </row>
    <row r="12096" spans="24:29">
      <c r="X12096" s="429"/>
      <c r="Y12096" s="429"/>
      <c r="Z12096" s="429"/>
      <c r="AA12096" s="429"/>
      <c r="AB12096" s="185"/>
      <c r="AC12096" s="431"/>
    </row>
    <row r="12097" spans="24:29">
      <c r="X12097" s="429"/>
      <c r="Y12097" s="429"/>
      <c r="Z12097" s="429"/>
      <c r="AA12097" s="429"/>
      <c r="AB12097" s="185"/>
      <c r="AC12097" s="431"/>
    </row>
    <row r="12098" spans="24:29">
      <c r="X12098" s="429"/>
      <c r="Y12098" s="429"/>
      <c r="Z12098" s="429"/>
      <c r="AA12098" s="429"/>
      <c r="AB12098" s="185"/>
      <c r="AC12098" s="431"/>
    </row>
    <row r="12099" spans="24:29">
      <c r="X12099" s="429"/>
      <c r="Y12099" s="429"/>
      <c r="Z12099" s="429"/>
      <c r="AA12099" s="429"/>
      <c r="AB12099" s="185"/>
      <c r="AC12099" s="431"/>
    </row>
    <row r="12100" spans="24:29">
      <c r="X12100" s="429"/>
      <c r="Y12100" s="429"/>
      <c r="Z12100" s="429"/>
      <c r="AA12100" s="429"/>
      <c r="AB12100" s="185"/>
      <c r="AC12100" s="431"/>
    </row>
    <row r="12101" spans="24:29">
      <c r="X12101" s="429"/>
      <c r="Y12101" s="429"/>
      <c r="Z12101" s="429"/>
      <c r="AA12101" s="429"/>
      <c r="AB12101" s="185"/>
      <c r="AC12101" s="431"/>
    </row>
    <row r="12102" spans="24:29">
      <c r="X12102" s="429"/>
      <c r="Y12102" s="429"/>
      <c r="Z12102" s="429"/>
      <c r="AA12102" s="429"/>
      <c r="AB12102" s="185"/>
      <c r="AC12102" s="431"/>
    </row>
    <row r="12103" spans="24:29">
      <c r="X12103" s="429"/>
      <c r="Y12103" s="429"/>
      <c r="Z12103" s="429"/>
      <c r="AA12103" s="429"/>
      <c r="AB12103" s="185"/>
      <c r="AC12103" s="431"/>
    </row>
    <row r="12104" spans="24:29">
      <c r="X12104" s="429"/>
      <c r="Y12104" s="429"/>
      <c r="Z12104" s="429"/>
      <c r="AA12104" s="429"/>
      <c r="AB12104" s="185"/>
      <c r="AC12104" s="431"/>
    </row>
    <row r="12105" spans="24:29">
      <c r="X12105" s="429"/>
      <c r="Y12105" s="429"/>
      <c r="Z12105" s="429"/>
      <c r="AA12105" s="429"/>
      <c r="AB12105" s="185"/>
      <c r="AC12105" s="431"/>
    </row>
    <row r="12106" spans="24:29">
      <c r="X12106" s="429"/>
      <c r="Y12106" s="429"/>
      <c r="Z12106" s="429"/>
      <c r="AA12106" s="429"/>
      <c r="AB12106" s="185"/>
      <c r="AC12106" s="431"/>
    </row>
    <row r="12107" spans="24:29">
      <c r="X12107" s="429"/>
      <c r="Y12107" s="429"/>
      <c r="Z12107" s="429"/>
      <c r="AA12107" s="429"/>
      <c r="AB12107" s="185"/>
      <c r="AC12107" s="431"/>
    </row>
    <row r="12108" spans="24:29">
      <c r="X12108" s="429"/>
      <c r="Y12108" s="429"/>
      <c r="Z12108" s="429"/>
      <c r="AA12108" s="429"/>
      <c r="AB12108" s="185"/>
      <c r="AC12108" s="431"/>
    </row>
    <row r="12109" spans="24:29">
      <c r="X12109" s="429"/>
      <c r="Y12109" s="429"/>
      <c r="Z12109" s="429"/>
      <c r="AA12109" s="429"/>
      <c r="AB12109" s="185"/>
      <c r="AC12109" s="431"/>
    </row>
    <row r="12110" spans="24:29">
      <c r="X12110" s="429"/>
      <c r="Y12110" s="429"/>
      <c r="Z12110" s="429"/>
      <c r="AA12110" s="429"/>
      <c r="AB12110" s="185"/>
      <c r="AC12110" s="431"/>
    </row>
    <row r="12111" spans="24:29">
      <c r="X12111" s="429"/>
      <c r="Y12111" s="429"/>
      <c r="Z12111" s="429"/>
      <c r="AA12111" s="429"/>
      <c r="AB12111" s="185"/>
      <c r="AC12111" s="431"/>
    </row>
    <row r="12112" spans="24:29">
      <c r="X12112" s="429"/>
      <c r="Y12112" s="429"/>
      <c r="Z12112" s="429"/>
      <c r="AA12112" s="429"/>
      <c r="AB12112" s="185"/>
      <c r="AC12112" s="431"/>
    </row>
    <row r="12113" spans="24:29">
      <c r="X12113" s="429"/>
      <c r="Y12113" s="429"/>
      <c r="Z12113" s="429"/>
      <c r="AA12113" s="429"/>
      <c r="AB12113" s="185"/>
      <c r="AC12113" s="431"/>
    </row>
    <row r="12114" spans="24:29">
      <c r="X12114" s="429"/>
      <c r="Y12114" s="429"/>
      <c r="Z12114" s="429"/>
      <c r="AA12114" s="429"/>
      <c r="AB12114" s="185"/>
      <c r="AC12114" s="431"/>
    </row>
    <row r="12115" spans="24:29">
      <c r="X12115" s="429"/>
      <c r="Y12115" s="429"/>
      <c r="Z12115" s="429"/>
      <c r="AA12115" s="429"/>
      <c r="AB12115" s="185"/>
      <c r="AC12115" s="431"/>
    </row>
    <row r="12116" spans="24:29">
      <c r="X12116" s="429"/>
      <c r="Y12116" s="429"/>
      <c r="Z12116" s="429"/>
      <c r="AA12116" s="429"/>
      <c r="AB12116" s="185"/>
      <c r="AC12116" s="431"/>
    </row>
    <row r="12117" spans="24:29">
      <c r="X12117" s="429"/>
      <c r="Y12117" s="429"/>
      <c r="Z12117" s="429"/>
      <c r="AA12117" s="429"/>
      <c r="AB12117" s="185"/>
      <c r="AC12117" s="431"/>
    </row>
    <row r="12118" spans="24:29">
      <c r="X12118" s="429"/>
      <c r="Y12118" s="429"/>
      <c r="Z12118" s="429"/>
      <c r="AA12118" s="429"/>
      <c r="AB12118" s="185"/>
      <c r="AC12118" s="431"/>
    </row>
    <row r="12119" spans="24:29">
      <c r="X12119" s="429"/>
      <c r="Y12119" s="429"/>
      <c r="Z12119" s="429"/>
      <c r="AA12119" s="429"/>
      <c r="AB12119" s="185"/>
      <c r="AC12119" s="431"/>
    </row>
    <row r="12120" spans="24:29">
      <c r="X12120" s="429"/>
      <c r="Y12120" s="429"/>
      <c r="Z12120" s="429"/>
      <c r="AA12120" s="429"/>
      <c r="AB12120" s="185"/>
      <c r="AC12120" s="431"/>
    </row>
    <row r="12121" spans="24:29">
      <c r="X12121" s="429"/>
      <c r="Y12121" s="429"/>
      <c r="Z12121" s="429"/>
      <c r="AA12121" s="429"/>
      <c r="AB12121" s="185"/>
      <c r="AC12121" s="431"/>
    </row>
    <row r="12122" spans="24:29">
      <c r="X12122" s="429"/>
      <c r="Y12122" s="429"/>
      <c r="Z12122" s="429"/>
      <c r="AA12122" s="429"/>
      <c r="AB12122" s="185"/>
      <c r="AC12122" s="431"/>
    </row>
    <row r="12123" spans="24:29">
      <c r="X12123" s="429"/>
      <c r="Y12123" s="429"/>
      <c r="Z12123" s="429"/>
      <c r="AA12123" s="429"/>
      <c r="AB12123" s="185"/>
      <c r="AC12123" s="431"/>
    </row>
    <row r="12124" spans="24:29">
      <c r="X12124" s="429"/>
      <c r="Y12124" s="429"/>
      <c r="Z12124" s="429"/>
      <c r="AA12124" s="429"/>
      <c r="AB12124" s="185"/>
      <c r="AC12124" s="431"/>
    </row>
    <row r="12125" spans="24:29">
      <c r="X12125" s="429"/>
      <c r="Y12125" s="429"/>
      <c r="Z12125" s="429"/>
      <c r="AA12125" s="429"/>
      <c r="AB12125" s="185"/>
      <c r="AC12125" s="431"/>
    </row>
    <row r="12126" spans="24:29">
      <c r="X12126" s="429"/>
      <c r="Y12126" s="429"/>
      <c r="Z12126" s="429"/>
      <c r="AA12126" s="429"/>
      <c r="AB12126" s="185"/>
      <c r="AC12126" s="431"/>
    </row>
    <row r="12127" spans="24:29">
      <c r="X12127" s="429"/>
      <c r="Y12127" s="429"/>
      <c r="Z12127" s="429"/>
      <c r="AA12127" s="429"/>
      <c r="AB12127" s="185"/>
      <c r="AC12127" s="431"/>
    </row>
    <row r="12128" spans="24:29">
      <c r="X12128" s="429"/>
      <c r="Y12128" s="429"/>
      <c r="Z12128" s="429"/>
      <c r="AA12128" s="429"/>
      <c r="AB12128" s="185"/>
      <c r="AC12128" s="431"/>
    </row>
    <row r="12129" spans="24:29">
      <c r="X12129" s="429"/>
      <c r="Y12129" s="429"/>
      <c r="Z12129" s="429"/>
      <c r="AA12129" s="429"/>
      <c r="AB12129" s="185"/>
      <c r="AC12129" s="431"/>
    </row>
    <row r="12130" spans="24:29">
      <c r="X12130" s="429"/>
      <c r="Y12130" s="429"/>
      <c r="Z12130" s="429"/>
      <c r="AA12130" s="429"/>
      <c r="AB12130" s="185"/>
      <c r="AC12130" s="431"/>
    </row>
    <row r="12131" spans="24:29">
      <c r="X12131" s="429"/>
      <c r="Y12131" s="429"/>
      <c r="Z12131" s="429"/>
      <c r="AA12131" s="429"/>
      <c r="AB12131" s="185"/>
      <c r="AC12131" s="431"/>
    </row>
    <row r="12132" spans="24:29">
      <c r="X12132" s="429"/>
      <c r="Y12132" s="429"/>
      <c r="Z12132" s="429"/>
      <c r="AA12132" s="429"/>
      <c r="AB12132" s="185"/>
      <c r="AC12132" s="431"/>
    </row>
    <row r="12133" spans="24:29">
      <c r="X12133" s="429"/>
      <c r="Y12133" s="429"/>
      <c r="Z12133" s="429"/>
      <c r="AA12133" s="429"/>
      <c r="AB12133" s="185"/>
      <c r="AC12133" s="431"/>
    </row>
    <row r="12134" spans="24:29">
      <c r="X12134" s="429"/>
      <c r="Y12134" s="429"/>
      <c r="Z12134" s="429"/>
      <c r="AA12134" s="429"/>
      <c r="AB12134" s="185"/>
      <c r="AC12134" s="431"/>
    </row>
    <row r="12135" spans="24:29">
      <c r="X12135" s="429"/>
      <c r="Y12135" s="429"/>
      <c r="Z12135" s="429"/>
      <c r="AA12135" s="429"/>
      <c r="AB12135" s="185"/>
      <c r="AC12135" s="431"/>
    </row>
    <row r="12136" spans="24:29">
      <c r="X12136" s="429"/>
      <c r="Y12136" s="429"/>
      <c r="Z12136" s="429"/>
      <c r="AA12136" s="429"/>
      <c r="AB12136" s="185"/>
      <c r="AC12136" s="431"/>
    </row>
    <row r="12137" spans="24:29">
      <c r="X12137" s="429"/>
      <c r="Y12137" s="429"/>
      <c r="Z12137" s="429"/>
      <c r="AA12137" s="429"/>
      <c r="AB12137" s="185"/>
      <c r="AC12137" s="431"/>
    </row>
    <row r="12138" spans="24:29">
      <c r="X12138" s="429"/>
      <c r="Y12138" s="429"/>
      <c r="Z12138" s="429"/>
      <c r="AA12138" s="429"/>
      <c r="AB12138" s="185"/>
      <c r="AC12138" s="431"/>
    </row>
    <row r="12139" spans="24:29">
      <c r="X12139" s="429"/>
      <c r="Y12139" s="429"/>
      <c r="Z12139" s="429"/>
      <c r="AA12139" s="429"/>
      <c r="AB12139" s="185"/>
      <c r="AC12139" s="431"/>
    </row>
    <row r="12140" spans="24:29">
      <c r="X12140" s="429"/>
      <c r="Y12140" s="429"/>
      <c r="Z12140" s="429"/>
      <c r="AA12140" s="429"/>
      <c r="AB12140" s="185"/>
      <c r="AC12140" s="431"/>
    </row>
    <row r="12141" spans="24:29">
      <c r="X12141" s="429"/>
      <c r="Y12141" s="429"/>
      <c r="Z12141" s="429"/>
      <c r="AA12141" s="429"/>
      <c r="AB12141" s="185"/>
      <c r="AC12141" s="431"/>
    </row>
    <row r="12142" spans="24:29">
      <c r="X12142" s="429"/>
      <c r="Y12142" s="429"/>
      <c r="Z12142" s="429"/>
      <c r="AA12142" s="429"/>
      <c r="AB12142" s="185"/>
      <c r="AC12142" s="431"/>
    </row>
    <row r="12143" spans="24:29">
      <c r="X12143" s="429"/>
      <c r="Y12143" s="429"/>
      <c r="Z12143" s="429"/>
      <c r="AA12143" s="429"/>
      <c r="AB12143" s="185"/>
      <c r="AC12143" s="431"/>
    </row>
    <row r="12144" spans="24:29">
      <c r="X12144" s="429"/>
      <c r="Y12144" s="429"/>
      <c r="Z12144" s="429"/>
      <c r="AA12144" s="429"/>
      <c r="AB12144" s="185"/>
      <c r="AC12144" s="431"/>
    </row>
    <row r="12145" spans="24:29">
      <c r="X12145" s="429"/>
      <c r="Y12145" s="429"/>
      <c r="Z12145" s="429"/>
      <c r="AA12145" s="429"/>
      <c r="AB12145" s="185"/>
      <c r="AC12145" s="431"/>
    </row>
    <row r="12146" spans="24:29">
      <c r="X12146" s="429"/>
      <c r="Y12146" s="429"/>
      <c r="Z12146" s="429"/>
      <c r="AA12146" s="429"/>
      <c r="AB12146" s="185"/>
      <c r="AC12146" s="431"/>
    </row>
    <row r="12147" spans="24:29">
      <c r="X12147" s="429"/>
      <c r="Y12147" s="429"/>
      <c r="Z12147" s="429"/>
      <c r="AA12147" s="429"/>
      <c r="AB12147" s="185"/>
      <c r="AC12147" s="431"/>
    </row>
    <row r="12148" spans="24:29">
      <c r="X12148" s="429"/>
      <c r="Y12148" s="429"/>
      <c r="Z12148" s="429"/>
      <c r="AA12148" s="429"/>
      <c r="AB12148" s="185"/>
      <c r="AC12148" s="431"/>
    </row>
    <row r="12149" spans="24:29">
      <c r="X12149" s="429"/>
      <c r="Y12149" s="429"/>
      <c r="Z12149" s="429"/>
      <c r="AA12149" s="429"/>
      <c r="AB12149" s="185"/>
      <c r="AC12149" s="431"/>
    </row>
    <row r="12150" spans="24:29">
      <c r="X12150" s="429"/>
      <c r="Y12150" s="429"/>
      <c r="Z12150" s="429"/>
      <c r="AA12150" s="429"/>
      <c r="AB12150" s="185"/>
      <c r="AC12150" s="431"/>
    </row>
    <row r="12151" spans="24:29">
      <c r="X12151" s="429"/>
      <c r="Y12151" s="429"/>
      <c r="Z12151" s="429"/>
      <c r="AA12151" s="429"/>
      <c r="AB12151" s="185"/>
      <c r="AC12151" s="431"/>
    </row>
    <row r="12152" spans="24:29">
      <c r="X12152" s="429"/>
      <c r="Y12152" s="429"/>
      <c r="Z12152" s="429"/>
      <c r="AA12152" s="429"/>
      <c r="AB12152" s="185"/>
      <c r="AC12152" s="431"/>
    </row>
    <row r="12153" spans="24:29">
      <c r="X12153" s="429"/>
      <c r="Y12153" s="429"/>
      <c r="Z12153" s="429"/>
      <c r="AA12153" s="429"/>
      <c r="AB12153" s="185"/>
      <c r="AC12153" s="431"/>
    </row>
    <row r="12154" spans="24:29">
      <c r="X12154" s="429"/>
      <c r="Y12154" s="429"/>
      <c r="Z12154" s="429"/>
      <c r="AA12154" s="429"/>
      <c r="AB12154" s="185"/>
      <c r="AC12154" s="431"/>
    </row>
    <row r="12155" spans="24:29">
      <c r="X12155" s="429"/>
      <c r="Y12155" s="429"/>
      <c r="Z12155" s="429"/>
      <c r="AA12155" s="429"/>
      <c r="AB12155" s="185"/>
      <c r="AC12155" s="431"/>
    </row>
    <row r="12156" spans="24:29">
      <c r="X12156" s="429"/>
      <c r="Y12156" s="429"/>
      <c r="Z12156" s="429"/>
      <c r="AA12156" s="429"/>
      <c r="AB12156" s="185"/>
      <c r="AC12156" s="431"/>
    </row>
    <row r="12157" spans="24:29">
      <c r="X12157" s="429"/>
      <c r="Y12157" s="429"/>
      <c r="Z12157" s="429"/>
      <c r="AA12157" s="429"/>
      <c r="AB12157" s="185"/>
      <c r="AC12157" s="431"/>
    </row>
    <row r="12158" spans="24:29">
      <c r="X12158" s="429"/>
      <c r="Y12158" s="429"/>
      <c r="Z12158" s="429"/>
      <c r="AA12158" s="429"/>
      <c r="AB12158" s="185"/>
      <c r="AC12158" s="431"/>
    </row>
    <row r="12159" spans="24:29">
      <c r="X12159" s="429"/>
      <c r="Y12159" s="429"/>
      <c r="Z12159" s="429"/>
      <c r="AA12159" s="429"/>
      <c r="AB12159" s="185"/>
      <c r="AC12159" s="431"/>
    </row>
    <row r="12160" spans="24:29">
      <c r="X12160" s="429"/>
      <c r="Y12160" s="429"/>
      <c r="Z12160" s="429"/>
      <c r="AA12160" s="429"/>
      <c r="AB12160" s="185"/>
      <c r="AC12160" s="431"/>
    </row>
    <row r="12161" spans="24:29">
      <c r="X12161" s="429"/>
      <c r="Y12161" s="429"/>
      <c r="Z12161" s="429"/>
      <c r="AA12161" s="429"/>
      <c r="AB12161" s="185"/>
      <c r="AC12161" s="431"/>
    </row>
    <row r="12162" spans="24:29">
      <c r="X12162" s="429"/>
      <c r="Y12162" s="429"/>
      <c r="Z12162" s="429"/>
      <c r="AA12162" s="429"/>
      <c r="AB12162" s="185"/>
      <c r="AC12162" s="431"/>
    </row>
    <row r="12163" spans="24:29">
      <c r="X12163" s="429"/>
      <c r="Y12163" s="429"/>
      <c r="Z12163" s="429"/>
      <c r="AA12163" s="429"/>
      <c r="AB12163" s="185"/>
      <c r="AC12163" s="431"/>
    </row>
    <row r="12164" spans="24:29">
      <c r="X12164" s="429"/>
      <c r="Y12164" s="429"/>
      <c r="Z12164" s="429"/>
      <c r="AA12164" s="429"/>
      <c r="AB12164" s="185"/>
      <c r="AC12164" s="431"/>
    </row>
    <row r="12165" spans="24:29">
      <c r="X12165" s="429"/>
      <c r="Y12165" s="429"/>
      <c r="Z12165" s="429"/>
      <c r="AA12165" s="429"/>
      <c r="AB12165" s="185"/>
      <c r="AC12165" s="431"/>
    </row>
    <row r="12166" spans="24:29">
      <c r="X12166" s="429"/>
      <c r="Y12166" s="429"/>
      <c r="Z12166" s="429"/>
      <c r="AA12166" s="429"/>
      <c r="AB12166" s="185"/>
      <c r="AC12166" s="431"/>
    </row>
    <row r="12167" spans="24:29">
      <c r="X12167" s="429"/>
      <c r="Y12167" s="429"/>
      <c r="Z12167" s="429"/>
      <c r="AA12167" s="429"/>
      <c r="AB12167" s="185"/>
      <c r="AC12167" s="431"/>
    </row>
    <row r="12168" spans="24:29">
      <c r="X12168" s="429"/>
      <c r="Y12168" s="429"/>
      <c r="Z12168" s="429"/>
      <c r="AA12168" s="429"/>
      <c r="AB12168" s="185"/>
      <c r="AC12168" s="431"/>
    </row>
    <row r="12169" spans="24:29">
      <c r="X12169" s="429"/>
      <c r="Y12169" s="429"/>
      <c r="Z12169" s="429"/>
      <c r="AA12169" s="429"/>
      <c r="AB12169" s="185"/>
      <c r="AC12169" s="431"/>
    </row>
    <row r="12170" spans="24:29">
      <c r="X12170" s="429"/>
      <c r="Y12170" s="429"/>
      <c r="Z12170" s="429"/>
      <c r="AA12170" s="429"/>
      <c r="AB12170" s="185"/>
      <c r="AC12170" s="431"/>
    </row>
    <row r="12171" spans="24:29">
      <c r="X12171" s="429"/>
      <c r="Y12171" s="429"/>
      <c r="Z12171" s="429"/>
      <c r="AA12171" s="429"/>
      <c r="AB12171" s="185"/>
      <c r="AC12171" s="431"/>
    </row>
    <row r="12172" spans="24:29">
      <c r="X12172" s="429"/>
      <c r="Y12172" s="429"/>
      <c r="Z12172" s="429"/>
      <c r="AA12172" s="429"/>
      <c r="AB12172" s="185"/>
      <c r="AC12172" s="431"/>
    </row>
    <row r="12173" spans="24:29">
      <c r="X12173" s="429"/>
      <c r="Y12173" s="429"/>
      <c r="Z12173" s="429"/>
      <c r="AA12173" s="429"/>
      <c r="AB12173" s="185"/>
      <c r="AC12173" s="431"/>
    </row>
    <row r="12174" spans="24:29">
      <c r="X12174" s="429"/>
      <c r="Y12174" s="429"/>
      <c r="Z12174" s="429"/>
      <c r="AA12174" s="429"/>
      <c r="AB12174" s="185"/>
      <c r="AC12174" s="431"/>
    </row>
    <row r="12175" spans="24:29">
      <c r="X12175" s="429"/>
      <c r="Y12175" s="429"/>
      <c r="Z12175" s="429"/>
      <c r="AA12175" s="429"/>
      <c r="AB12175" s="185"/>
      <c r="AC12175" s="431"/>
    </row>
    <row r="12176" spans="24:29">
      <c r="X12176" s="429"/>
      <c r="Y12176" s="429"/>
      <c r="Z12176" s="429"/>
      <c r="AA12176" s="429"/>
      <c r="AB12176" s="185"/>
      <c r="AC12176" s="431"/>
    </row>
    <row r="12177" spans="24:29">
      <c r="X12177" s="429"/>
      <c r="Y12177" s="429"/>
      <c r="Z12177" s="429"/>
      <c r="AA12177" s="429"/>
      <c r="AB12177" s="185"/>
      <c r="AC12177" s="431"/>
    </row>
    <row r="12178" spans="24:29">
      <c r="X12178" s="429"/>
      <c r="Y12178" s="429"/>
      <c r="Z12178" s="429"/>
      <c r="AA12178" s="429"/>
      <c r="AB12178" s="185"/>
      <c r="AC12178" s="431"/>
    </row>
    <row r="12179" spans="24:29">
      <c r="X12179" s="429"/>
      <c r="Y12179" s="429"/>
      <c r="Z12179" s="429"/>
      <c r="AA12179" s="429"/>
      <c r="AB12179" s="185"/>
      <c r="AC12179" s="431"/>
    </row>
    <row r="12180" spans="24:29">
      <c r="X12180" s="429"/>
      <c r="Y12180" s="429"/>
      <c r="Z12180" s="429"/>
      <c r="AA12180" s="429"/>
      <c r="AB12180" s="185"/>
      <c r="AC12180" s="431"/>
    </row>
    <row r="12181" spans="24:29">
      <c r="X12181" s="429"/>
      <c r="Y12181" s="429"/>
      <c r="Z12181" s="429"/>
      <c r="AA12181" s="429"/>
      <c r="AB12181" s="185"/>
      <c r="AC12181" s="431"/>
    </row>
    <row r="12182" spans="24:29">
      <c r="X12182" s="429"/>
      <c r="Y12182" s="429"/>
      <c r="Z12182" s="429"/>
      <c r="AA12182" s="429"/>
      <c r="AB12182" s="185"/>
      <c r="AC12182" s="431"/>
    </row>
    <row r="12183" spans="24:29">
      <c r="X12183" s="429"/>
      <c r="Y12183" s="429"/>
      <c r="Z12183" s="429"/>
      <c r="AA12183" s="429"/>
      <c r="AB12183" s="185"/>
      <c r="AC12183" s="431"/>
    </row>
    <row r="12184" spans="24:29">
      <c r="X12184" s="429"/>
      <c r="Y12184" s="429"/>
      <c r="Z12184" s="429"/>
      <c r="AA12184" s="429"/>
      <c r="AB12184" s="185"/>
      <c r="AC12184" s="431"/>
    </row>
    <row r="12185" spans="24:29">
      <c r="X12185" s="429"/>
      <c r="Y12185" s="429"/>
      <c r="Z12185" s="429"/>
      <c r="AA12185" s="429"/>
      <c r="AB12185" s="185"/>
      <c r="AC12185" s="431"/>
    </row>
    <row r="12186" spans="24:29">
      <c r="X12186" s="429"/>
      <c r="Y12186" s="429"/>
      <c r="Z12186" s="429"/>
      <c r="AA12186" s="429"/>
      <c r="AB12186" s="185"/>
      <c r="AC12186" s="431"/>
    </row>
    <row r="12187" spans="24:29">
      <c r="X12187" s="429"/>
      <c r="Y12187" s="429"/>
      <c r="Z12187" s="429"/>
      <c r="AA12187" s="429"/>
      <c r="AB12187" s="185"/>
      <c r="AC12187" s="431"/>
    </row>
    <row r="12188" spans="24:29">
      <c r="X12188" s="429"/>
      <c r="Y12188" s="429"/>
      <c r="Z12188" s="429"/>
      <c r="AA12188" s="429"/>
      <c r="AB12188" s="185"/>
      <c r="AC12188" s="431"/>
    </row>
    <row r="12189" spans="24:29">
      <c r="X12189" s="429"/>
      <c r="Y12189" s="429"/>
      <c r="Z12189" s="429"/>
      <c r="AA12189" s="429"/>
      <c r="AB12189" s="185"/>
      <c r="AC12189" s="431"/>
    </row>
    <row r="12190" spans="24:29">
      <c r="X12190" s="429"/>
      <c r="Y12190" s="429"/>
      <c r="Z12190" s="429"/>
      <c r="AA12190" s="429"/>
      <c r="AB12190" s="185"/>
      <c r="AC12190" s="431"/>
    </row>
    <row r="12191" spans="24:29">
      <c r="X12191" s="429"/>
      <c r="Y12191" s="429"/>
      <c r="Z12191" s="429"/>
      <c r="AA12191" s="429"/>
      <c r="AB12191" s="185"/>
      <c r="AC12191" s="431"/>
    </row>
    <row r="12192" spans="24:29">
      <c r="X12192" s="429"/>
      <c r="Y12192" s="429"/>
      <c r="Z12192" s="429"/>
      <c r="AA12192" s="429"/>
      <c r="AB12192" s="185"/>
      <c r="AC12192" s="431"/>
    </row>
    <row r="12193" spans="24:29">
      <c r="X12193" s="429"/>
      <c r="Y12193" s="429"/>
      <c r="Z12193" s="429"/>
      <c r="AA12193" s="429"/>
      <c r="AB12193" s="185"/>
      <c r="AC12193" s="431"/>
    </row>
    <row r="12194" spans="24:29">
      <c r="X12194" s="429"/>
      <c r="Y12194" s="429"/>
      <c r="Z12194" s="429"/>
      <c r="AA12194" s="429"/>
      <c r="AB12194" s="185"/>
      <c r="AC12194" s="431"/>
    </row>
    <row r="12195" spans="24:29">
      <c r="X12195" s="429"/>
      <c r="Y12195" s="429"/>
      <c r="Z12195" s="429"/>
      <c r="AA12195" s="429"/>
      <c r="AB12195" s="185"/>
      <c r="AC12195" s="431"/>
    </row>
    <row r="12196" spans="24:29">
      <c r="X12196" s="429"/>
      <c r="Y12196" s="429"/>
      <c r="Z12196" s="429"/>
      <c r="AA12196" s="429"/>
      <c r="AB12196" s="185"/>
      <c r="AC12196" s="431"/>
    </row>
    <row r="12197" spans="24:29">
      <c r="X12197" s="429"/>
      <c r="Y12197" s="429"/>
      <c r="Z12197" s="429"/>
      <c r="AA12197" s="429"/>
      <c r="AB12197" s="185"/>
      <c r="AC12197" s="431"/>
    </row>
    <row r="12198" spans="24:29">
      <c r="X12198" s="429"/>
      <c r="Y12198" s="429"/>
      <c r="Z12198" s="429"/>
      <c r="AA12198" s="429"/>
      <c r="AB12198" s="185"/>
      <c r="AC12198" s="431"/>
    </row>
    <row r="12199" spans="24:29">
      <c r="X12199" s="429"/>
      <c r="Y12199" s="429"/>
      <c r="Z12199" s="429"/>
      <c r="AA12199" s="429"/>
      <c r="AB12199" s="185"/>
      <c r="AC12199" s="431"/>
    </row>
    <row r="12200" spans="24:29">
      <c r="X12200" s="429"/>
      <c r="Y12200" s="429"/>
      <c r="Z12200" s="429"/>
      <c r="AA12200" s="429"/>
      <c r="AB12200" s="185"/>
      <c r="AC12200" s="431"/>
    </row>
    <row r="12201" spans="24:29">
      <c r="X12201" s="429"/>
      <c r="Y12201" s="429"/>
      <c r="Z12201" s="429"/>
      <c r="AA12201" s="429"/>
      <c r="AB12201" s="185"/>
      <c r="AC12201" s="431"/>
    </row>
    <row r="12202" spans="24:29">
      <c r="X12202" s="429"/>
      <c r="Y12202" s="429"/>
      <c r="Z12202" s="429"/>
      <c r="AA12202" s="429"/>
      <c r="AB12202" s="185"/>
      <c r="AC12202" s="431"/>
    </row>
    <row r="12203" spans="24:29">
      <c r="X12203" s="429"/>
      <c r="Y12203" s="429"/>
      <c r="Z12203" s="429"/>
      <c r="AA12203" s="429"/>
      <c r="AB12203" s="185"/>
      <c r="AC12203" s="431"/>
    </row>
    <row r="12204" spans="24:29">
      <c r="X12204" s="429"/>
      <c r="Y12204" s="429"/>
      <c r="Z12204" s="429"/>
      <c r="AA12204" s="429"/>
      <c r="AB12204" s="185"/>
      <c r="AC12204" s="431"/>
    </row>
    <row r="12205" spans="24:29">
      <c r="X12205" s="429"/>
      <c r="Y12205" s="429"/>
      <c r="Z12205" s="429"/>
      <c r="AA12205" s="429"/>
      <c r="AB12205" s="185"/>
      <c r="AC12205" s="431"/>
    </row>
    <row r="12206" spans="24:29">
      <c r="X12206" s="429"/>
      <c r="Y12206" s="429"/>
      <c r="Z12206" s="429"/>
      <c r="AA12206" s="429"/>
      <c r="AB12206" s="185"/>
      <c r="AC12206" s="431"/>
    </row>
    <row r="12207" spans="24:29">
      <c r="X12207" s="429"/>
      <c r="Y12207" s="429"/>
      <c r="Z12207" s="429"/>
      <c r="AA12207" s="429"/>
      <c r="AB12207" s="185"/>
      <c r="AC12207" s="431"/>
    </row>
    <row r="12208" spans="24:29">
      <c r="X12208" s="429"/>
      <c r="Y12208" s="429"/>
      <c r="Z12208" s="429"/>
      <c r="AA12208" s="429"/>
      <c r="AB12208" s="185"/>
      <c r="AC12208" s="431"/>
    </row>
    <row r="12209" spans="24:29">
      <c r="X12209" s="429"/>
      <c r="Y12209" s="429"/>
      <c r="Z12209" s="429"/>
      <c r="AA12209" s="429"/>
      <c r="AB12209" s="185"/>
      <c r="AC12209" s="431"/>
    </row>
    <row r="12210" spans="24:29">
      <c r="X12210" s="429"/>
      <c r="Y12210" s="429"/>
      <c r="Z12210" s="429"/>
      <c r="AA12210" s="429"/>
      <c r="AB12210" s="185"/>
      <c r="AC12210" s="431"/>
    </row>
    <row r="12211" spans="24:29">
      <c r="X12211" s="429"/>
      <c r="Y12211" s="429"/>
      <c r="Z12211" s="429"/>
      <c r="AA12211" s="429"/>
      <c r="AB12211" s="185"/>
      <c r="AC12211" s="431"/>
    </row>
    <row r="12212" spans="24:29">
      <c r="X12212" s="429"/>
      <c r="Y12212" s="429"/>
      <c r="Z12212" s="429"/>
      <c r="AA12212" s="429"/>
      <c r="AB12212" s="185"/>
      <c r="AC12212" s="431"/>
    </row>
    <row r="12213" spans="24:29">
      <c r="X12213" s="429"/>
      <c r="Y12213" s="429"/>
      <c r="Z12213" s="429"/>
      <c r="AA12213" s="429"/>
      <c r="AB12213" s="185"/>
      <c r="AC12213" s="431"/>
    </row>
    <row r="12214" spans="24:29">
      <c r="X12214" s="429"/>
      <c r="Y12214" s="429"/>
      <c r="Z12214" s="429"/>
      <c r="AA12214" s="429"/>
      <c r="AB12214" s="185"/>
      <c r="AC12214" s="431"/>
    </row>
    <row r="12215" spans="24:29">
      <c r="X12215" s="429"/>
      <c r="Y12215" s="429"/>
      <c r="Z12215" s="429"/>
      <c r="AA12215" s="429"/>
      <c r="AB12215" s="185"/>
      <c r="AC12215" s="431"/>
    </row>
    <row r="12216" spans="24:29">
      <c r="X12216" s="429"/>
      <c r="Y12216" s="429"/>
      <c r="Z12216" s="429"/>
      <c r="AA12216" s="429"/>
      <c r="AB12216" s="185"/>
      <c r="AC12216" s="431"/>
    </row>
    <row r="12217" spans="24:29">
      <c r="X12217" s="429"/>
      <c r="Y12217" s="429"/>
      <c r="Z12217" s="429"/>
      <c r="AA12217" s="429"/>
      <c r="AB12217" s="185"/>
      <c r="AC12217" s="431"/>
    </row>
    <row r="12218" spans="24:29">
      <c r="X12218" s="429"/>
      <c r="Y12218" s="429"/>
      <c r="Z12218" s="429"/>
      <c r="AA12218" s="429"/>
      <c r="AB12218" s="185"/>
      <c r="AC12218" s="431"/>
    </row>
    <row r="12219" spans="24:29">
      <c r="X12219" s="429"/>
      <c r="Y12219" s="429"/>
      <c r="Z12219" s="429"/>
      <c r="AA12219" s="429"/>
      <c r="AB12219" s="185"/>
      <c r="AC12219" s="431"/>
    </row>
    <row r="12220" spans="24:29">
      <c r="X12220" s="429"/>
      <c r="Y12220" s="429"/>
      <c r="Z12220" s="429"/>
      <c r="AA12220" s="429"/>
      <c r="AB12220" s="185"/>
      <c r="AC12220" s="431"/>
    </row>
    <row r="12221" spans="24:29">
      <c r="X12221" s="429"/>
      <c r="Y12221" s="429"/>
      <c r="Z12221" s="429"/>
      <c r="AA12221" s="429"/>
      <c r="AB12221" s="185"/>
      <c r="AC12221" s="431"/>
    </row>
    <row r="12222" spans="24:29">
      <c r="X12222" s="429"/>
      <c r="Y12222" s="429"/>
      <c r="Z12222" s="429"/>
      <c r="AA12222" s="429"/>
      <c r="AB12222" s="185"/>
      <c r="AC12222" s="431"/>
    </row>
    <row r="12223" spans="24:29">
      <c r="X12223" s="429"/>
      <c r="Y12223" s="429"/>
      <c r="Z12223" s="429"/>
      <c r="AA12223" s="429"/>
      <c r="AB12223" s="185"/>
      <c r="AC12223" s="431"/>
    </row>
    <row r="12224" spans="24:29">
      <c r="X12224" s="429"/>
      <c r="Y12224" s="429"/>
      <c r="Z12224" s="429"/>
      <c r="AA12224" s="429"/>
      <c r="AB12224" s="185"/>
      <c r="AC12224" s="431"/>
    </row>
    <row r="12225" spans="24:29">
      <c r="X12225" s="429"/>
      <c r="Y12225" s="429"/>
      <c r="Z12225" s="429"/>
      <c r="AA12225" s="429"/>
      <c r="AB12225" s="185"/>
      <c r="AC12225" s="431"/>
    </row>
    <row r="12226" spans="24:29">
      <c r="X12226" s="429"/>
      <c r="Y12226" s="429"/>
      <c r="Z12226" s="429"/>
      <c r="AA12226" s="429"/>
      <c r="AB12226" s="185"/>
      <c r="AC12226" s="431"/>
    </row>
    <row r="12227" spans="24:29">
      <c r="X12227" s="429"/>
      <c r="Y12227" s="429"/>
      <c r="Z12227" s="429"/>
      <c r="AA12227" s="429"/>
      <c r="AB12227" s="185"/>
      <c r="AC12227" s="431"/>
    </row>
    <row r="12228" spans="24:29">
      <c r="X12228" s="429"/>
      <c r="Y12228" s="429"/>
      <c r="Z12228" s="429"/>
      <c r="AA12228" s="429"/>
      <c r="AB12228" s="185"/>
      <c r="AC12228" s="431"/>
    </row>
    <row r="12229" spans="24:29">
      <c r="X12229" s="429"/>
      <c r="Y12229" s="429"/>
      <c r="Z12229" s="429"/>
      <c r="AA12229" s="429"/>
      <c r="AB12229" s="185"/>
      <c r="AC12229" s="431"/>
    </row>
    <row r="12230" spans="24:29">
      <c r="X12230" s="429"/>
      <c r="Y12230" s="429"/>
      <c r="Z12230" s="429"/>
      <c r="AA12230" s="429"/>
      <c r="AB12230" s="185"/>
      <c r="AC12230" s="431"/>
    </row>
    <row r="12231" spans="24:29">
      <c r="X12231" s="429"/>
      <c r="Y12231" s="429"/>
      <c r="Z12231" s="429"/>
      <c r="AA12231" s="429"/>
      <c r="AB12231" s="185"/>
      <c r="AC12231" s="431"/>
    </row>
    <row r="12232" spans="24:29">
      <c r="X12232" s="429"/>
      <c r="Y12232" s="429"/>
      <c r="Z12232" s="429"/>
      <c r="AA12232" s="429"/>
      <c r="AB12232" s="185"/>
      <c r="AC12232" s="431"/>
    </row>
    <row r="12233" spans="24:29">
      <c r="X12233" s="429"/>
      <c r="Y12233" s="429"/>
      <c r="Z12233" s="429"/>
      <c r="AA12233" s="429"/>
      <c r="AB12233" s="185"/>
      <c r="AC12233" s="431"/>
    </row>
    <row r="12234" spans="24:29">
      <c r="X12234" s="429"/>
      <c r="Y12234" s="429"/>
      <c r="Z12234" s="429"/>
      <c r="AA12234" s="429"/>
      <c r="AB12234" s="185"/>
      <c r="AC12234" s="431"/>
    </row>
    <row r="12235" spans="24:29">
      <c r="X12235" s="429"/>
      <c r="Y12235" s="429"/>
      <c r="Z12235" s="429"/>
      <c r="AA12235" s="429"/>
      <c r="AB12235" s="185"/>
      <c r="AC12235" s="431"/>
    </row>
    <row r="12236" spans="24:29">
      <c r="X12236" s="429"/>
      <c r="Y12236" s="429"/>
      <c r="Z12236" s="429"/>
      <c r="AA12236" s="429"/>
      <c r="AB12236" s="185"/>
      <c r="AC12236" s="431"/>
    </row>
    <row r="12237" spans="24:29">
      <c r="X12237" s="429"/>
      <c r="Y12237" s="429"/>
      <c r="Z12237" s="429"/>
      <c r="AA12237" s="429"/>
      <c r="AB12237" s="185"/>
      <c r="AC12237" s="431"/>
    </row>
    <row r="12238" spans="24:29">
      <c r="X12238" s="429"/>
      <c r="Y12238" s="429"/>
      <c r="Z12238" s="429"/>
      <c r="AA12238" s="429"/>
      <c r="AB12238" s="185"/>
      <c r="AC12238" s="431"/>
    </row>
    <row r="12239" spans="24:29">
      <c r="X12239" s="429"/>
      <c r="Y12239" s="429"/>
      <c r="Z12239" s="429"/>
      <c r="AA12239" s="429"/>
      <c r="AB12239" s="185"/>
      <c r="AC12239" s="431"/>
    </row>
    <row r="12240" spans="24:29">
      <c r="X12240" s="429"/>
      <c r="Y12240" s="429"/>
      <c r="Z12240" s="429"/>
      <c r="AA12240" s="429"/>
      <c r="AB12240" s="185"/>
      <c r="AC12240" s="431"/>
    </row>
    <row r="12241" spans="24:29">
      <c r="X12241" s="429"/>
      <c r="Y12241" s="429"/>
      <c r="Z12241" s="429"/>
      <c r="AA12241" s="429"/>
      <c r="AB12241" s="185"/>
      <c r="AC12241" s="431"/>
    </row>
    <row r="12242" spans="24:29">
      <c r="X12242" s="429"/>
      <c r="Y12242" s="429"/>
      <c r="Z12242" s="429"/>
      <c r="AA12242" s="429"/>
      <c r="AB12242" s="185"/>
      <c r="AC12242" s="431"/>
    </row>
    <row r="12243" spans="24:29">
      <c r="X12243" s="429"/>
      <c r="Y12243" s="429"/>
      <c r="Z12243" s="429"/>
      <c r="AA12243" s="429"/>
      <c r="AB12243" s="185"/>
      <c r="AC12243" s="431"/>
    </row>
    <row r="12244" spans="24:29">
      <c r="X12244" s="429"/>
      <c r="Y12244" s="429"/>
      <c r="Z12244" s="429"/>
      <c r="AA12244" s="429"/>
      <c r="AB12244" s="185"/>
      <c r="AC12244" s="431"/>
    </row>
    <row r="12245" spans="24:29">
      <c r="X12245" s="429"/>
      <c r="Y12245" s="429"/>
      <c r="Z12245" s="429"/>
      <c r="AA12245" s="429"/>
      <c r="AB12245" s="185"/>
      <c r="AC12245" s="431"/>
    </row>
    <row r="12246" spans="24:29">
      <c r="X12246" s="429"/>
      <c r="Y12246" s="429"/>
      <c r="Z12246" s="429"/>
      <c r="AA12246" s="429"/>
      <c r="AB12246" s="185"/>
      <c r="AC12246" s="431"/>
    </row>
    <row r="12247" spans="24:29">
      <c r="X12247" s="429"/>
      <c r="Y12247" s="429"/>
      <c r="Z12247" s="429"/>
      <c r="AA12247" s="429"/>
      <c r="AB12247" s="185"/>
      <c r="AC12247" s="431"/>
    </row>
    <row r="12248" spans="24:29">
      <c r="X12248" s="429"/>
      <c r="Y12248" s="429"/>
      <c r="Z12248" s="429"/>
      <c r="AA12248" s="429"/>
      <c r="AB12248" s="185"/>
      <c r="AC12248" s="431"/>
    </row>
    <row r="12249" spans="24:29">
      <c r="X12249" s="429"/>
      <c r="Y12249" s="429"/>
      <c r="Z12249" s="429"/>
      <c r="AA12249" s="429"/>
      <c r="AB12249" s="185"/>
      <c r="AC12249" s="431"/>
    </row>
    <row r="12250" spans="24:29">
      <c r="X12250" s="429"/>
      <c r="Y12250" s="429"/>
      <c r="Z12250" s="429"/>
      <c r="AA12250" s="429"/>
      <c r="AB12250" s="185"/>
      <c r="AC12250" s="431"/>
    </row>
    <row r="12251" spans="24:29">
      <c r="X12251" s="429"/>
      <c r="Y12251" s="429"/>
      <c r="Z12251" s="429"/>
      <c r="AA12251" s="429"/>
      <c r="AB12251" s="185"/>
      <c r="AC12251" s="431"/>
    </row>
    <row r="12252" spans="24:29">
      <c r="X12252" s="429"/>
      <c r="Y12252" s="429"/>
      <c r="Z12252" s="429"/>
      <c r="AA12252" s="429"/>
      <c r="AB12252" s="185"/>
      <c r="AC12252" s="431"/>
    </row>
    <row r="12253" spans="24:29">
      <c r="X12253" s="429"/>
      <c r="Y12253" s="429"/>
      <c r="Z12253" s="429"/>
      <c r="AA12253" s="429"/>
      <c r="AB12253" s="185"/>
      <c r="AC12253" s="431"/>
    </row>
    <row r="12254" spans="24:29">
      <c r="X12254" s="429"/>
      <c r="Y12254" s="429"/>
      <c r="Z12254" s="429"/>
      <c r="AA12254" s="429"/>
      <c r="AB12254" s="185"/>
      <c r="AC12254" s="431"/>
    </row>
    <row r="12255" spans="24:29">
      <c r="X12255" s="429"/>
      <c r="Y12255" s="429"/>
      <c r="Z12255" s="429"/>
      <c r="AA12255" s="429"/>
      <c r="AB12255" s="185"/>
      <c r="AC12255" s="431"/>
    </row>
    <row r="12256" spans="24:29">
      <c r="X12256" s="429"/>
      <c r="Y12256" s="429"/>
      <c r="Z12256" s="429"/>
      <c r="AA12256" s="429"/>
      <c r="AB12256" s="185"/>
      <c r="AC12256" s="431"/>
    </row>
    <row r="12257" spans="24:29">
      <c r="X12257" s="429"/>
      <c r="Y12257" s="429"/>
      <c r="Z12257" s="429"/>
      <c r="AA12257" s="429"/>
      <c r="AB12257" s="185"/>
      <c r="AC12257" s="431"/>
    </row>
    <row r="12258" spans="24:29">
      <c r="X12258" s="429"/>
      <c r="Y12258" s="429"/>
      <c r="Z12258" s="429"/>
      <c r="AA12258" s="429"/>
      <c r="AB12258" s="185"/>
      <c r="AC12258" s="431"/>
    </row>
    <row r="12259" spans="24:29">
      <c r="X12259" s="429"/>
      <c r="Y12259" s="429"/>
      <c r="Z12259" s="429"/>
      <c r="AA12259" s="429"/>
      <c r="AB12259" s="185"/>
      <c r="AC12259" s="431"/>
    </row>
    <row r="12260" spans="24:29">
      <c r="X12260" s="429"/>
      <c r="Y12260" s="429"/>
      <c r="Z12260" s="429"/>
      <c r="AA12260" s="429"/>
      <c r="AB12260" s="185"/>
      <c r="AC12260" s="431"/>
    </row>
    <row r="12261" spans="24:29">
      <c r="X12261" s="429"/>
      <c r="Y12261" s="429"/>
      <c r="Z12261" s="429"/>
      <c r="AA12261" s="429"/>
      <c r="AB12261" s="185"/>
      <c r="AC12261" s="431"/>
    </row>
    <row r="12262" spans="24:29">
      <c r="X12262" s="429"/>
      <c r="Y12262" s="429"/>
      <c r="Z12262" s="429"/>
      <c r="AA12262" s="429"/>
      <c r="AB12262" s="185"/>
      <c r="AC12262" s="431"/>
    </row>
    <row r="12263" spans="24:29">
      <c r="X12263" s="429"/>
      <c r="Y12263" s="429"/>
      <c r="Z12263" s="429"/>
      <c r="AA12263" s="429"/>
      <c r="AB12263" s="185"/>
      <c r="AC12263" s="431"/>
    </row>
    <row r="12264" spans="24:29">
      <c r="X12264" s="429"/>
      <c r="Y12264" s="429"/>
      <c r="Z12264" s="429"/>
      <c r="AA12264" s="429"/>
      <c r="AB12264" s="185"/>
      <c r="AC12264" s="431"/>
    </row>
    <row r="12265" spans="24:29">
      <c r="X12265" s="429"/>
      <c r="Y12265" s="429"/>
      <c r="Z12265" s="429"/>
      <c r="AA12265" s="429"/>
      <c r="AB12265" s="185"/>
      <c r="AC12265" s="431"/>
    </row>
    <row r="12266" spans="24:29">
      <c r="X12266" s="429"/>
      <c r="Y12266" s="429"/>
      <c r="Z12266" s="429"/>
      <c r="AA12266" s="429"/>
      <c r="AB12266" s="185"/>
      <c r="AC12266" s="431"/>
    </row>
    <row r="12267" spans="24:29">
      <c r="X12267" s="429"/>
      <c r="Y12267" s="429"/>
      <c r="Z12267" s="429"/>
      <c r="AA12267" s="429"/>
      <c r="AB12267" s="185"/>
      <c r="AC12267" s="431"/>
    </row>
    <row r="12268" spans="24:29">
      <c r="X12268" s="429"/>
      <c r="Y12268" s="429"/>
      <c r="Z12268" s="429"/>
      <c r="AA12268" s="429"/>
      <c r="AB12268" s="185"/>
      <c r="AC12268" s="431"/>
    </row>
    <row r="12269" spans="24:29">
      <c r="X12269" s="429"/>
      <c r="Y12269" s="429"/>
      <c r="Z12269" s="429"/>
      <c r="AA12269" s="429"/>
      <c r="AB12269" s="185"/>
      <c r="AC12269" s="431"/>
    </row>
    <row r="12270" spans="24:29">
      <c r="X12270" s="429"/>
      <c r="Y12270" s="429"/>
      <c r="Z12270" s="429"/>
      <c r="AA12270" s="429"/>
      <c r="AB12270" s="185"/>
      <c r="AC12270" s="431"/>
    </row>
    <row r="12271" spans="24:29">
      <c r="X12271" s="429"/>
      <c r="Y12271" s="429"/>
      <c r="Z12271" s="429"/>
      <c r="AA12271" s="429"/>
      <c r="AB12271" s="185"/>
      <c r="AC12271" s="431"/>
    </row>
    <row r="12272" spans="24:29">
      <c r="X12272" s="429"/>
      <c r="Y12272" s="429"/>
      <c r="Z12272" s="429"/>
      <c r="AA12272" s="429"/>
      <c r="AB12272" s="185"/>
      <c r="AC12272" s="431"/>
    </row>
    <row r="12273" spans="24:29">
      <c r="X12273" s="429"/>
      <c r="Y12273" s="429"/>
      <c r="Z12273" s="429"/>
      <c r="AA12273" s="429"/>
      <c r="AB12273" s="185"/>
      <c r="AC12273" s="431"/>
    </row>
    <row r="12274" spans="24:29">
      <c r="X12274" s="429"/>
      <c r="Y12274" s="429"/>
      <c r="Z12274" s="429"/>
      <c r="AA12274" s="429"/>
      <c r="AB12274" s="185"/>
      <c r="AC12274" s="431"/>
    </row>
    <row r="12275" spans="24:29">
      <c r="X12275" s="429"/>
      <c r="Y12275" s="429"/>
      <c r="Z12275" s="429"/>
      <c r="AA12275" s="429"/>
      <c r="AB12275" s="185"/>
      <c r="AC12275" s="431"/>
    </row>
    <row r="12276" spans="24:29">
      <c r="X12276" s="429"/>
      <c r="Y12276" s="429"/>
      <c r="Z12276" s="429"/>
      <c r="AA12276" s="429"/>
      <c r="AB12276" s="185"/>
      <c r="AC12276" s="431"/>
    </row>
    <row r="12277" spans="24:29">
      <c r="X12277" s="429"/>
      <c r="Y12277" s="429"/>
      <c r="Z12277" s="429"/>
      <c r="AA12277" s="429"/>
      <c r="AB12277" s="185"/>
      <c r="AC12277" s="431"/>
    </row>
    <row r="12278" spans="24:29">
      <c r="X12278" s="429"/>
      <c r="Y12278" s="429"/>
      <c r="Z12278" s="429"/>
      <c r="AA12278" s="429"/>
      <c r="AB12278" s="185"/>
      <c r="AC12278" s="431"/>
    </row>
    <row r="12279" spans="24:29">
      <c r="X12279" s="429"/>
      <c r="Y12279" s="429"/>
      <c r="Z12279" s="429"/>
      <c r="AA12279" s="429"/>
      <c r="AB12279" s="185"/>
      <c r="AC12279" s="431"/>
    </row>
    <row r="12280" spans="24:29">
      <c r="X12280" s="429"/>
      <c r="Y12280" s="429"/>
      <c r="Z12280" s="429"/>
      <c r="AA12280" s="429"/>
      <c r="AB12280" s="185"/>
      <c r="AC12280" s="431"/>
    </row>
    <row r="12281" spans="24:29">
      <c r="X12281" s="429"/>
      <c r="Y12281" s="429"/>
      <c r="Z12281" s="429"/>
      <c r="AA12281" s="429"/>
      <c r="AB12281" s="185"/>
      <c r="AC12281" s="431"/>
    </row>
    <row r="12282" spans="24:29">
      <c r="X12282" s="429"/>
      <c r="Y12282" s="429"/>
      <c r="Z12282" s="429"/>
      <c r="AA12282" s="429"/>
      <c r="AB12282" s="185"/>
      <c r="AC12282" s="431"/>
    </row>
    <row r="12283" spans="24:29">
      <c r="X12283" s="429"/>
      <c r="Y12283" s="429"/>
      <c r="Z12283" s="429"/>
      <c r="AA12283" s="429"/>
      <c r="AB12283" s="185"/>
      <c r="AC12283" s="431"/>
    </row>
    <row r="12284" spans="24:29">
      <c r="X12284" s="429"/>
      <c r="Y12284" s="429"/>
      <c r="Z12284" s="429"/>
      <c r="AA12284" s="429"/>
      <c r="AB12284" s="185"/>
      <c r="AC12284" s="431"/>
    </row>
    <row r="12285" spans="24:29">
      <c r="X12285" s="429"/>
      <c r="Y12285" s="429"/>
      <c r="Z12285" s="429"/>
      <c r="AA12285" s="429"/>
      <c r="AB12285" s="185"/>
      <c r="AC12285" s="431"/>
    </row>
    <row r="12286" spans="24:29">
      <c r="X12286" s="429"/>
      <c r="Y12286" s="429"/>
      <c r="Z12286" s="429"/>
      <c r="AA12286" s="429"/>
      <c r="AB12286" s="185"/>
      <c r="AC12286" s="431"/>
    </row>
    <row r="12287" spans="24:29">
      <c r="X12287" s="429"/>
      <c r="Y12287" s="429"/>
      <c r="Z12287" s="429"/>
      <c r="AA12287" s="429"/>
      <c r="AB12287" s="185"/>
      <c r="AC12287" s="431"/>
    </row>
    <row r="12288" spans="24:29">
      <c r="X12288" s="429"/>
      <c r="Y12288" s="429"/>
      <c r="Z12288" s="429"/>
      <c r="AA12288" s="429"/>
      <c r="AB12288" s="185"/>
      <c r="AC12288" s="431"/>
    </row>
    <row r="12289" spans="24:29">
      <c r="X12289" s="429"/>
      <c r="Y12289" s="429"/>
      <c r="Z12289" s="429"/>
      <c r="AA12289" s="429"/>
      <c r="AB12289" s="185"/>
      <c r="AC12289" s="431"/>
    </row>
    <row r="12290" spans="24:29">
      <c r="X12290" s="429"/>
      <c r="Y12290" s="429"/>
      <c r="Z12290" s="429"/>
      <c r="AA12290" s="429"/>
      <c r="AB12290" s="185"/>
      <c r="AC12290" s="431"/>
    </row>
    <row r="12291" spans="24:29">
      <c r="X12291" s="429"/>
      <c r="Y12291" s="429"/>
      <c r="Z12291" s="429"/>
      <c r="AA12291" s="429"/>
      <c r="AB12291" s="185"/>
      <c r="AC12291" s="431"/>
    </row>
    <row r="12292" spans="24:29">
      <c r="X12292" s="429"/>
      <c r="Y12292" s="429"/>
      <c r="Z12292" s="429"/>
      <c r="AA12292" s="429"/>
      <c r="AB12292" s="185"/>
      <c r="AC12292" s="431"/>
    </row>
    <row r="12293" spans="24:29">
      <c r="X12293" s="429"/>
      <c r="Y12293" s="429"/>
      <c r="Z12293" s="429"/>
      <c r="AA12293" s="429"/>
      <c r="AB12293" s="185"/>
      <c r="AC12293" s="431"/>
    </row>
    <row r="12294" spans="24:29">
      <c r="X12294" s="429"/>
      <c r="Y12294" s="429"/>
      <c r="Z12294" s="429"/>
      <c r="AA12294" s="429"/>
      <c r="AB12294" s="185"/>
      <c r="AC12294" s="431"/>
    </row>
    <row r="12295" spans="24:29">
      <c r="X12295" s="429"/>
      <c r="Y12295" s="429"/>
      <c r="Z12295" s="429"/>
      <c r="AA12295" s="429"/>
      <c r="AB12295" s="185"/>
      <c r="AC12295" s="431"/>
    </row>
    <row r="12296" spans="24:29">
      <c r="X12296" s="429"/>
      <c r="Y12296" s="429"/>
      <c r="Z12296" s="429"/>
      <c r="AA12296" s="429"/>
      <c r="AB12296" s="185"/>
      <c r="AC12296" s="431"/>
    </row>
    <row r="12297" spans="24:29">
      <c r="X12297" s="429"/>
      <c r="Y12297" s="429"/>
      <c r="Z12297" s="429"/>
      <c r="AA12297" s="429"/>
      <c r="AB12297" s="185"/>
      <c r="AC12297" s="431"/>
    </row>
    <row r="12298" spans="24:29">
      <c r="X12298" s="429"/>
      <c r="Y12298" s="429"/>
      <c r="Z12298" s="429"/>
      <c r="AA12298" s="429"/>
      <c r="AB12298" s="185"/>
      <c r="AC12298" s="431"/>
    </row>
    <row r="12299" spans="24:29">
      <c r="X12299" s="429"/>
      <c r="Y12299" s="429"/>
      <c r="Z12299" s="429"/>
      <c r="AA12299" s="429"/>
      <c r="AB12299" s="185"/>
      <c r="AC12299" s="431"/>
    </row>
    <row r="12300" spans="24:29">
      <c r="X12300" s="429"/>
      <c r="Y12300" s="429"/>
      <c r="Z12300" s="429"/>
      <c r="AA12300" s="429"/>
      <c r="AB12300" s="185"/>
      <c r="AC12300" s="431"/>
    </row>
    <row r="12301" spans="24:29">
      <c r="X12301" s="429"/>
      <c r="Y12301" s="429"/>
      <c r="Z12301" s="429"/>
      <c r="AA12301" s="429"/>
      <c r="AB12301" s="185"/>
      <c r="AC12301" s="431"/>
    </row>
    <row r="12302" spans="24:29">
      <c r="X12302" s="429"/>
      <c r="Y12302" s="429"/>
      <c r="Z12302" s="429"/>
      <c r="AA12302" s="429"/>
      <c r="AB12302" s="185"/>
      <c r="AC12302" s="431"/>
    </row>
    <row r="12303" spans="24:29">
      <c r="X12303" s="429"/>
      <c r="Y12303" s="429"/>
      <c r="Z12303" s="429"/>
      <c r="AA12303" s="429"/>
      <c r="AB12303" s="185"/>
      <c r="AC12303" s="431"/>
    </row>
    <row r="12304" spans="24:29">
      <c r="X12304" s="429"/>
      <c r="Y12304" s="429"/>
      <c r="Z12304" s="429"/>
      <c r="AA12304" s="429"/>
      <c r="AB12304" s="185"/>
      <c r="AC12304" s="431"/>
    </row>
    <row r="12305" spans="24:29">
      <c r="X12305" s="429"/>
      <c r="Y12305" s="429"/>
      <c r="Z12305" s="429"/>
      <c r="AA12305" s="429"/>
      <c r="AB12305" s="185"/>
      <c r="AC12305" s="431"/>
    </row>
    <row r="12306" spans="24:29">
      <c r="X12306" s="429"/>
      <c r="Y12306" s="429"/>
      <c r="Z12306" s="429"/>
      <c r="AA12306" s="429"/>
      <c r="AB12306" s="185"/>
      <c r="AC12306" s="431"/>
    </row>
    <row r="12307" spans="24:29">
      <c r="X12307" s="429"/>
      <c r="Y12307" s="429"/>
      <c r="Z12307" s="429"/>
      <c r="AA12307" s="429"/>
      <c r="AB12307" s="185"/>
      <c r="AC12307" s="431"/>
    </row>
    <row r="12308" spans="24:29">
      <c r="X12308" s="429"/>
      <c r="Y12308" s="429"/>
      <c r="Z12308" s="429"/>
      <c r="AA12308" s="429"/>
      <c r="AB12308" s="185"/>
      <c r="AC12308" s="431"/>
    </row>
    <row r="12309" spans="24:29">
      <c r="X12309" s="429"/>
      <c r="Y12309" s="429"/>
      <c r="Z12309" s="429"/>
      <c r="AA12309" s="429"/>
      <c r="AB12309" s="185"/>
      <c r="AC12309" s="431"/>
    </row>
    <row r="12310" spans="24:29">
      <c r="X12310" s="429"/>
      <c r="Y12310" s="429"/>
      <c r="Z12310" s="429"/>
      <c r="AA12310" s="429"/>
      <c r="AB12310" s="185"/>
      <c r="AC12310" s="431"/>
    </row>
    <row r="12311" spans="24:29">
      <c r="X12311" s="429"/>
      <c r="Y12311" s="429"/>
      <c r="Z12311" s="429"/>
      <c r="AA12311" s="429"/>
      <c r="AB12311" s="185"/>
      <c r="AC12311" s="431"/>
    </row>
    <row r="12312" spans="24:29">
      <c r="X12312" s="429"/>
      <c r="Y12312" s="429"/>
      <c r="Z12312" s="429"/>
      <c r="AA12312" s="429"/>
      <c r="AB12312" s="185"/>
      <c r="AC12312" s="431"/>
    </row>
    <row r="12313" spans="24:29">
      <c r="X12313" s="429"/>
      <c r="Y12313" s="429"/>
      <c r="Z12313" s="429"/>
      <c r="AA12313" s="429"/>
      <c r="AB12313" s="185"/>
      <c r="AC12313" s="431"/>
    </row>
    <row r="12314" spans="24:29">
      <c r="X12314" s="429"/>
      <c r="Y12314" s="429"/>
      <c r="Z12314" s="429"/>
      <c r="AA12314" s="429"/>
      <c r="AB12314" s="185"/>
      <c r="AC12314" s="431"/>
    </row>
    <row r="12315" spans="24:29">
      <c r="X12315" s="429"/>
      <c r="Y12315" s="429"/>
      <c r="Z12315" s="429"/>
      <c r="AA12315" s="429"/>
      <c r="AB12315" s="185"/>
      <c r="AC12315" s="431"/>
    </row>
    <row r="12316" spans="24:29">
      <c r="X12316" s="429"/>
      <c r="Y12316" s="429"/>
      <c r="Z12316" s="429"/>
      <c r="AA12316" s="429"/>
      <c r="AB12316" s="185"/>
      <c r="AC12316" s="431"/>
    </row>
    <row r="12317" spans="24:29">
      <c r="X12317" s="429"/>
      <c r="Y12317" s="429"/>
      <c r="Z12317" s="429"/>
      <c r="AA12317" s="429"/>
      <c r="AB12317" s="185"/>
      <c r="AC12317" s="431"/>
    </row>
    <row r="12318" spans="24:29">
      <c r="X12318" s="429"/>
      <c r="Y12318" s="429"/>
      <c r="Z12318" s="429"/>
      <c r="AA12318" s="429"/>
      <c r="AB12318" s="185"/>
      <c r="AC12318" s="431"/>
    </row>
    <row r="12319" spans="24:29">
      <c r="X12319" s="429"/>
      <c r="Y12319" s="429"/>
      <c r="Z12319" s="429"/>
      <c r="AA12319" s="429"/>
      <c r="AB12319" s="185"/>
      <c r="AC12319" s="431"/>
    </row>
    <row r="12320" spans="24:29">
      <c r="X12320" s="429"/>
      <c r="Y12320" s="429"/>
      <c r="Z12320" s="429"/>
      <c r="AA12320" s="429"/>
      <c r="AB12320" s="185"/>
      <c r="AC12320" s="431"/>
    </row>
    <row r="12321" spans="24:29">
      <c r="X12321" s="429"/>
      <c r="Y12321" s="429"/>
      <c r="Z12321" s="429"/>
      <c r="AA12321" s="429"/>
      <c r="AB12321" s="185"/>
      <c r="AC12321" s="431"/>
    </row>
    <row r="12322" spans="24:29">
      <c r="X12322" s="429"/>
      <c r="Y12322" s="429"/>
      <c r="Z12322" s="429"/>
      <c r="AA12322" s="429"/>
      <c r="AB12322" s="185"/>
      <c r="AC12322" s="431"/>
    </row>
    <row r="12323" spans="24:29">
      <c r="X12323" s="429"/>
      <c r="Y12323" s="429"/>
      <c r="Z12323" s="429"/>
      <c r="AA12323" s="429"/>
      <c r="AB12323" s="185"/>
      <c r="AC12323" s="431"/>
    </row>
    <row r="12324" spans="24:29">
      <c r="X12324" s="429"/>
      <c r="Y12324" s="429"/>
      <c r="Z12324" s="429"/>
      <c r="AA12324" s="429"/>
      <c r="AB12324" s="185"/>
      <c r="AC12324" s="431"/>
    </row>
    <row r="12325" spans="24:29">
      <c r="X12325" s="429"/>
      <c r="Y12325" s="429"/>
      <c r="Z12325" s="429"/>
      <c r="AA12325" s="429"/>
      <c r="AB12325" s="185"/>
      <c r="AC12325" s="431"/>
    </row>
    <row r="12326" spans="24:29">
      <c r="X12326" s="429"/>
      <c r="Y12326" s="429"/>
      <c r="Z12326" s="429"/>
      <c r="AA12326" s="429"/>
      <c r="AB12326" s="185"/>
      <c r="AC12326" s="431"/>
    </row>
    <row r="12327" spans="24:29">
      <c r="X12327" s="429"/>
      <c r="Y12327" s="429"/>
      <c r="Z12327" s="429"/>
      <c r="AA12327" s="429"/>
      <c r="AB12327" s="185"/>
      <c r="AC12327" s="431"/>
    </row>
    <row r="12328" spans="24:29">
      <c r="X12328" s="429"/>
      <c r="Y12328" s="429"/>
      <c r="Z12328" s="429"/>
      <c r="AA12328" s="429"/>
      <c r="AB12328" s="185"/>
      <c r="AC12328" s="431"/>
    </row>
    <row r="12329" spans="24:29">
      <c r="X12329" s="429"/>
      <c r="Y12329" s="429"/>
      <c r="Z12329" s="429"/>
      <c r="AA12329" s="429"/>
      <c r="AB12329" s="185"/>
      <c r="AC12329" s="431"/>
    </row>
    <row r="12330" spans="24:29">
      <c r="X12330" s="429"/>
      <c r="Y12330" s="429"/>
      <c r="Z12330" s="429"/>
      <c r="AA12330" s="429"/>
      <c r="AB12330" s="185"/>
      <c r="AC12330" s="431"/>
    </row>
    <row r="12331" spans="24:29">
      <c r="X12331" s="429"/>
      <c r="Y12331" s="429"/>
      <c r="Z12331" s="429"/>
      <c r="AA12331" s="429"/>
      <c r="AB12331" s="185"/>
      <c r="AC12331" s="431"/>
    </row>
    <row r="12332" spans="24:29">
      <c r="X12332" s="429"/>
      <c r="Y12332" s="429"/>
      <c r="Z12332" s="429"/>
      <c r="AA12332" s="429"/>
      <c r="AB12332" s="185"/>
      <c r="AC12332" s="431"/>
    </row>
    <row r="12333" spans="24:29">
      <c r="X12333" s="429"/>
      <c r="Y12333" s="429"/>
      <c r="Z12333" s="429"/>
      <c r="AA12333" s="429"/>
      <c r="AB12333" s="185"/>
      <c r="AC12333" s="431"/>
    </row>
    <row r="12334" spans="24:29">
      <c r="X12334" s="429"/>
      <c r="Y12334" s="429"/>
      <c r="Z12334" s="429"/>
      <c r="AA12334" s="429"/>
      <c r="AB12334" s="185"/>
      <c r="AC12334" s="431"/>
    </row>
    <row r="12335" spans="24:29">
      <c r="X12335" s="429"/>
      <c r="Y12335" s="429"/>
      <c r="Z12335" s="429"/>
      <c r="AA12335" s="429"/>
      <c r="AB12335" s="185"/>
      <c r="AC12335" s="431"/>
    </row>
    <row r="12336" spans="24:29">
      <c r="X12336" s="429"/>
      <c r="Y12336" s="429"/>
      <c r="Z12336" s="429"/>
      <c r="AA12336" s="429"/>
      <c r="AB12336" s="185"/>
      <c r="AC12336" s="431"/>
    </row>
    <row r="12337" spans="24:29">
      <c r="X12337" s="429"/>
      <c r="Y12337" s="429"/>
      <c r="Z12337" s="429"/>
      <c r="AA12337" s="429"/>
      <c r="AB12337" s="185"/>
      <c r="AC12337" s="431"/>
    </row>
    <row r="12338" spans="24:29">
      <c r="X12338" s="429"/>
      <c r="Y12338" s="429"/>
      <c r="Z12338" s="429"/>
      <c r="AA12338" s="429"/>
      <c r="AB12338" s="185"/>
      <c r="AC12338" s="431"/>
    </row>
    <row r="12339" spans="24:29">
      <c r="X12339" s="429"/>
      <c r="Y12339" s="429"/>
      <c r="Z12339" s="429"/>
      <c r="AA12339" s="429"/>
      <c r="AB12339" s="185"/>
      <c r="AC12339" s="431"/>
    </row>
    <row r="12340" spans="24:29">
      <c r="X12340" s="429"/>
      <c r="Y12340" s="429"/>
      <c r="Z12340" s="429"/>
      <c r="AA12340" s="429"/>
      <c r="AB12340" s="185"/>
      <c r="AC12340" s="431"/>
    </row>
    <row r="12341" spans="24:29">
      <c r="X12341" s="429"/>
      <c r="Y12341" s="429"/>
      <c r="Z12341" s="429"/>
      <c r="AA12341" s="429"/>
      <c r="AB12341" s="185"/>
      <c r="AC12341" s="431"/>
    </row>
    <row r="12342" spans="24:29">
      <c r="X12342" s="429"/>
      <c r="Y12342" s="429"/>
      <c r="Z12342" s="429"/>
      <c r="AA12342" s="429"/>
      <c r="AB12342" s="185"/>
      <c r="AC12342" s="431"/>
    </row>
    <row r="12343" spans="24:29">
      <c r="X12343" s="429"/>
      <c r="Y12343" s="429"/>
      <c r="Z12343" s="429"/>
      <c r="AA12343" s="429"/>
      <c r="AB12343" s="185"/>
      <c r="AC12343" s="431"/>
    </row>
    <row r="12344" spans="24:29">
      <c r="X12344" s="429"/>
      <c r="Y12344" s="429"/>
      <c r="Z12344" s="429"/>
      <c r="AA12344" s="429"/>
      <c r="AB12344" s="185"/>
      <c r="AC12344" s="431"/>
    </row>
    <row r="12345" spans="24:29">
      <c r="X12345" s="429"/>
      <c r="Y12345" s="429"/>
      <c r="Z12345" s="429"/>
      <c r="AA12345" s="429"/>
      <c r="AB12345" s="185"/>
      <c r="AC12345" s="431"/>
    </row>
    <row r="12346" spans="24:29">
      <c r="X12346" s="429"/>
      <c r="Y12346" s="429"/>
      <c r="Z12346" s="429"/>
      <c r="AA12346" s="429"/>
      <c r="AB12346" s="185"/>
      <c r="AC12346" s="431"/>
    </row>
    <row r="12347" spans="24:29">
      <c r="X12347" s="429"/>
      <c r="Y12347" s="429"/>
      <c r="Z12347" s="429"/>
      <c r="AA12347" s="429"/>
      <c r="AB12347" s="185"/>
      <c r="AC12347" s="431"/>
    </row>
    <row r="12348" spans="24:29">
      <c r="X12348" s="429"/>
      <c r="Y12348" s="429"/>
      <c r="Z12348" s="429"/>
      <c r="AA12348" s="429"/>
      <c r="AB12348" s="185"/>
      <c r="AC12348" s="431"/>
    </row>
    <row r="12349" spans="24:29">
      <c r="X12349" s="429"/>
      <c r="Y12349" s="429"/>
      <c r="Z12349" s="429"/>
      <c r="AA12349" s="429"/>
      <c r="AB12349" s="185"/>
      <c r="AC12349" s="431"/>
    </row>
    <row r="12350" spans="24:29">
      <c r="X12350" s="429"/>
      <c r="Y12350" s="429"/>
      <c r="Z12350" s="429"/>
      <c r="AA12350" s="429"/>
      <c r="AB12350" s="185"/>
      <c r="AC12350" s="431"/>
    </row>
    <row r="12351" spans="24:29">
      <c r="X12351" s="429"/>
      <c r="Y12351" s="429"/>
      <c r="Z12351" s="429"/>
      <c r="AA12351" s="429"/>
      <c r="AB12351" s="185"/>
      <c r="AC12351" s="431"/>
    </row>
    <row r="12352" spans="24:29">
      <c r="X12352" s="429"/>
      <c r="Y12352" s="429"/>
      <c r="Z12352" s="429"/>
      <c r="AA12352" s="429"/>
      <c r="AB12352" s="185"/>
      <c r="AC12352" s="431"/>
    </row>
    <row r="12353" spans="24:29">
      <c r="X12353" s="429"/>
      <c r="Y12353" s="429"/>
      <c r="Z12353" s="429"/>
      <c r="AA12353" s="429"/>
      <c r="AB12353" s="185"/>
      <c r="AC12353" s="431"/>
    </row>
    <row r="12354" spans="24:29">
      <c r="X12354" s="429"/>
      <c r="Y12354" s="429"/>
      <c r="Z12354" s="429"/>
      <c r="AA12354" s="429"/>
      <c r="AB12354" s="185"/>
      <c r="AC12354" s="431"/>
    </row>
    <row r="12355" spans="24:29">
      <c r="X12355" s="429"/>
      <c r="Y12355" s="429"/>
      <c r="Z12355" s="429"/>
      <c r="AA12355" s="429"/>
      <c r="AB12355" s="185"/>
      <c r="AC12355" s="431"/>
    </row>
    <row r="12356" spans="24:29">
      <c r="X12356" s="429"/>
      <c r="Y12356" s="429"/>
      <c r="Z12356" s="429"/>
      <c r="AA12356" s="429"/>
      <c r="AB12356" s="185"/>
      <c r="AC12356" s="431"/>
    </row>
    <row r="12357" spans="24:29">
      <c r="X12357" s="429"/>
      <c r="Y12357" s="429"/>
      <c r="Z12357" s="429"/>
      <c r="AA12357" s="429"/>
      <c r="AB12357" s="185"/>
      <c r="AC12357" s="431"/>
    </row>
    <row r="12358" spans="24:29">
      <c r="X12358" s="429"/>
      <c r="Y12358" s="429"/>
      <c r="Z12358" s="429"/>
      <c r="AA12358" s="429"/>
      <c r="AB12358" s="185"/>
      <c r="AC12358" s="431"/>
    </row>
    <row r="12359" spans="24:29">
      <c r="X12359" s="429"/>
      <c r="Y12359" s="429"/>
      <c r="Z12359" s="429"/>
      <c r="AA12359" s="429"/>
      <c r="AB12359" s="185"/>
      <c r="AC12359" s="431"/>
    </row>
    <row r="12360" spans="24:29">
      <c r="X12360" s="429"/>
      <c r="Y12360" s="429"/>
      <c r="Z12360" s="429"/>
      <c r="AA12360" s="429"/>
      <c r="AB12360" s="185"/>
      <c r="AC12360" s="431"/>
    </row>
    <row r="12361" spans="24:29">
      <c r="X12361" s="429"/>
      <c r="Y12361" s="429"/>
      <c r="Z12361" s="429"/>
      <c r="AA12361" s="429"/>
      <c r="AB12361" s="185"/>
      <c r="AC12361" s="431"/>
    </row>
    <row r="12362" spans="24:29">
      <c r="X12362" s="429"/>
      <c r="Y12362" s="429"/>
      <c r="Z12362" s="429"/>
      <c r="AA12362" s="429"/>
      <c r="AB12362" s="185"/>
      <c r="AC12362" s="431"/>
    </row>
    <row r="12363" spans="24:29">
      <c r="X12363" s="429"/>
      <c r="Y12363" s="429"/>
      <c r="Z12363" s="429"/>
      <c r="AA12363" s="429"/>
      <c r="AB12363" s="185"/>
      <c r="AC12363" s="431"/>
    </row>
    <row r="12364" spans="24:29">
      <c r="X12364" s="429"/>
      <c r="Y12364" s="429"/>
      <c r="Z12364" s="429"/>
      <c r="AA12364" s="429"/>
      <c r="AB12364" s="185"/>
      <c r="AC12364" s="431"/>
    </row>
    <row r="12365" spans="24:29">
      <c r="X12365" s="429"/>
      <c r="Y12365" s="429"/>
      <c r="Z12365" s="429"/>
      <c r="AA12365" s="429"/>
      <c r="AB12365" s="185"/>
      <c r="AC12365" s="431"/>
    </row>
    <row r="12366" spans="24:29">
      <c r="X12366" s="429"/>
      <c r="Y12366" s="429"/>
      <c r="Z12366" s="429"/>
      <c r="AA12366" s="429"/>
      <c r="AB12366" s="185"/>
      <c r="AC12366" s="431"/>
    </row>
    <row r="12367" spans="24:29">
      <c r="X12367" s="429"/>
      <c r="Y12367" s="429"/>
      <c r="Z12367" s="429"/>
      <c r="AA12367" s="429"/>
      <c r="AB12367" s="185"/>
      <c r="AC12367" s="431"/>
    </row>
    <row r="12368" spans="24:29">
      <c r="X12368" s="429"/>
      <c r="Y12368" s="429"/>
      <c r="Z12368" s="429"/>
      <c r="AA12368" s="429"/>
      <c r="AB12368" s="185"/>
      <c r="AC12368" s="431"/>
    </row>
    <row r="12369" spans="24:29">
      <c r="X12369" s="429"/>
      <c r="Y12369" s="429"/>
      <c r="Z12369" s="429"/>
      <c r="AA12369" s="429"/>
      <c r="AB12369" s="185"/>
      <c r="AC12369" s="431"/>
    </row>
    <row r="12370" spans="24:29">
      <c r="X12370" s="429"/>
      <c r="Y12370" s="429"/>
      <c r="Z12370" s="429"/>
      <c r="AA12370" s="429"/>
      <c r="AB12370" s="185"/>
      <c r="AC12370" s="431"/>
    </row>
    <row r="12371" spans="24:29">
      <c r="X12371" s="429"/>
      <c r="Y12371" s="429"/>
      <c r="Z12371" s="429"/>
      <c r="AA12371" s="429"/>
      <c r="AB12371" s="185"/>
      <c r="AC12371" s="431"/>
    </row>
    <row r="12372" spans="24:29">
      <c r="X12372" s="429"/>
      <c r="Y12372" s="429"/>
      <c r="Z12372" s="429"/>
      <c r="AA12372" s="429"/>
      <c r="AB12372" s="185"/>
      <c r="AC12372" s="431"/>
    </row>
    <row r="12373" spans="24:29">
      <c r="X12373" s="429"/>
      <c r="Y12373" s="429"/>
      <c r="Z12373" s="429"/>
      <c r="AA12373" s="429"/>
      <c r="AB12373" s="185"/>
      <c r="AC12373" s="431"/>
    </row>
    <row r="12374" spans="24:29">
      <c r="X12374" s="429"/>
      <c r="Y12374" s="429"/>
      <c r="Z12374" s="429"/>
      <c r="AA12374" s="429"/>
      <c r="AB12374" s="185"/>
      <c r="AC12374" s="431"/>
    </row>
    <row r="12375" spans="24:29">
      <c r="X12375" s="429"/>
      <c r="Y12375" s="429"/>
      <c r="Z12375" s="429"/>
      <c r="AA12375" s="429"/>
      <c r="AB12375" s="185"/>
      <c r="AC12375" s="431"/>
    </row>
    <row r="12376" spans="24:29">
      <c r="X12376" s="429"/>
      <c r="Y12376" s="429"/>
      <c r="Z12376" s="429"/>
      <c r="AA12376" s="429"/>
      <c r="AB12376" s="185"/>
      <c r="AC12376" s="431"/>
    </row>
    <row r="12377" spans="24:29">
      <c r="X12377" s="429"/>
      <c r="Y12377" s="429"/>
      <c r="Z12377" s="429"/>
      <c r="AA12377" s="429"/>
      <c r="AB12377" s="185"/>
      <c r="AC12377" s="431"/>
    </row>
    <row r="12378" spans="24:29">
      <c r="X12378" s="429"/>
      <c r="Y12378" s="429"/>
      <c r="Z12378" s="429"/>
      <c r="AA12378" s="429"/>
      <c r="AB12378" s="185"/>
      <c r="AC12378" s="431"/>
    </row>
    <row r="12379" spans="24:29">
      <c r="X12379" s="429"/>
      <c r="Y12379" s="429"/>
      <c r="Z12379" s="429"/>
      <c r="AA12379" s="429"/>
      <c r="AB12379" s="185"/>
      <c r="AC12379" s="431"/>
    </row>
    <row r="12380" spans="24:29">
      <c r="X12380" s="429"/>
      <c r="Y12380" s="429"/>
      <c r="Z12380" s="429"/>
      <c r="AA12380" s="429"/>
      <c r="AB12380" s="185"/>
      <c r="AC12380" s="431"/>
    </row>
    <row r="12381" spans="24:29">
      <c r="X12381" s="429"/>
      <c r="Y12381" s="429"/>
      <c r="Z12381" s="429"/>
      <c r="AA12381" s="429"/>
      <c r="AB12381" s="185"/>
      <c r="AC12381" s="431"/>
    </row>
    <row r="12382" spans="24:29">
      <c r="X12382" s="429"/>
      <c r="Y12382" s="429"/>
      <c r="Z12382" s="429"/>
      <c r="AA12382" s="429"/>
      <c r="AB12382" s="185"/>
      <c r="AC12382" s="431"/>
    </row>
    <row r="12383" spans="24:29">
      <c r="X12383" s="429"/>
      <c r="Y12383" s="429"/>
      <c r="Z12383" s="429"/>
      <c r="AA12383" s="429"/>
      <c r="AB12383" s="185"/>
      <c r="AC12383" s="431"/>
    </row>
    <row r="12384" spans="24:29">
      <c r="X12384" s="429"/>
      <c r="Y12384" s="429"/>
      <c r="Z12384" s="429"/>
      <c r="AA12384" s="429"/>
      <c r="AB12384" s="185"/>
      <c r="AC12384" s="431"/>
    </row>
    <row r="12385" spans="24:29">
      <c r="X12385" s="429"/>
      <c r="Y12385" s="429"/>
      <c r="Z12385" s="429"/>
      <c r="AA12385" s="429"/>
      <c r="AB12385" s="185"/>
      <c r="AC12385" s="431"/>
    </row>
    <row r="12386" spans="24:29">
      <c r="X12386" s="429"/>
      <c r="Y12386" s="429"/>
      <c r="Z12386" s="429"/>
      <c r="AA12386" s="429"/>
      <c r="AB12386" s="185"/>
      <c r="AC12386" s="431"/>
    </row>
    <row r="12387" spans="24:29">
      <c r="X12387" s="429"/>
      <c r="Y12387" s="429"/>
      <c r="Z12387" s="429"/>
      <c r="AA12387" s="429"/>
      <c r="AB12387" s="185"/>
      <c r="AC12387" s="431"/>
    </row>
    <row r="12388" spans="24:29">
      <c r="X12388" s="429"/>
      <c r="Y12388" s="429"/>
      <c r="Z12388" s="429"/>
      <c r="AA12388" s="429"/>
      <c r="AB12388" s="185"/>
      <c r="AC12388" s="431"/>
    </row>
    <row r="12389" spans="24:29">
      <c r="X12389" s="429"/>
      <c r="Y12389" s="429"/>
      <c r="Z12389" s="429"/>
      <c r="AA12389" s="429"/>
      <c r="AB12389" s="185"/>
      <c r="AC12389" s="431"/>
    </row>
    <row r="12390" spans="24:29">
      <c r="X12390" s="429"/>
      <c r="Y12390" s="429"/>
      <c r="Z12390" s="429"/>
      <c r="AA12390" s="429"/>
      <c r="AB12390" s="185"/>
      <c r="AC12390" s="431"/>
    </row>
    <row r="12391" spans="24:29">
      <c r="X12391" s="429"/>
      <c r="Y12391" s="429"/>
      <c r="Z12391" s="429"/>
      <c r="AA12391" s="429"/>
      <c r="AB12391" s="185"/>
      <c r="AC12391" s="431"/>
    </row>
    <row r="12392" spans="24:29">
      <c r="X12392" s="429"/>
      <c r="Y12392" s="429"/>
      <c r="Z12392" s="429"/>
      <c r="AA12392" s="429"/>
      <c r="AB12392" s="185"/>
      <c r="AC12392" s="431"/>
    </row>
    <row r="12393" spans="24:29">
      <c r="X12393" s="429"/>
      <c r="Y12393" s="429"/>
      <c r="Z12393" s="429"/>
      <c r="AA12393" s="429"/>
      <c r="AB12393" s="185"/>
      <c r="AC12393" s="431"/>
    </row>
    <row r="12394" spans="24:29">
      <c r="X12394" s="429"/>
      <c r="Y12394" s="429"/>
      <c r="Z12394" s="429"/>
      <c r="AA12394" s="429"/>
      <c r="AB12394" s="185"/>
      <c r="AC12394" s="431"/>
    </row>
    <row r="12395" spans="24:29">
      <c r="X12395" s="429"/>
      <c r="Y12395" s="429"/>
      <c r="Z12395" s="429"/>
      <c r="AA12395" s="429"/>
      <c r="AB12395" s="185"/>
      <c r="AC12395" s="431"/>
    </row>
    <row r="12396" spans="24:29">
      <c r="X12396" s="429"/>
      <c r="Y12396" s="429"/>
      <c r="Z12396" s="429"/>
      <c r="AA12396" s="429"/>
      <c r="AB12396" s="185"/>
      <c r="AC12396" s="431"/>
    </row>
    <row r="12397" spans="24:29">
      <c r="X12397" s="429"/>
      <c r="Y12397" s="429"/>
      <c r="Z12397" s="429"/>
      <c r="AA12397" s="429"/>
      <c r="AB12397" s="185"/>
      <c r="AC12397" s="431"/>
    </row>
    <row r="12398" spans="24:29">
      <c r="X12398" s="429"/>
      <c r="Y12398" s="429"/>
      <c r="Z12398" s="429"/>
      <c r="AA12398" s="429"/>
      <c r="AB12398" s="185"/>
      <c r="AC12398" s="431"/>
    </row>
    <row r="12399" spans="24:29">
      <c r="X12399" s="429"/>
      <c r="Y12399" s="429"/>
      <c r="Z12399" s="429"/>
      <c r="AA12399" s="429"/>
      <c r="AB12399" s="185"/>
      <c r="AC12399" s="431"/>
    </row>
    <row r="12400" spans="24:29">
      <c r="X12400" s="429"/>
      <c r="Y12400" s="429"/>
      <c r="Z12400" s="429"/>
      <c r="AA12400" s="429"/>
      <c r="AB12400" s="185"/>
      <c r="AC12400" s="431"/>
    </row>
    <row r="12401" spans="24:29">
      <c r="X12401" s="429"/>
      <c r="Y12401" s="429"/>
      <c r="Z12401" s="429"/>
      <c r="AA12401" s="429"/>
      <c r="AB12401" s="185"/>
      <c r="AC12401" s="431"/>
    </row>
    <row r="12402" spans="24:29">
      <c r="X12402" s="429"/>
      <c r="Y12402" s="429"/>
      <c r="Z12402" s="429"/>
      <c r="AA12402" s="429"/>
      <c r="AB12402" s="185"/>
      <c r="AC12402" s="431"/>
    </row>
    <row r="12403" spans="24:29">
      <c r="X12403" s="429"/>
      <c r="Y12403" s="429"/>
      <c r="Z12403" s="429"/>
      <c r="AA12403" s="429"/>
      <c r="AB12403" s="185"/>
      <c r="AC12403" s="431"/>
    </row>
    <row r="12404" spans="24:29">
      <c r="X12404" s="429"/>
      <c r="Y12404" s="429"/>
      <c r="Z12404" s="429"/>
      <c r="AA12404" s="429"/>
      <c r="AB12404" s="185"/>
      <c r="AC12404" s="431"/>
    </row>
    <row r="12405" spans="24:29">
      <c r="X12405" s="429"/>
      <c r="Y12405" s="429"/>
      <c r="Z12405" s="429"/>
      <c r="AA12405" s="429"/>
      <c r="AB12405" s="185"/>
      <c r="AC12405" s="431"/>
    </row>
    <row r="12406" spans="24:29">
      <c r="X12406" s="429"/>
      <c r="Y12406" s="429"/>
      <c r="Z12406" s="429"/>
      <c r="AA12406" s="429"/>
      <c r="AB12406" s="185"/>
      <c r="AC12406" s="431"/>
    </row>
    <row r="12407" spans="24:29">
      <c r="X12407" s="429"/>
      <c r="Y12407" s="429"/>
      <c r="Z12407" s="429"/>
      <c r="AA12407" s="429"/>
      <c r="AB12407" s="185"/>
      <c r="AC12407" s="431"/>
    </row>
    <row r="12408" spans="24:29">
      <c r="X12408" s="429"/>
      <c r="Y12408" s="429"/>
      <c r="Z12408" s="429"/>
      <c r="AA12408" s="429"/>
      <c r="AB12408" s="185"/>
      <c r="AC12408" s="431"/>
    </row>
    <row r="12409" spans="24:29">
      <c r="X12409" s="429"/>
      <c r="Y12409" s="429"/>
      <c r="Z12409" s="429"/>
      <c r="AA12409" s="429"/>
      <c r="AB12409" s="185"/>
      <c r="AC12409" s="431"/>
    </row>
    <row r="12410" spans="24:29">
      <c r="X12410" s="429"/>
      <c r="Y12410" s="429"/>
      <c r="Z12410" s="429"/>
      <c r="AA12410" s="429"/>
      <c r="AB12410" s="185"/>
      <c r="AC12410" s="431"/>
    </row>
    <row r="12411" spans="24:29">
      <c r="X12411" s="429"/>
      <c r="Y12411" s="429"/>
      <c r="Z12411" s="429"/>
      <c r="AA12411" s="429"/>
      <c r="AB12411" s="185"/>
      <c r="AC12411" s="431"/>
    </row>
    <row r="12412" spans="24:29">
      <c r="X12412" s="429"/>
      <c r="Y12412" s="429"/>
      <c r="Z12412" s="429"/>
      <c r="AA12412" s="429"/>
      <c r="AB12412" s="185"/>
      <c r="AC12412" s="431"/>
    </row>
    <row r="12413" spans="24:29">
      <c r="X12413" s="429"/>
      <c r="Y12413" s="429"/>
      <c r="Z12413" s="429"/>
      <c r="AA12413" s="429"/>
      <c r="AB12413" s="185"/>
      <c r="AC12413" s="431"/>
    </row>
    <row r="12414" spans="24:29">
      <c r="X12414" s="429"/>
      <c r="Y12414" s="429"/>
      <c r="Z12414" s="429"/>
      <c r="AA12414" s="429"/>
      <c r="AB12414" s="185"/>
      <c r="AC12414" s="431"/>
    </row>
    <row r="12415" spans="24:29">
      <c r="X12415" s="429"/>
      <c r="Y12415" s="429"/>
      <c r="Z12415" s="429"/>
      <c r="AA12415" s="429"/>
      <c r="AB12415" s="185"/>
      <c r="AC12415" s="431"/>
    </row>
    <row r="12416" spans="24:29">
      <c r="X12416" s="429"/>
      <c r="Y12416" s="429"/>
      <c r="Z12416" s="429"/>
      <c r="AA12416" s="429"/>
      <c r="AB12416" s="185"/>
      <c r="AC12416" s="431"/>
    </row>
    <row r="12417" spans="24:29">
      <c r="X12417" s="429"/>
      <c r="Y12417" s="429"/>
      <c r="Z12417" s="429"/>
      <c r="AA12417" s="429"/>
      <c r="AB12417" s="185"/>
      <c r="AC12417" s="431"/>
    </row>
    <row r="12418" spans="24:29">
      <c r="X12418" s="429"/>
      <c r="Y12418" s="429"/>
      <c r="Z12418" s="429"/>
      <c r="AA12418" s="429"/>
      <c r="AB12418" s="185"/>
      <c r="AC12418" s="431"/>
    </row>
    <row r="12419" spans="24:29">
      <c r="X12419" s="429"/>
      <c r="Y12419" s="429"/>
      <c r="Z12419" s="429"/>
      <c r="AA12419" s="429"/>
      <c r="AB12419" s="185"/>
      <c r="AC12419" s="431"/>
    </row>
    <row r="12420" spans="24:29">
      <c r="X12420" s="429"/>
      <c r="Y12420" s="429"/>
      <c r="Z12420" s="429"/>
      <c r="AA12420" s="429"/>
      <c r="AB12420" s="185"/>
      <c r="AC12420" s="431"/>
    </row>
    <row r="12421" spans="24:29">
      <c r="X12421" s="429"/>
      <c r="Y12421" s="429"/>
      <c r="Z12421" s="429"/>
      <c r="AA12421" s="429"/>
      <c r="AB12421" s="185"/>
      <c r="AC12421" s="431"/>
    </row>
    <row r="12422" spans="24:29">
      <c r="X12422" s="429"/>
      <c r="Y12422" s="429"/>
      <c r="Z12422" s="429"/>
      <c r="AA12422" s="429"/>
      <c r="AB12422" s="185"/>
      <c r="AC12422" s="431"/>
    </row>
    <row r="12423" spans="24:29">
      <c r="X12423" s="429"/>
      <c r="Y12423" s="429"/>
      <c r="Z12423" s="429"/>
      <c r="AA12423" s="429"/>
      <c r="AB12423" s="185"/>
      <c r="AC12423" s="431"/>
    </row>
    <row r="12424" spans="24:29">
      <c r="X12424" s="429"/>
      <c r="Y12424" s="429"/>
      <c r="Z12424" s="429"/>
      <c r="AA12424" s="429"/>
      <c r="AB12424" s="185"/>
      <c r="AC12424" s="431"/>
    </row>
    <row r="12425" spans="24:29">
      <c r="X12425" s="429"/>
      <c r="Y12425" s="429"/>
      <c r="Z12425" s="429"/>
      <c r="AA12425" s="429"/>
      <c r="AB12425" s="185"/>
      <c r="AC12425" s="431"/>
    </row>
    <row r="12426" spans="24:29">
      <c r="X12426" s="429"/>
      <c r="Y12426" s="429"/>
      <c r="Z12426" s="429"/>
      <c r="AA12426" s="429"/>
      <c r="AB12426" s="185"/>
      <c r="AC12426" s="431"/>
    </row>
    <row r="12427" spans="24:29">
      <c r="X12427" s="429"/>
      <c r="Y12427" s="429"/>
      <c r="Z12427" s="429"/>
      <c r="AA12427" s="429"/>
      <c r="AB12427" s="185"/>
      <c r="AC12427" s="431"/>
    </row>
    <row r="12428" spans="24:29">
      <c r="X12428" s="429"/>
      <c r="Y12428" s="429"/>
      <c r="Z12428" s="429"/>
      <c r="AA12428" s="429"/>
      <c r="AB12428" s="185"/>
      <c r="AC12428" s="431"/>
    </row>
    <row r="12429" spans="24:29">
      <c r="X12429" s="429"/>
      <c r="Y12429" s="429"/>
      <c r="Z12429" s="429"/>
      <c r="AA12429" s="429"/>
      <c r="AB12429" s="185"/>
      <c r="AC12429" s="431"/>
    </row>
    <row r="12430" spans="24:29">
      <c r="X12430" s="429"/>
      <c r="Y12430" s="429"/>
      <c r="Z12430" s="429"/>
      <c r="AA12430" s="429"/>
      <c r="AB12430" s="185"/>
      <c r="AC12430" s="431"/>
    </row>
    <row r="12431" spans="24:29">
      <c r="X12431" s="429"/>
      <c r="Y12431" s="429"/>
      <c r="Z12431" s="429"/>
      <c r="AA12431" s="429"/>
      <c r="AB12431" s="185"/>
      <c r="AC12431" s="431"/>
    </row>
    <row r="12432" spans="24:29">
      <c r="X12432" s="429"/>
      <c r="Y12432" s="429"/>
      <c r="Z12432" s="429"/>
      <c r="AA12432" s="429"/>
      <c r="AB12432" s="185"/>
      <c r="AC12432" s="431"/>
    </row>
    <row r="12433" spans="24:29">
      <c r="X12433" s="429"/>
      <c r="Y12433" s="429"/>
      <c r="Z12433" s="429"/>
      <c r="AA12433" s="429"/>
      <c r="AB12433" s="185"/>
      <c r="AC12433" s="431"/>
    </row>
    <row r="12434" spans="24:29">
      <c r="X12434" s="429"/>
      <c r="Y12434" s="429"/>
      <c r="Z12434" s="429"/>
      <c r="AA12434" s="429"/>
      <c r="AB12434" s="185"/>
      <c r="AC12434" s="431"/>
    </row>
    <row r="12435" spans="24:29">
      <c r="X12435" s="429"/>
      <c r="Y12435" s="429"/>
      <c r="Z12435" s="429"/>
      <c r="AA12435" s="429"/>
      <c r="AB12435" s="185"/>
      <c r="AC12435" s="431"/>
    </row>
    <row r="12436" spans="24:29">
      <c r="X12436" s="429"/>
      <c r="Y12436" s="429"/>
      <c r="Z12436" s="429"/>
      <c r="AA12436" s="429"/>
      <c r="AB12436" s="185"/>
      <c r="AC12436" s="431"/>
    </row>
    <row r="12437" spans="24:29">
      <c r="X12437" s="429"/>
      <c r="Y12437" s="429"/>
      <c r="Z12437" s="429"/>
      <c r="AA12437" s="429"/>
      <c r="AB12437" s="185"/>
      <c r="AC12437" s="431"/>
    </row>
    <row r="12438" spans="24:29">
      <c r="X12438" s="429"/>
      <c r="Y12438" s="429"/>
      <c r="Z12438" s="429"/>
      <c r="AA12438" s="429"/>
      <c r="AB12438" s="185"/>
      <c r="AC12438" s="431"/>
    </row>
    <row r="12439" spans="24:29">
      <c r="X12439" s="429"/>
      <c r="Y12439" s="429"/>
      <c r="Z12439" s="429"/>
      <c r="AA12439" s="429"/>
      <c r="AB12439" s="185"/>
      <c r="AC12439" s="431"/>
    </row>
    <row r="12440" spans="24:29">
      <c r="X12440" s="429"/>
      <c r="Y12440" s="429"/>
      <c r="Z12440" s="429"/>
      <c r="AA12440" s="429"/>
      <c r="AB12440" s="185"/>
      <c r="AC12440" s="431"/>
    </row>
    <row r="12441" spans="24:29">
      <c r="X12441" s="429"/>
      <c r="Y12441" s="429"/>
      <c r="Z12441" s="429"/>
      <c r="AA12441" s="429"/>
      <c r="AB12441" s="185"/>
      <c r="AC12441" s="431"/>
    </row>
    <row r="12442" spans="24:29">
      <c r="X12442" s="429"/>
      <c r="Y12442" s="429"/>
      <c r="Z12442" s="429"/>
      <c r="AA12442" s="429"/>
      <c r="AB12442" s="185"/>
      <c r="AC12442" s="431"/>
    </row>
    <row r="12443" spans="24:29">
      <c r="X12443" s="429"/>
      <c r="Y12443" s="429"/>
      <c r="Z12443" s="429"/>
      <c r="AA12443" s="429"/>
      <c r="AB12443" s="185"/>
      <c r="AC12443" s="431"/>
    </row>
    <row r="12444" spans="24:29">
      <c r="X12444" s="429"/>
      <c r="Y12444" s="429"/>
      <c r="Z12444" s="429"/>
      <c r="AA12444" s="429"/>
      <c r="AB12444" s="185"/>
      <c r="AC12444" s="431"/>
    </row>
    <row r="12445" spans="24:29">
      <c r="X12445" s="429"/>
      <c r="Y12445" s="429"/>
      <c r="Z12445" s="429"/>
      <c r="AA12445" s="429"/>
      <c r="AB12445" s="185"/>
      <c r="AC12445" s="431"/>
    </row>
    <row r="12446" spans="24:29">
      <c r="X12446" s="429"/>
      <c r="Y12446" s="429"/>
      <c r="Z12446" s="429"/>
      <c r="AA12446" s="429"/>
      <c r="AB12446" s="185"/>
      <c r="AC12446" s="431"/>
    </row>
    <row r="12447" spans="24:29">
      <c r="X12447" s="429"/>
      <c r="Y12447" s="429"/>
      <c r="Z12447" s="429"/>
      <c r="AA12447" s="429"/>
      <c r="AB12447" s="185"/>
      <c r="AC12447" s="431"/>
    </row>
    <row r="12448" spans="24:29">
      <c r="X12448" s="429"/>
      <c r="Y12448" s="429"/>
      <c r="Z12448" s="429"/>
      <c r="AA12448" s="429"/>
      <c r="AB12448" s="185"/>
      <c r="AC12448" s="431"/>
    </row>
    <row r="12449" spans="24:29">
      <c r="X12449" s="429"/>
      <c r="Y12449" s="429"/>
      <c r="Z12449" s="429"/>
      <c r="AA12449" s="429"/>
      <c r="AB12449" s="185"/>
      <c r="AC12449" s="431"/>
    </row>
    <row r="12450" spans="24:29">
      <c r="X12450" s="429"/>
      <c r="Y12450" s="429"/>
      <c r="Z12450" s="429"/>
      <c r="AA12450" s="429"/>
      <c r="AB12450" s="185"/>
      <c r="AC12450" s="431"/>
    </row>
    <row r="12451" spans="24:29">
      <c r="X12451" s="429"/>
      <c r="Y12451" s="429"/>
      <c r="Z12451" s="429"/>
      <c r="AA12451" s="429"/>
      <c r="AB12451" s="185"/>
      <c r="AC12451" s="431"/>
    </row>
    <row r="12452" spans="24:29">
      <c r="X12452" s="429"/>
      <c r="Y12452" s="429"/>
      <c r="Z12452" s="429"/>
      <c r="AA12452" s="429"/>
      <c r="AB12452" s="185"/>
      <c r="AC12452" s="431"/>
    </row>
    <row r="12453" spans="24:29">
      <c r="X12453" s="429"/>
      <c r="Y12453" s="429"/>
      <c r="Z12453" s="429"/>
      <c r="AA12453" s="429"/>
      <c r="AB12453" s="185"/>
      <c r="AC12453" s="431"/>
    </row>
    <row r="12454" spans="24:29">
      <c r="X12454" s="429"/>
      <c r="Y12454" s="429"/>
      <c r="Z12454" s="429"/>
      <c r="AA12454" s="429"/>
      <c r="AB12454" s="185"/>
      <c r="AC12454" s="431"/>
    </row>
    <row r="12455" spans="24:29">
      <c r="X12455" s="429"/>
      <c r="Y12455" s="429"/>
      <c r="Z12455" s="429"/>
      <c r="AA12455" s="429"/>
      <c r="AB12455" s="185"/>
      <c r="AC12455" s="431"/>
    </row>
    <row r="12456" spans="24:29">
      <c r="X12456" s="429"/>
      <c r="Y12456" s="429"/>
      <c r="Z12456" s="429"/>
      <c r="AA12456" s="429"/>
      <c r="AB12456" s="185"/>
      <c r="AC12456" s="431"/>
    </row>
    <row r="12457" spans="24:29">
      <c r="X12457" s="429"/>
      <c r="Y12457" s="429"/>
      <c r="Z12457" s="429"/>
      <c r="AA12457" s="429"/>
      <c r="AB12457" s="185"/>
      <c r="AC12457" s="431"/>
    </row>
    <row r="12458" spans="24:29">
      <c r="X12458" s="429"/>
      <c r="Y12458" s="429"/>
      <c r="Z12458" s="429"/>
      <c r="AA12458" s="429"/>
      <c r="AB12458" s="185"/>
      <c r="AC12458" s="431"/>
    </row>
    <row r="12459" spans="24:29">
      <c r="X12459" s="429"/>
      <c r="Y12459" s="429"/>
      <c r="Z12459" s="429"/>
      <c r="AA12459" s="429"/>
      <c r="AB12459" s="185"/>
      <c r="AC12459" s="431"/>
    </row>
    <row r="12460" spans="24:29">
      <c r="X12460" s="429"/>
      <c r="Y12460" s="429"/>
      <c r="Z12460" s="429"/>
      <c r="AA12460" s="429"/>
      <c r="AB12460" s="185"/>
      <c r="AC12460" s="431"/>
    </row>
    <row r="12461" spans="24:29">
      <c r="X12461" s="429"/>
      <c r="Y12461" s="429"/>
      <c r="Z12461" s="429"/>
      <c r="AA12461" s="429"/>
      <c r="AB12461" s="185"/>
      <c r="AC12461" s="431"/>
    </row>
    <row r="12462" spans="24:29">
      <c r="X12462" s="429"/>
      <c r="Y12462" s="429"/>
      <c r="Z12462" s="429"/>
      <c r="AA12462" s="429"/>
      <c r="AB12462" s="185"/>
      <c r="AC12462" s="431"/>
    </row>
    <row r="12463" spans="24:29">
      <c r="X12463" s="429"/>
      <c r="Y12463" s="429"/>
      <c r="Z12463" s="429"/>
      <c r="AA12463" s="429"/>
      <c r="AB12463" s="185"/>
      <c r="AC12463" s="431"/>
    </row>
    <row r="12464" spans="24:29">
      <c r="X12464" s="429"/>
      <c r="Y12464" s="429"/>
      <c r="Z12464" s="429"/>
      <c r="AA12464" s="429"/>
      <c r="AB12464" s="185"/>
      <c r="AC12464" s="431"/>
    </row>
    <row r="12465" spans="24:29">
      <c r="X12465" s="429"/>
      <c r="Y12465" s="429"/>
      <c r="Z12465" s="429"/>
      <c r="AA12465" s="429"/>
      <c r="AB12465" s="185"/>
      <c r="AC12465" s="431"/>
    </row>
    <row r="12466" spans="24:29">
      <c r="X12466" s="429"/>
      <c r="Y12466" s="429"/>
      <c r="Z12466" s="429"/>
      <c r="AA12466" s="429"/>
      <c r="AB12466" s="185"/>
      <c r="AC12466" s="431"/>
    </row>
    <row r="12467" spans="24:29">
      <c r="X12467" s="429"/>
      <c r="Y12467" s="429"/>
      <c r="Z12467" s="429"/>
      <c r="AA12467" s="429"/>
      <c r="AB12467" s="185"/>
      <c r="AC12467" s="431"/>
    </row>
    <row r="12468" spans="24:29">
      <c r="X12468" s="429"/>
      <c r="Y12468" s="429"/>
      <c r="Z12468" s="429"/>
      <c r="AA12468" s="429"/>
      <c r="AB12468" s="185"/>
      <c r="AC12468" s="431"/>
    </row>
    <row r="12469" spans="24:29">
      <c r="X12469" s="429"/>
      <c r="Y12469" s="429"/>
      <c r="Z12469" s="429"/>
      <c r="AA12469" s="429"/>
      <c r="AB12469" s="185"/>
      <c r="AC12469" s="431"/>
    </row>
    <row r="12470" spans="24:29">
      <c r="X12470" s="429"/>
      <c r="Y12470" s="429"/>
      <c r="Z12470" s="429"/>
      <c r="AA12470" s="429"/>
      <c r="AB12470" s="185"/>
      <c r="AC12470" s="431"/>
    </row>
    <row r="12471" spans="24:29">
      <c r="X12471" s="429"/>
      <c r="Y12471" s="429"/>
      <c r="Z12471" s="429"/>
      <c r="AA12471" s="429"/>
      <c r="AB12471" s="185"/>
      <c r="AC12471" s="431"/>
    </row>
    <row r="12472" spans="24:29">
      <c r="X12472" s="429"/>
      <c r="Y12472" s="429"/>
      <c r="Z12472" s="429"/>
      <c r="AA12472" s="429"/>
      <c r="AB12472" s="185"/>
      <c r="AC12472" s="431"/>
    </row>
    <row r="12473" spans="24:29">
      <c r="X12473" s="429"/>
      <c r="Y12473" s="429"/>
      <c r="Z12473" s="429"/>
      <c r="AA12473" s="429"/>
      <c r="AB12473" s="185"/>
      <c r="AC12473" s="431"/>
    </row>
    <row r="12474" spans="24:29">
      <c r="X12474" s="429"/>
      <c r="Y12474" s="429"/>
      <c r="Z12474" s="429"/>
      <c r="AA12474" s="429"/>
      <c r="AB12474" s="185"/>
      <c r="AC12474" s="431"/>
    </row>
    <row r="12475" spans="24:29">
      <c r="X12475" s="429"/>
      <c r="Y12475" s="429"/>
      <c r="Z12475" s="429"/>
      <c r="AA12475" s="429"/>
      <c r="AB12475" s="185"/>
      <c r="AC12475" s="431"/>
    </row>
    <row r="12476" spans="24:29">
      <c r="X12476" s="429"/>
      <c r="Y12476" s="429"/>
      <c r="Z12476" s="429"/>
      <c r="AA12476" s="429"/>
      <c r="AB12476" s="185"/>
      <c r="AC12476" s="431"/>
    </row>
    <row r="12477" spans="24:29">
      <c r="X12477" s="429"/>
      <c r="Y12477" s="429"/>
      <c r="Z12477" s="429"/>
      <c r="AA12477" s="429"/>
      <c r="AB12477" s="185"/>
      <c r="AC12477" s="431"/>
    </row>
    <row r="12478" spans="24:29">
      <c r="X12478" s="429"/>
      <c r="Y12478" s="429"/>
      <c r="Z12478" s="429"/>
      <c r="AA12478" s="429"/>
      <c r="AB12478" s="185"/>
      <c r="AC12478" s="431"/>
    </row>
    <row r="12479" spans="24:29">
      <c r="X12479" s="429"/>
      <c r="Y12479" s="429"/>
      <c r="Z12479" s="429"/>
      <c r="AA12479" s="429"/>
      <c r="AB12479" s="185"/>
      <c r="AC12479" s="431"/>
    </row>
    <row r="12480" spans="24:29">
      <c r="X12480" s="429"/>
      <c r="Y12480" s="429"/>
      <c r="Z12480" s="429"/>
      <c r="AA12480" s="429"/>
      <c r="AB12480" s="185"/>
      <c r="AC12480" s="431"/>
    </row>
    <row r="12481" spans="24:29">
      <c r="X12481" s="429"/>
      <c r="Y12481" s="429"/>
      <c r="Z12481" s="429"/>
      <c r="AA12481" s="429"/>
      <c r="AB12481" s="185"/>
      <c r="AC12481" s="431"/>
    </row>
    <row r="12482" spans="24:29">
      <c r="X12482" s="429"/>
      <c r="Y12482" s="429"/>
      <c r="Z12482" s="429"/>
      <c r="AA12482" s="429"/>
      <c r="AB12482" s="185"/>
      <c r="AC12482" s="431"/>
    </row>
    <row r="12483" spans="24:29">
      <c r="X12483" s="429"/>
      <c r="Y12483" s="429"/>
      <c r="Z12483" s="429"/>
      <c r="AA12483" s="429"/>
      <c r="AB12483" s="185"/>
      <c r="AC12483" s="431"/>
    </row>
    <row r="12484" spans="24:29">
      <c r="X12484" s="429"/>
      <c r="Y12484" s="429"/>
      <c r="Z12484" s="429"/>
      <c r="AA12484" s="429"/>
      <c r="AB12484" s="185"/>
      <c r="AC12484" s="431"/>
    </row>
    <row r="12485" spans="24:29">
      <c r="X12485" s="429"/>
      <c r="Y12485" s="429"/>
      <c r="Z12485" s="429"/>
      <c r="AA12485" s="429"/>
      <c r="AB12485" s="185"/>
      <c r="AC12485" s="431"/>
    </row>
    <row r="12486" spans="24:29">
      <c r="X12486" s="429"/>
      <c r="Y12486" s="429"/>
      <c r="Z12486" s="429"/>
      <c r="AA12486" s="429"/>
      <c r="AB12486" s="185"/>
      <c r="AC12486" s="431"/>
    </row>
    <row r="12487" spans="24:29">
      <c r="X12487" s="429"/>
      <c r="Y12487" s="429"/>
      <c r="Z12487" s="429"/>
      <c r="AA12487" s="429"/>
      <c r="AB12487" s="185"/>
      <c r="AC12487" s="431"/>
    </row>
    <row r="12488" spans="24:29">
      <c r="X12488" s="429"/>
      <c r="Y12488" s="429"/>
      <c r="Z12488" s="429"/>
      <c r="AA12488" s="429"/>
      <c r="AB12488" s="185"/>
      <c r="AC12488" s="431"/>
    </row>
    <row r="12489" spans="24:29">
      <c r="X12489" s="429"/>
      <c r="Y12489" s="429"/>
      <c r="Z12489" s="429"/>
      <c r="AA12489" s="429"/>
      <c r="AB12489" s="185"/>
      <c r="AC12489" s="431"/>
    </row>
    <row r="12490" spans="24:29">
      <c r="X12490" s="429"/>
      <c r="Y12490" s="429"/>
      <c r="Z12490" s="429"/>
      <c r="AA12490" s="429"/>
      <c r="AB12490" s="185"/>
      <c r="AC12490" s="431"/>
    </row>
    <row r="12491" spans="24:29">
      <c r="X12491" s="429"/>
      <c r="Y12491" s="429"/>
      <c r="Z12491" s="429"/>
      <c r="AA12491" s="429"/>
      <c r="AB12491" s="185"/>
      <c r="AC12491" s="431"/>
    </row>
    <row r="12492" spans="24:29">
      <c r="X12492" s="429"/>
      <c r="Y12492" s="429"/>
      <c r="Z12492" s="429"/>
      <c r="AA12492" s="429"/>
      <c r="AB12492" s="185"/>
      <c r="AC12492" s="431"/>
    </row>
    <row r="12493" spans="24:29">
      <c r="X12493" s="429"/>
      <c r="Y12493" s="429"/>
      <c r="Z12493" s="429"/>
      <c r="AA12493" s="429"/>
      <c r="AB12493" s="185"/>
      <c r="AC12493" s="431"/>
    </row>
    <row r="12494" spans="24:29">
      <c r="X12494" s="429"/>
      <c r="Y12494" s="429"/>
      <c r="Z12494" s="429"/>
      <c r="AA12494" s="429"/>
      <c r="AB12494" s="185"/>
      <c r="AC12494" s="431"/>
    </row>
    <row r="12495" spans="24:29">
      <c r="X12495" s="429"/>
      <c r="Y12495" s="429"/>
      <c r="Z12495" s="429"/>
      <c r="AA12495" s="429"/>
      <c r="AB12495" s="185"/>
      <c r="AC12495" s="431"/>
    </row>
    <row r="12496" spans="24:29">
      <c r="X12496" s="429"/>
      <c r="Y12496" s="429"/>
      <c r="Z12496" s="429"/>
      <c r="AA12496" s="429"/>
      <c r="AB12496" s="185"/>
      <c r="AC12496" s="431"/>
    </row>
    <row r="12497" spans="24:29">
      <c r="X12497" s="429"/>
      <c r="Y12497" s="429"/>
      <c r="Z12497" s="429"/>
      <c r="AA12497" s="429"/>
      <c r="AB12497" s="185"/>
      <c r="AC12497" s="431"/>
    </row>
    <row r="12498" spans="24:29">
      <c r="X12498" s="429"/>
      <c r="Y12498" s="429"/>
      <c r="Z12498" s="429"/>
      <c r="AA12498" s="429"/>
      <c r="AB12498" s="185"/>
      <c r="AC12498" s="431"/>
    </row>
    <row r="12499" spans="24:29">
      <c r="X12499" s="429"/>
      <c r="Y12499" s="429"/>
      <c r="Z12499" s="429"/>
      <c r="AA12499" s="429"/>
      <c r="AB12499" s="185"/>
      <c r="AC12499" s="431"/>
    </row>
    <row r="12500" spans="24:29">
      <c r="X12500" s="429"/>
      <c r="Y12500" s="429"/>
      <c r="Z12500" s="429"/>
      <c r="AA12500" s="429"/>
      <c r="AB12500" s="185"/>
      <c r="AC12500" s="431"/>
    </row>
    <row r="12501" spans="24:29">
      <c r="X12501" s="429"/>
      <c r="Y12501" s="429"/>
      <c r="Z12501" s="429"/>
      <c r="AA12501" s="429"/>
      <c r="AB12501" s="185"/>
      <c r="AC12501" s="431"/>
    </row>
    <row r="12502" spans="24:29">
      <c r="X12502" s="429"/>
      <c r="Y12502" s="429"/>
      <c r="Z12502" s="429"/>
      <c r="AA12502" s="429"/>
      <c r="AB12502" s="185"/>
      <c r="AC12502" s="431"/>
    </row>
    <row r="12503" spans="24:29">
      <c r="X12503" s="429"/>
      <c r="Y12503" s="429"/>
      <c r="Z12503" s="429"/>
      <c r="AA12503" s="429"/>
      <c r="AB12503" s="185"/>
      <c r="AC12503" s="431"/>
    </row>
    <row r="12504" spans="24:29">
      <c r="X12504" s="429"/>
      <c r="Y12504" s="429"/>
      <c r="Z12504" s="429"/>
      <c r="AA12504" s="429"/>
      <c r="AB12504" s="185"/>
      <c r="AC12504" s="431"/>
    </row>
    <row r="12505" spans="24:29">
      <c r="X12505" s="429"/>
      <c r="Y12505" s="429"/>
      <c r="Z12505" s="429"/>
      <c r="AA12505" s="429"/>
      <c r="AB12505" s="185"/>
      <c r="AC12505" s="431"/>
    </row>
    <row r="12506" spans="24:29">
      <c r="X12506" s="429"/>
      <c r="Y12506" s="429"/>
      <c r="Z12506" s="429"/>
      <c r="AA12506" s="429"/>
      <c r="AB12506" s="185"/>
      <c r="AC12506" s="431"/>
    </row>
    <row r="12507" spans="24:29">
      <c r="X12507" s="429"/>
      <c r="Y12507" s="429"/>
      <c r="Z12507" s="429"/>
      <c r="AA12507" s="429"/>
      <c r="AB12507" s="185"/>
      <c r="AC12507" s="431"/>
    </row>
    <row r="12508" spans="24:29">
      <c r="X12508" s="429"/>
      <c r="Y12508" s="429"/>
      <c r="Z12508" s="429"/>
      <c r="AA12508" s="429"/>
      <c r="AB12508" s="185"/>
      <c r="AC12508" s="431"/>
    </row>
    <row r="12509" spans="24:29">
      <c r="X12509" s="429"/>
      <c r="Y12509" s="429"/>
      <c r="Z12509" s="429"/>
      <c r="AA12509" s="429"/>
      <c r="AB12509" s="185"/>
      <c r="AC12509" s="431"/>
    </row>
    <row r="12510" spans="24:29">
      <c r="X12510" s="429"/>
      <c r="Y12510" s="429"/>
      <c r="Z12510" s="429"/>
      <c r="AA12510" s="429"/>
      <c r="AB12510" s="185"/>
      <c r="AC12510" s="431"/>
    </row>
    <row r="12511" spans="24:29">
      <c r="X12511" s="429"/>
      <c r="Y12511" s="429"/>
      <c r="Z12511" s="429"/>
      <c r="AA12511" s="429"/>
      <c r="AB12511" s="185"/>
      <c r="AC12511" s="431"/>
    </row>
    <row r="12512" spans="24:29">
      <c r="X12512" s="429"/>
      <c r="Y12512" s="429"/>
      <c r="Z12512" s="429"/>
      <c r="AA12512" s="429"/>
      <c r="AB12512" s="185"/>
      <c r="AC12512" s="431"/>
    </row>
    <row r="12513" spans="24:29">
      <c r="X12513" s="429"/>
      <c r="Y12513" s="429"/>
      <c r="Z12513" s="429"/>
      <c r="AA12513" s="429"/>
      <c r="AB12513" s="185"/>
      <c r="AC12513" s="431"/>
    </row>
    <row r="12514" spans="24:29">
      <c r="X12514" s="429"/>
      <c r="Y12514" s="429"/>
      <c r="Z12514" s="429"/>
      <c r="AA12514" s="429"/>
      <c r="AB12514" s="185"/>
      <c r="AC12514" s="431"/>
    </row>
    <row r="12515" spans="24:29">
      <c r="X12515" s="429"/>
      <c r="Y12515" s="429"/>
      <c r="Z12515" s="429"/>
      <c r="AA12515" s="429"/>
      <c r="AB12515" s="185"/>
      <c r="AC12515" s="431"/>
    </row>
    <row r="12516" spans="24:29">
      <c r="X12516" s="429"/>
      <c r="Y12516" s="429"/>
      <c r="Z12516" s="429"/>
      <c r="AA12516" s="429"/>
      <c r="AB12516" s="185"/>
      <c r="AC12516" s="431"/>
    </row>
    <row r="12517" spans="24:29">
      <c r="X12517" s="429"/>
      <c r="Y12517" s="429"/>
      <c r="Z12517" s="429"/>
      <c r="AA12517" s="429"/>
      <c r="AB12517" s="185"/>
      <c r="AC12517" s="431"/>
    </row>
    <row r="12518" spans="24:29">
      <c r="X12518" s="429"/>
      <c r="Y12518" s="429"/>
      <c r="Z12518" s="429"/>
      <c r="AA12518" s="429"/>
      <c r="AB12518" s="185"/>
      <c r="AC12518" s="431"/>
    </row>
    <row r="12519" spans="24:29">
      <c r="X12519" s="429"/>
      <c r="Y12519" s="429"/>
      <c r="Z12519" s="429"/>
      <c r="AA12519" s="429"/>
      <c r="AB12519" s="185"/>
      <c r="AC12519" s="431"/>
    </row>
    <row r="12520" spans="24:29">
      <c r="X12520" s="429"/>
      <c r="Y12520" s="429"/>
      <c r="Z12520" s="429"/>
      <c r="AA12520" s="429"/>
      <c r="AB12520" s="185"/>
      <c r="AC12520" s="431"/>
    </row>
    <row r="12521" spans="24:29">
      <c r="X12521" s="429"/>
      <c r="Y12521" s="429"/>
      <c r="Z12521" s="429"/>
      <c r="AA12521" s="429"/>
      <c r="AB12521" s="185"/>
      <c r="AC12521" s="431"/>
    </row>
    <row r="12522" spans="24:29">
      <c r="X12522" s="429"/>
      <c r="Y12522" s="429"/>
      <c r="Z12522" s="429"/>
      <c r="AA12522" s="429"/>
      <c r="AB12522" s="185"/>
      <c r="AC12522" s="431"/>
    </row>
    <row r="12523" spans="24:29">
      <c r="X12523" s="429"/>
      <c r="Y12523" s="429"/>
      <c r="Z12523" s="429"/>
      <c r="AA12523" s="429"/>
      <c r="AB12523" s="185"/>
      <c r="AC12523" s="431"/>
    </row>
    <row r="12524" spans="24:29">
      <c r="X12524" s="429"/>
      <c r="Y12524" s="429"/>
      <c r="Z12524" s="429"/>
      <c r="AA12524" s="429"/>
      <c r="AB12524" s="185"/>
      <c r="AC12524" s="431"/>
    </row>
    <row r="12525" spans="24:29">
      <c r="X12525" s="429"/>
      <c r="Y12525" s="429"/>
      <c r="Z12525" s="429"/>
      <c r="AA12525" s="429"/>
      <c r="AB12525" s="185"/>
      <c r="AC12525" s="431"/>
    </row>
    <row r="12526" spans="24:29">
      <c r="X12526" s="429"/>
      <c r="Y12526" s="429"/>
      <c r="Z12526" s="429"/>
      <c r="AA12526" s="429"/>
      <c r="AB12526" s="185"/>
      <c r="AC12526" s="431"/>
    </row>
    <row r="12527" spans="24:29">
      <c r="X12527" s="429"/>
      <c r="Y12527" s="429"/>
      <c r="Z12527" s="429"/>
      <c r="AA12527" s="429"/>
      <c r="AB12527" s="185"/>
      <c r="AC12527" s="431"/>
    </row>
    <row r="12528" spans="24:29">
      <c r="X12528" s="429"/>
      <c r="Y12528" s="429"/>
      <c r="Z12528" s="429"/>
      <c r="AA12528" s="429"/>
      <c r="AB12528" s="185"/>
      <c r="AC12528" s="431"/>
    </row>
    <row r="12529" spans="24:29">
      <c r="X12529" s="429"/>
      <c r="Y12529" s="429"/>
      <c r="Z12529" s="429"/>
      <c r="AA12529" s="429"/>
      <c r="AB12529" s="185"/>
      <c r="AC12529" s="431"/>
    </row>
    <row r="12530" spans="24:29">
      <c r="X12530" s="429"/>
      <c r="Y12530" s="429"/>
      <c r="Z12530" s="429"/>
      <c r="AA12530" s="429"/>
      <c r="AB12530" s="185"/>
      <c r="AC12530" s="431"/>
    </row>
    <row r="12531" spans="24:29">
      <c r="X12531" s="429"/>
      <c r="Y12531" s="429"/>
      <c r="Z12531" s="429"/>
      <c r="AA12531" s="429"/>
      <c r="AB12531" s="185"/>
      <c r="AC12531" s="431"/>
    </row>
    <row r="12532" spans="24:29">
      <c r="X12532" s="429"/>
      <c r="Y12532" s="429"/>
      <c r="Z12532" s="429"/>
      <c r="AA12532" s="429"/>
      <c r="AB12532" s="185"/>
      <c r="AC12532" s="431"/>
    </row>
    <row r="12533" spans="24:29">
      <c r="X12533" s="429"/>
      <c r="Y12533" s="429"/>
      <c r="Z12533" s="429"/>
      <c r="AA12533" s="429"/>
      <c r="AB12533" s="185"/>
      <c r="AC12533" s="431"/>
    </row>
    <row r="12534" spans="24:29">
      <c r="X12534" s="429"/>
      <c r="Y12534" s="429"/>
      <c r="Z12534" s="429"/>
      <c r="AA12534" s="429"/>
      <c r="AB12534" s="185"/>
      <c r="AC12534" s="431"/>
    </row>
    <row r="12535" spans="24:29">
      <c r="X12535" s="429"/>
      <c r="Y12535" s="429"/>
      <c r="Z12535" s="429"/>
      <c r="AA12535" s="429"/>
      <c r="AB12535" s="185"/>
      <c r="AC12535" s="431"/>
    </row>
    <row r="12536" spans="24:29">
      <c r="X12536" s="429"/>
      <c r="Y12536" s="429"/>
      <c r="Z12536" s="429"/>
      <c r="AA12536" s="429"/>
      <c r="AB12536" s="185"/>
      <c r="AC12536" s="431"/>
    </row>
    <row r="12537" spans="24:29">
      <c r="X12537" s="429"/>
      <c r="Y12537" s="429"/>
      <c r="Z12537" s="429"/>
      <c r="AA12537" s="429"/>
      <c r="AB12537" s="185"/>
      <c r="AC12537" s="431"/>
    </row>
    <row r="12538" spans="24:29">
      <c r="X12538" s="429"/>
      <c r="Y12538" s="429"/>
      <c r="Z12538" s="429"/>
      <c r="AA12538" s="429"/>
      <c r="AB12538" s="185"/>
      <c r="AC12538" s="431"/>
    </row>
    <row r="12539" spans="24:29">
      <c r="X12539" s="429"/>
      <c r="Y12539" s="429"/>
      <c r="Z12539" s="429"/>
      <c r="AA12539" s="429"/>
      <c r="AB12539" s="185"/>
      <c r="AC12539" s="431"/>
    </row>
    <row r="12540" spans="24:29">
      <c r="X12540" s="429"/>
      <c r="Y12540" s="429"/>
      <c r="Z12540" s="429"/>
      <c r="AA12540" s="429"/>
      <c r="AB12540" s="185"/>
      <c r="AC12540" s="431"/>
    </row>
    <row r="12541" spans="24:29">
      <c r="X12541" s="429"/>
      <c r="Y12541" s="429"/>
      <c r="Z12541" s="429"/>
      <c r="AA12541" s="429"/>
      <c r="AB12541" s="185"/>
      <c r="AC12541" s="431"/>
    </row>
    <row r="12542" spans="24:29">
      <c r="X12542" s="429"/>
      <c r="Y12542" s="429"/>
      <c r="Z12542" s="429"/>
      <c r="AA12542" s="429"/>
      <c r="AB12542" s="185"/>
      <c r="AC12542" s="431"/>
    </row>
    <row r="12543" spans="24:29">
      <c r="X12543" s="429"/>
      <c r="Y12543" s="429"/>
      <c r="Z12543" s="429"/>
      <c r="AA12543" s="429"/>
      <c r="AB12543" s="185"/>
      <c r="AC12543" s="431"/>
    </row>
    <row r="12544" spans="24:29">
      <c r="X12544" s="429"/>
      <c r="Y12544" s="429"/>
      <c r="Z12544" s="429"/>
      <c r="AA12544" s="429"/>
      <c r="AB12544" s="185"/>
      <c r="AC12544" s="431"/>
    </row>
    <row r="12545" spans="24:29">
      <c r="X12545" s="429"/>
      <c r="Y12545" s="429"/>
      <c r="Z12545" s="429"/>
      <c r="AA12545" s="429"/>
      <c r="AB12545" s="185"/>
      <c r="AC12545" s="431"/>
    </row>
    <row r="12546" spans="24:29">
      <c r="X12546" s="429"/>
      <c r="Y12546" s="429"/>
      <c r="Z12546" s="429"/>
      <c r="AA12546" s="429"/>
      <c r="AB12546" s="185"/>
      <c r="AC12546" s="431"/>
    </row>
    <row r="12547" spans="24:29">
      <c r="X12547" s="429"/>
      <c r="Y12547" s="429"/>
      <c r="Z12547" s="429"/>
      <c r="AA12547" s="429"/>
      <c r="AB12547" s="185"/>
      <c r="AC12547" s="431"/>
    </row>
    <row r="12548" spans="24:29">
      <c r="X12548" s="429"/>
      <c r="Y12548" s="429"/>
      <c r="Z12548" s="429"/>
      <c r="AA12548" s="429"/>
      <c r="AB12548" s="185"/>
      <c r="AC12548" s="431"/>
    </row>
    <row r="12549" spans="24:29">
      <c r="X12549" s="429"/>
      <c r="Y12549" s="429"/>
      <c r="Z12549" s="429"/>
      <c r="AA12549" s="429"/>
      <c r="AB12549" s="185"/>
      <c r="AC12549" s="431"/>
    </row>
    <row r="12550" spans="24:29">
      <c r="X12550" s="429"/>
      <c r="Y12550" s="429"/>
      <c r="Z12550" s="429"/>
      <c r="AA12550" s="429"/>
      <c r="AB12550" s="185"/>
      <c r="AC12550" s="431"/>
    </row>
    <row r="12551" spans="24:29">
      <c r="X12551" s="429"/>
      <c r="Y12551" s="429"/>
      <c r="Z12551" s="429"/>
      <c r="AA12551" s="429"/>
      <c r="AB12551" s="185"/>
      <c r="AC12551" s="431"/>
    </row>
    <row r="12552" spans="24:29">
      <c r="X12552" s="429"/>
      <c r="Y12552" s="429"/>
      <c r="Z12552" s="429"/>
      <c r="AA12552" s="429"/>
      <c r="AB12552" s="185"/>
      <c r="AC12552" s="431"/>
    </row>
    <row r="12553" spans="24:29">
      <c r="X12553" s="429"/>
      <c r="Y12553" s="429"/>
      <c r="Z12553" s="429"/>
      <c r="AA12553" s="429"/>
      <c r="AB12553" s="185"/>
      <c r="AC12553" s="431"/>
    </row>
    <row r="12554" spans="24:29">
      <c r="X12554" s="429"/>
      <c r="Y12554" s="429"/>
      <c r="Z12554" s="429"/>
      <c r="AA12554" s="429"/>
      <c r="AB12554" s="185"/>
      <c r="AC12554" s="431"/>
    </row>
    <row r="12555" spans="24:29">
      <c r="X12555" s="429"/>
      <c r="Y12555" s="429"/>
      <c r="Z12555" s="429"/>
      <c r="AA12555" s="429"/>
      <c r="AB12555" s="185"/>
      <c r="AC12555" s="431"/>
    </row>
    <row r="12556" spans="24:29">
      <c r="X12556" s="429"/>
      <c r="Y12556" s="429"/>
      <c r="Z12556" s="429"/>
      <c r="AA12556" s="429"/>
      <c r="AB12556" s="185"/>
      <c r="AC12556" s="431"/>
    </row>
    <row r="12557" spans="24:29">
      <c r="X12557" s="429"/>
      <c r="Y12557" s="429"/>
      <c r="Z12557" s="429"/>
      <c r="AA12557" s="429"/>
      <c r="AB12557" s="185"/>
      <c r="AC12557" s="431"/>
    </row>
    <row r="12558" spans="24:29">
      <c r="X12558" s="429"/>
      <c r="Y12558" s="429"/>
      <c r="Z12558" s="429"/>
      <c r="AA12558" s="429"/>
      <c r="AB12558" s="185"/>
      <c r="AC12558" s="431"/>
    </row>
    <row r="12559" spans="24:29">
      <c r="X12559" s="429"/>
      <c r="Y12559" s="429"/>
      <c r="Z12559" s="429"/>
      <c r="AA12559" s="429"/>
      <c r="AB12559" s="185"/>
      <c r="AC12559" s="431"/>
    </row>
    <row r="12560" spans="24:29">
      <c r="X12560" s="429"/>
      <c r="Y12560" s="429"/>
      <c r="Z12560" s="429"/>
      <c r="AA12560" s="429"/>
      <c r="AB12560" s="185"/>
      <c r="AC12560" s="431"/>
    </row>
    <row r="12561" spans="24:29">
      <c r="X12561" s="429"/>
      <c r="Y12561" s="429"/>
      <c r="Z12561" s="429"/>
      <c r="AA12561" s="429"/>
      <c r="AB12561" s="185"/>
      <c r="AC12561" s="431"/>
    </row>
    <row r="12562" spans="24:29">
      <c r="X12562" s="429"/>
      <c r="Y12562" s="429"/>
      <c r="Z12562" s="429"/>
      <c r="AA12562" s="429"/>
      <c r="AB12562" s="185"/>
      <c r="AC12562" s="431"/>
    </row>
    <row r="12563" spans="24:29">
      <c r="X12563" s="429"/>
      <c r="Y12563" s="429"/>
      <c r="Z12563" s="429"/>
      <c r="AA12563" s="429"/>
      <c r="AB12563" s="185"/>
      <c r="AC12563" s="431"/>
    </row>
    <row r="12564" spans="24:29">
      <c r="X12564" s="429"/>
      <c r="Y12564" s="429"/>
      <c r="Z12564" s="429"/>
      <c r="AA12564" s="429"/>
      <c r="AB12564" s="185"/>
      <c r="AC12564" s="431"/>
    </row>
    <row r="12565" spans="24:29">
      <c r="X12565" s="429"/>
      <c r="Y12565" s="429"/>
      <c r="Z12565" s="429"/>
      <c r="AA12565" s="429"/>
      <c r="AB12565" s="185"/>
      <c r="AC12565" s="431"/>
    </row>
    <row r="12566" spans="24:29">
      <c r="X12566" s="429"/>
      <c r="Y12566" s="429"/>
      <c r="Z12566" s="429"/>
      <c r="AA12566" s="429"/>
      <c r="AB12566" s="185"/>
      <c r="AC12566" s="431"/>
    </row>
    <row r="12567" spans="24:29">
      <c r="X12567" s="429"/>
      <c r="Y12567" s="429"/>
      <c r="Z12567" s="429"/>
      <c r="AA12567" s="429"/>
      <c r="AB12567" s="185"/>
      <c r="AC12567" s="431"/>
    </row>
    <row r="12568" spans="24:29">
      <c r="X12568" s="429"/>
      <c r="Y12568" s="429"/>
      <c r="Z12568" s="429"/>
      <c r="AA12568" s="429"/>
      <c r="AB12568" s="185"/>
      <c r="AC12568" s="431"/>
    </row>
    <row r="12569" spans="24:29">
      <c r="X12569" s="429"/>
      <c r="Y12569" s="429"/>
      <c r="Z12569" s="429"/>
      <c r="AA12569" s="429"/>
      <c r="AB12569" s="185"/>
      <c r="AC12569" s="431"/>
    </row>
    <row r="12570" spans="24:29">
      <c r="X12570" s="429"/>
      <c r="Y12570" s="429"/>
      <c r="Z12570" s="429"/>
      <c r="AA12570" s="429"/>
      <c r="AB12570" s="185"/>
      <c r="AC12570" s="431"/>
    </row>
    <row r="12571" spans="24:29">
      <c r="X12571" s="429"/>
      <c r="Y12571" s="429"/>
      <c r="Z12571" s="429"/>
      <c r="AA12571" s="429"/>
      <c r="AB12571" s="185"/>
      <c r="AC12571" s="431"/>
    </row>
    <row r="12572" spans="24:29">
      <c r="X12572" s="429"/>
      <c r="Y12572" s="429"/>
      <c r="Z12572" s="429"/>
      <c r="AA12572" s="429"/>
      <c r="AB12572" s="185"/>
      <c r="AC12572" s="431"/>
    </row>
    <row r="12573" spans="24:29">
      <c r="X12573" s="429"/>
      <c r="Y12573" s="429"/>
      <c r="Z12573" s="429"/>
      <c r="AA12573" s="429"/>
      <c r="AB12573" s="185"/>
      <c r="AC12573" s="431"/>
    </row>
    <row r="12574" spans="24:29">
      <c r="X12574" s="429"/>
      <c r="Y12574" s="429"/>
      <c r="Z12574" s="429"/>
      <c r="AA12574" s="429"/>
      <c r="AB12574" s="185"/>
      <c r="AC12574" s="431"/>
    </row>
    <row r="12575" spans="24:29">
      <c r="X12575" s="429"/>
      <c r="Y12575" s="429"/>
      <c r="Z12575" s="429"/>
      <c r="AA12575" s="429"/>
      <c r="AB12575" s="185"/>
      <c r="AC12575" s="431"/>
    </row>
    <row r="12576" spans="24:29">
      <c r="X12576" s="429"/>
      <c r="Y12576" s="429"/>
      <c r="Z12576" s="429"/>
      <c r="AA12576" s="429"/>
      <c r="AB12576" s="185"/>
      <c r="AC12576" s="431"/>
    </row>
    <row r="12577" spans="24:29">
      <c r="X12577" s="429"/>
      <c r="Y12577" s="429"/>
      <c r="Z12577" s="429"/>
      <c r="AA12577" s="429"/>
      <c r="AB12577" s="185"/>
      <c r="AC12577" s="431"/>
    </row>
    <row r="12578" spans="24:29">
      <c r="X12578" s="429"/>
      <c r="Y12578" s="429"/>
      <c r="Z12578" s="429"/>
      <c r="AA12578" s="429"/>
      <c r="AB12578" s="185"/>
      <c r="AC12578" s="431"/>
    </row>
    <row r="12579" spans="24:29">
      <c r="X12579" s="429"/>
      <c r="Y12579" s="429"/>
      <c r="Z12579" s="429"/>
      <c r="AA12579" s="429"/>
      <c r="AB12579" s="185"/>
      <c r="AC12579" s="431"/>
    </row>
    <row r="12580" spans="24:29">
      <c r="X12580" s="429"/>
      <c r="Y12580" s="429"/>
      <c r="Z12580" s="429"/>
      <c r="AA12580" s="429"/>
      <c r="AB12580" s="185"/>
      <c r="AC12580" s="431"/>
    </row>
    <row r="12581" spans="24:29">
      <c r="X12581" s="429"/>
      <c r="Y12581" s="429"/>
      <c r="Z12581" s="429"/>
      <c r="AA12581" s="429"/>
      <c r="AB12581" s="185"/>
      <c r="AC12581" s="431"/>
    </row>
    <row r="12582" spans="24:29">
      <c r="X12582" s="429"/>
      <c r="Y12582" s="429"/>
      <c r="Z12582" s="429"/>
      <c r="AA12582" s="429"/>
      <c r="AB12582" s="185"/>
      <c r="AC12582" s="431"/>
    </row>
    <row r="12583" spans="24:29">
      <c r="X12583" s="429"/>
      <c r="Y12583" s="429"/>
      <c r="Z12583" s="429"/>
      <c r="AA12583" s="429"/>
      <c r="AB12583" s="185"/>
      <c r="AC12583" s="431"/>
    </row>
    <row r="12584" spans="24:29">
      <c r="X12584" s="429"/>
      <c r="Y12584" s="429"/>
      <c r="Z12584" s="429"/>
      <c r="AA12584" s="429"/>
      <c r="AB12584" s="185"/>
      <c r="AC12584" s="431"/>
    </row>
    <row r="12585" spans="24:29">
      <c r="X12585" s="429"/>
      <c r="Y12585" s="429"/>
      <c r="Z12585" s="429"/>
      <c r="AA12585" s="429"/>
      <c r="AB12585" s="185"/>
      <c r="AC12585" s="431"/>
    </row>
    <row r="12586" spans="24:29">
      <c r="X12586" s="429"/>
      <c r="Y12586" s="429"/>
      <c r="Z12586" s="429"/>
      <c r="AA12586" s="429"/>
      <c r="AB12586" s="185"/>
      <c r="AC12586" s="431"/>
    </row>
    <row r="12587" spans="24:29">
      <c r="X12587" s="429"/>
      <c r="Y12587" s="429"/>
      <c r="Z12587" s="429"/>
      <c r="AA12587" s="429"/>
      <c r="AB12587" s="185"/>
      <c r="AC12587" s="431"/>
    </row>
    <row r="12588" spans="24:29">
      <c r="X12588" s="429"/>
      <c r="Y12588" s="429"/>
      <c r="Z12588" s="429"/>
      <c r="AA12588" s="429"/>
      <c r="AB12588" s="185"/>
      <c r="AC12588" s="431"/>
    </row>
    <row r="12589" spans="24:29">
      <c r="X12589" s="429"/>
      <c r="Y12589" s="429"/>
      <c r="Z12589" s="429"/>
      <c r="AA12589" s="429"/>
      <c r="AB12589" s="185"/>
      <c r="AC12589" s="431"/>
    </row>
    <row r="12590" spans="24:29">
      <c r="X12590" s="429"/>
      <c r="Y12590" s="429"/>
      <c r="Z12590" s="429"/>
      <c r="AA12590" s="429"/>
      <c r="AB12590" s="185"/>
      <c r="AC12590" s="431"/>
    </row>
    <row r="12591" spans="24:29">
      <c r="X12591" s="429"/>
      <c r="Y12591" s="429"/>
      <c r="Z12591" s="429"/>
      <c r="AA12591" s="429"/>
      <c r="AB12591" s="185"/>
      <c r="AC12591" s="431"/>
    </row>
    <row r="12592" spans="24:29">
      <c r="X12592" s="429"/>
      <c r="Y12592" s="429"/>
      <c r="Z12592" s="429"/>
      <c r="AA12592" s="429"/>
      <c r="AB12592" s="185"/>
      <c r="AC12592" s="431"/>
    </row>
    <row r="12593" spans="24:29">
      <c r="X12593" s="429"/>
      <c r="Y12593" s="429"/>
      <c r="Z12593" s="429"/>
      <c r="AA12593" s="429"/>
      <c r="AB12593" s="185"/>
      <c r="AC12593" s="431"/>
    </row>
    <row r="12594" spans="24:29">
      <c r="X12594" s="429"/>
      <c r="Y12594" s="429"/>
      <c r="Z12594" s="429"/>
      <c r="AA12594" s="429"/>
      <c r="AB12594" s="185"/>
      <c r="AC12594" s="431"/>
    </row>
    <row r="12595" spans="24:29">
      <c r="X12595" s="429"/>
      <c r="Y12595" s="429"/>
      <c r="Z12595" s="429"/>
      <c r="AA12595" s="429"/>
      <c r="AB12595" s="185"/>
      <c r="AC12595" s="431"/>
    </row>
    <row r="12596" spans="24:29">
      <c r="X12596" s="429"/>
      <c r="Y12596" s="429"/>
      <c r="Z12596" s="429"/>
      <c r="AA12596" s="429"/>
      <c r="AB12596" s="185"/>
      <c r="AC12596" s="431"/>
    </row>
    <row r="12597" spans="24:29">
      <c r="X12597" s="429"/>
      <c r="Y12597" s="429"/>
      <c r="Z12597" s="429"/>
      <c r="AA12597" s="429"/>
      <c r="AB12597" s="185"/>
      <c r="AC12597" s="431"/>
    </row>
    <row r="12598" spans="24:29">
      <c r="X12598" s="429"/>
      <c r="Y12598" s="429"/>
      <c r="Z12598" s="429"/>
      <c r="AA12598" s="429"/>
      <c r="AB12598" s="185"/>
      <c r="AC12598" s="431"/>
    </row>
    <row r="12599" spans="24:29">
      <c r="X12599" s="429"/>
      <c r="Y12599" s="429"/>
      <c r="Z12599" s="429"/>
      <c r="AA12599" s="429"/>
      <c r="AB12599" s="185"/>
      <c r="AC12599" s="431"/>
    </row>
    <row r="12600" spans="24:29">
      <c r="X12600" s="429"/>
      <c r="Y12600" s="429"/>
      <c r="Z12600" s="429"/>
      <c r="AA12600" s="429"/>
      <c r="AB12600" s="185"/>
      <c r="AC12600" s="431"/>
    </row>
    <row r="12601" spans="24:29">
      <c r="X12601" s="429"/>
      <c r="Y12601" s="429"/>
      <c r="Z12601" s="429"/>
      <c r="AA12601" s="429"/>
      <c r="AB12601" s="185"/>
      <c r="AC12601" s="431"/>
    </row>
    <row r="12602" spans="24:29">
      <c r="X12602" s="429"/>
      <c r="Y12602" s="429"/>
      <c r="Z12602" s="429"/>
      <c r="AA12602" s="429"/>
      <c r="AB12602" s="185"/>
      <c r="AC12602" s="431"/>
    </row>
    <row r="12603" spans="24:29">
      <c r="X12603" s="429"/>
      <c r="Y12603" s="429"/>
      <c r="Z12603" s="429"/>
      <c r="AA12603" s="429"/>
      <c r="AB12603" s="185"/>
      <c r="AC12603" s="431"/>
    </row>
    <row r="12604" spans="24:29">
      <c r="X12604" s="429"/>
      <c r="Y12604" s="429"/>
      <c r="Z12604" s="429"/>
      <c r="AA12604" s="429"/>
      <c r="AB12604" s="185"/>
      <c r="AC12604" s="431"/>
    </row>
    <row r="12605" spans="24:29">
      <c r="X12605" s="429"/>
      <c r="Y12605" s="429"/>
      <c r="Z12605" s="429"/>
      <c r="AA12605" s="429"/>
      <c r="AB12605" s="185"/>
      <c r="AC12605" s="431"/>
    </row>
    <row r="12606" spans="24:29">
      <c r="X12606" s="429"/>
      <c r="Y12606" s="429"/>
      <c r="Z12606" s="429"/>
      <c r="AA12606" s="429"/>
      <c r="AB12606" s="185"/>
      <c r="AC12606" s="431"/>
    </row>
    <row r="12607" spans="24:29">
      <c r="X12607" s="429"/>
      <c r="Y12607" s="429"/>
      <c r="Z12607" s="429"/>
      <c r="AA12607" s="429"/>
      <c r="AB12607" s="185"/>
      <c r="AC12607" s="431"/>
    </row>
    <row r="12608" spans="24:29">
      <c r="X12608" s="429"/>
      <c r="Y12608" s="429"/>
      <c r="Z12608" s="429"/>
      <c r="AA12608" s="429"/>
      <c r="AB12608" s="185"/>
      <c r="AC12608" s="431"/>
    </row>
    <row r="12609" spans="24:29">
      <c r="X12609" s="429"/>
      <c r="Y12609" s="429"/>
      <c r="Z12609" s="429"/>
      <c r="AA12609" s="429"/>
      <c r="AB12609" s="185"/>
      <c r="AC12609" s="431"/>
    </row>
    <row r="12610" spans="24:29">
      <c r="X12610" s="429"/>
      <c r="Y12610" s="429"/>
      <c r="Z12610" s="429"/>
      <c r="AA12610" s="429"/>
      <c r="AB12610" s="185"/>
      <c r="AC12610" s="431"/>
    </row>
    <row r="12611" spans="24:29">
      <c r="X12611" s="429"/>
      <c r="Y12611" s="429"/>
      <c r="Z12611" s="429"/>
      <c r="AA12611" s="429"/>
      <c r="AB12611" s="185"/>
      <c r="AC12611" s="431"/>
    </row>
    <row r="12612" spans="24:29">
      <c r="X12612" s="429"/>
      <c r="Y12612" s="429"/>
      <c r="Z12612" s="429"/>
      <c r="AA12612" s="429"/>
      <c r="AB12612" s="185"/>
      <c r="AC12612" s="431"/>
    </row>
    <row r="12613" spans="24:29">
      <c r="X12613" s="429"/>
      <c r="Y12613" s="429"/>
      <c r="Z12613" s="429"/>
      <c r="AA12613" s="429"/>
      <c r="AB12613" s="185"/>
      <c r="AC12613" s="431"/>
    </row>
    <row r="12614" spans="24:29">
      <c r="X12614" s="429"/>
      <c r="Y12614" s="429"/>
      <c r="Z12614" s="429"/>
      <c r="AA12614" s="429"/>
      <c r="AB12614" s="185"/>
      <c r="AC12614" s="431"/>
    </row>
    <row r="12615" spans="24:29">
      <c r="X12615" s="429"/>
      <c r="Y12615" s="429"/>
      <c r="Z12615" s="429"/>
      <c r="AA12615" s="429"/>
      <c r="AB12615" s="185"/>
      <c r="AC12615" s="431"/>
    </row>
    <row r="12616" spans="24:29">
      <c r="X12616" s="429"/>
      <c r="Y12616" s="429"/>
      <c r="Z12616" s="429"/>
      <c r="AA12616" s="429"/>
      <c r="AB12616" s="185"/>
      <c r="AC12616" s="431"/>
    </row>
    <row r="12617" spans="24:29">
      <c r="X12617" s="429"/>
      <c r="Y12617" s="429"/>
      <c r="Z12617" s="429"/>
      <c r="AA12617" s="429"/>
      <c r="AB12617" s="185"/>
      <c r="AC12617" s="431"/>
    </row>
    <row r="12618" spans="24:29">
      <c r="X12618" s="429"/>
      <c r="Y12618" s="429"/>
      <c r="Z12618" s="429"/>
      <c r="AA12618" s="429"/>
      <c r="AB12618" s="185"/>
      <c r="AC12618" s="431"/>
    </row>
    <row r="12619" spans="24:29">
      <c r="X12619" s="429"/>
      <c r="Y12619" s="429"/>
      <c r="Z12619" s="429"/>
      <c r="AA12619" s="429"/>
      <c r="AB12619" s="185"/>
      <c r="AC12619" s="431"/>
    </row>
    <row r="12620" spans="24:29">
      <c r="X12620" s="429"/>
      <c r="Y12620" s="429"/>
      <c r="Z12620" s="429"/>
      <c r="AA12620" s="429"/>
      <c r="AB12620" s="185"/>
      <c r="AC12620" s="431"/>
    </row>
    <row r="12621" spans="24:29">
      <c r="X12621" s="429"/>
      <c r="Y12621" s="429"/>
      <c r="Z12621" s="429"/>
      <c r="AA12621" s="429"/>
      <c r="AB12621" s="185"/>
      <c r="AC12621" s="431"/>
    </row>
    <row r="12622" spans="24:29">
      <c r="X12622" s="429"/>
      <c r="Y12622" s="429"/>
      <c r="Z12622" s="429"/>
      <c r="AA12622" s="429"/>
      <c r="AB12622" s="185"/>
      <c r="AC12622" s="431"/>
    </row>
    <row r="12623" spans="24:29">
      <c r="X12623" s="429"/>
      <c r="Y12623" s="429"/>
      <c r="Z12623" s="429"/>
      <c r="AA12623" s="429"/>
      <c r="AB12623" s="185"/>
      <c r="AC12623" s="431"/>
    </row>
    <row r="12624" spans="24:29">
      <c r="X12624" s="429"/>
      <c r="Y12624" s="429"/>
      <c r="Z12624" s="429"/>
      <c r="AA12624" s="429"/>
      <c r="AB12624" s="185"/>
      <c r="AC12624" s="431"/>
    </row>
    <row r="12625" spans="24:29">
      <c r="X12625" s="429"/>
      <c r="Y12625" s="429"/>
      <c r="Z12625" s="429"/>
      <c r="AA12625" s="429"/>
      <c r="AB12625" s="185"/>
      <c r="AC12625" s="431"/>
    </row>
    <row r="12626" spans="24:29">
      <c r="X12626" s="429"/>
      <c r="Y12626" s="429"/>
      <c r="Z12626" s="429"/>
      <c r="AA12626" s="429"/>
      <c r="AB12626" s="185"/>
      <c r="AC12626" s="431"/>
    </row>
    <row r="12627" spans="24:29">
      <c r="X12627" s="429"/>
      <c r="Y12627" s="429"/>
      <c r="Z12627" s="429"/>
      <c r="AA12627" s="429"/>
      <c r="AB12627" s="185"/>
      <c r="AC12627" s="431"/>
    </row>
    <row r="12628" spans="24:29">
      <c r="X12628" s="429"/>
      <c r="Y12628" s="429"/>
      <c r="Z12628" s="429"/>
      <c r="AA12628" s="429"/>
      <c r="AB12628" s="185"/>
      <c r="AC12628" s="431"/>
    </row>
    <row r="12629" spans="24:29">
      <c r="X12629" s="429"/>
      <c r="Y12629" s="429"/>
      <c r="Z12629" s="429"/>
      <c r="AA12629" s="429"/>
      <c r="AB12629" s="185"/>
      <c r="AC12629" s="431"/>
    </row>
    <row r="12630" spans="24:29">
      <c r="X12630" s="429"/>
      <c r="Y12630" s="429"/>
      <c r="Z12630" s="429"/>
      <c r="AA12630" s="429"/>
      <c r="AB12630" s="185"/>
      <c r="AC12630" s="431"/>
    </row>
    <row r="12631" spans="24:29">
      <c r="X12631" s="429"/>
      <c r="Y12631" s="429"/>
      <c r="Z12631" s="429"/>
      <c r="AA12631" s="429"/>
      <c r="AB12631" s="185"/>
      <c r="AC12631" s="431"/>
    </row>
    <row r="12632" spans="24:29">
      <c r="X12632" s="429"/>
      <c r="Y12632" s="429"/>
      <c r="Z12632" s="429"/>
      <c r="AA12632" s="429"/>
      <c r="AB12632" s="185"/>
      <c r="AC12632" s="431"/>
    </row>
    <row r="12633" spans="24:29">
      <c r="X12633" s="429"/>
      <c r="Y12633" s="429"/>
      <c r="Z12633" s="429"/>
      <c r="AA12633" s="429"/>
      <c r="AB12633" s="185"/>
      <c r="AC12633" s="431"/>
    </row>
    <row r="12634" spans="24:29">
      <c r="X12634" s="429"/>
      <c r="Y12634" s="429"/>
      <c r="Z12634" s="429"/>
      <c r="AA12634" s="429"/>
      <c r="AB12634" s="185"/>
      <c r="AC12634" s="431"/>
    </row>
    <row r="12635" spans="24:29">
      <c r="X12635" s="429"/>
      <c r="Y12635" s="429"/>
      <c r="Z12635" s="429"/>
      <c r="AA12635" s="429"/>
      <c r="AB12635" s="185"/>
      <c r="AC12635" s="431"/>
    </row>
    <row r="12636" spans="24:29">
      <c r="X12636" s="429"/>
      <c r="Y12636" s="429"/>
      <c r="Z12636" s="429"/>
      <c r="AA12636" s="429"/>
      <c r="AB12636" s="185"/>
      <c r="AC12636" s="431"/>
    </row>
    <row r="12637" spans="24:29">
      <c r="X12637" s="429"/>
      <c r="Y12637" s="429"/>
      <c r="Z12637" s="429"/>
      <c r="AA12637" s="429"/>
      <c r="AB12637" s="185"/>
      <c r="AC12637" s="431"/>
    </row>
    <row r="12638" spans="24:29">
      <c r="X12638" s="429"/>
      <c r="Y12638" s="429"/>
      <c r="Z12638" s="429"/>
      <c r="AA12638" s="429"/>
      <c r="AB12638" s="185"/>
      <c r="AC12638" s="431"/>
    </row>
    <row r="12639" spans="24:29">
      <c r="X12639" s="429"/>
      <c r="Y12639" s="429"/>
      <c r="Z12639" s="429"/>
      <c r="AA12639" s="429"/>
      <c r="AB12639" s="185"/>
      <c r="AC12639" s="431"/>
    </row>
    <row r="12640" spans="24:29">
      <c r="X12640" s="429"/>
      <c r="Y12640" s="429"/>
      <c r="Z12640" s="429"/>
      <c r="AA12640" s="429"/>
      <c r="AB12640" s="185"/>
      <c r="AC12640" s="431"/>
    </row>
    <row r="12641" spans="24:29">
      <c r="X12641" s="429"/>
      <c r="Y12641" s="429"/>
      <c r="Z12641" s="429"/>
      <c r="AA12641" s="429"/>
      <c r="AB12641" s="185"/>
      <c r="AC12641" s="431"/>
    </row>
    <row r="12642" spans="24:29">
      <c r="X12642" s="429"/>
      <c r="Y12642" s="429"/>
      <c r="Z12642" s="429"/>
      <c r="AA12642" s="429"/>
      <c r="AB12642" s="185"/>
      <c r="AC12642" s="431"/>
    </row>
    <row r="12643" spans="24:29">
      <c r="X12643" s="429"/>
      <c r="Y12643" s="429"/>
      <c r="Z12643" s="429"/>
      <c r="AA12643" s="429"/>
      <c r="AB12643" s="185"/>
      <c r="AC12643" s="431"/>
    </row>
    <row r="12644" spans="24:29">
      <c r="X12644" s="429"/>
      <c r="Y12644" s="429"/>
      <c r="Z12644" s="429"/>
      <c r="AA12644" s="429"/>
      <c r="AB12644" s="185"/>
      <c r="AC12644" s="431"/>
    </row>
    <row r="12645" spans="24:29">
      <c r="X12645" s="429"/>
      <c r="Y12645" s="429"/>
      <c r="Z12645" s="429"/>
      <c r="AA12645" s="429"/>
      <c r="AB12645" s="185"/>
      <c r="AC12645" s="431"/>
    </row>
    <row r="12646" spans="24:29">
      <c r="X12646" s="429"/>
      <c r="Y12646" s="429"/>
      <c r="Z12646" s="429"/>
      <c r="AA12646" s="429"/>
      <c r="AB12646" s="185"/>
      <c r="AC12646" s="431"/>
    </row>
    <row r="12647" spans="24:29">
      <c r="X12647" s="429"/>
      <c r="Y12647" s="429"/>
      <c r="Z12647" s="429"/>
      <c r="AA12647" s="429"/>
      <c r="AB12647" s="185"/>
      <c r="AC12647" s="431"/>
    </row>
    <row r="12648" spans="24:29">
      <c r="X12648" s="429"/>
      <c r="Y12648" s="429"/>
      <c r="Z12648" s="429"/>
      <c r="AA12648" s="429"/>
      <c r="AB12648" s="185"/>
      <c r="AC12648" s="431"/>
    </row>
    <row r="12649" spans="24:29">
      <c r="X12649" s="429"/>
      <c r="Y12649" s="429"/>
      <c r="Z12649" s="429"/>
      <c r="AA12649" s="429"/>
      <c r="AB12649" s="185"/>
      <c r="AC12649" s="431"/>
    </row>
    <row r="12650" spans="24:29">
      <c r="X12650" s="429"/>
      <c r="Y12650" s="429"/>
      <c r="Z12650" s="429"/>
      <c r="AA12650" s="429"/>
      <c r="AB12650" s="185"/>
      <c r="AC12650" s="431"/>
    </row>
    <row r="12651" spans="24:29">
      <c r="X12651" s="429"/>
      <c r="Y12651" s="429"/>
      <c r="Z12651" s="429"/>
      <c r="AA12651" s="429"/>
      <c r="AB12651" s="185"/>
      <c r="AC12651" s="431"/>
    </row>
    <row r="12652" spans="24:29">
      <c r="X12652" s="429"/>
      <c r="Y12652" s="429"/>
      <c r="Z12652" s="429"/>
      <c r="AA12652" s="429"/>
      <c r="AB12652" s="185"/>
      <c r="AC12652" s="431"/>
    </row>
    <row r="12653" spans="24:29">
      <c r="X12653" s="429"/>
      <c r="Y12653" s="429"/>
      <c r="Z12653" s="429"/>
      <c r="AA12653" s="429"/>
      <c r="AB12653" s="185"/>
      <c r="AC12653" s="431"/>
    </row>
    <row r="12654" spans="24:29">
      <c r="X12654" s="429"/>
      <c r="Y12654" s="429"/>
      <c r="Z12654" s="429"/>
      <c r="AA12654" s="429"/>
      <c r="AB12654" s="185"/>
      <c r="AC12654" s="431"/>
    </row>
    <row r="12655" spans="24:29">
      <c r="X12655" s="429"/>
      <c r="Y12655" s="429"/>
      <c r="Z12655" s="429"/>
      <c r="AA12655" s="429"/>
      <c r="AB12655" s="185"/>
      <c r="AC12655" s="431"/>
    </row>
    <row r="12656" spans="24:29">
      <c r="X12656" s="429"/>
      <c r="Y12656" s="429"/>
      <c r="Z12656" s="429"/>
      <c r="AA12656" s="429"/>
      <c r="AB12656" s="185"/>
      <c r="AC12656" s="431"/>
    </row>
    <row r="12657" spans="24:29">
      <c r="X12657" s="429"/>
      <c r="Y12657" s="429"/>
      <c r="Z12657" s="429"/>
      <c r="AA12657" s="429"/>
      <c r="AB12657" s="185"/>
      <c r="AC12657" s="431"/>
    </row>
    <row r="12658" spans="24:29">
      <c r="X12658" s="429"/>
      <c r="Y12658" s="429"/>
      <c r="Z12658" s="429"/>
      <c r="AA12658" s="429"/>
      <c r="AB12658" s="185"/>
      <c r="AC12658" s="431"/>
    </row>
    <row r="12659" spans="24:29">
      <c r="X12659" s="429"/>
      <c r="Y12659" s="429"/>
      <c r="Z12659" s="429"/>
      <c r="AA12659" s="429"/>
      <c r="AB12659" s="185"/>
      <c r="AC12659" s="431"/>
    </row>
    <row r="12660" spans="24:29">
      <c r="X12660" s="429"/>
      <c r="Y12660" s="429"/>
      <c r="Z12660" s="429"/>
      <c r="AA12660" s="429"/>
      <c r="AB12660" s="185"/>
      <c r="AC12660" s="431"/>
    </row>
    <row r="12661" spans="24:29">
      <c r="X12661" s="429"/>
      <c r="Y12661" s="429"/>
      <c r="Z12661" s="429"/>
      <c r="AA12661" s="429"/>
      <c r="AB12661" s="185"/>
      <c r="AC12661" s="431"/>
    </row>
    <row r="12662" spans="24:29">
      <c r="X12662" s="429"/>
      <c r="Y12662" s="429"/>
      <c r="Z12662" s="429"/>
      <c r="AA12662" s="429"/>
      <c r="AB12662" s="185"/>
      <c r="AC12662" s="431"/>
    </row>
    <row r="12663" spans="24:29">
      <c r="X12663" s="429"/>
      <c r="Y12663" s="429"/>
      <c r="Z12663" s="429"/>
      <c r="AA12663" s="429"/>
      <c r="AB12663" s="185"/>
      <c r="AC12663" s="431"/>
    </row>
    <row r="12664" spans="24:29">
      <c r="X12664" s="429"/>
      <c r="Y12664" s="429"/>
      <c r="Z12664" s="429"/>
      <c r="AA12664" s="429"/>
      <c r="AB12664" s="185"/>
      <c r="AC12664" s="431"/>
    </row>
    <row r="12665" spans="24:29">
      <c r="X12665" s="429"/>
      <c r="Y12665" s="429"/>
      <c r="Z12665" s="429"/>
      <c r="AA12665" s="429"/>
      <c r="AB12665" s="185"/>
      <c r="AC12665" s="431"/>
    </row>
    <row r="12666" spans="24:29">
      <c r="X12666" s="429"/>
      <c r="Y12666" s="429"/>
      <c r="Z12666" s="429"/>
      <c r="AA12666" s="429"/>
      <c r="AB12666" s="185"/>
      <c r="AC12666" s="431"/>
    </row>
    <row r="12667" spans="24:29">
      <c r="X12667" s="429"/>
      <c r="Y12667" s="429"/>
      <c r="Z12667" s="429"/>
      <c r="AA12667" s="429"/>
      <c r="AB12667" s="185"/>
      <c r="AC12667" s="431"/>
    </row>
    <row r="12668" spans="24:29">
      <c r="X12668" s="429"/>
      <c r="Y12668" s="429"/>
      <c r="Z12668" s="429"/>
      <c r="AA12668" s="429"/>
      <c r="AB12668" s="185"/>
      <c r="AC12668" s="431"/>
    </row>
    <row r="12669" spans="24:29">
      <c r="X12669" s="429"/>
      <c r="Y12669" s="429"/>
      <c r="Z12669" s="429"/>
      <c r="AA12669" s="429"/>
      <c r="AB12669" s="185"/>
      <c r="AC12669" s="431"/>
    </row>
    <row r="12670" spans="24:29">
      <c r="X12670" s="429"/>
      <c r="Y12670" s="429"/>
      <c r="Z12670" s="429"/>
      <c r="AA12670" s="429"/>
      <c r="AB12670" s="185"/>
      <c r="AC12670" s="431"/>
    </row>
    <row r="12671" spans="24:29">
      <c r="X12671" s="429"/>
      <c r="Y12671" s="429"/>
      <c r="Z12671" s="429"/>
      <c r="AA12671" s="429"/>
      <c r="AB12671" s="185"/>
      <c r="AC12671" s="431"/>
    </row>
    <row r="12672" spans="24:29">
      <c r="X12672" s="429"/>
      <c r="Y12672" s="429"/>
      <c r="Z12672" s="429"/>
      <c r="AA12672" s="429"/>
      <c r="AB12672" s="185"/>
      <c r="AC12672" s="431"/>
    </row>
    <row r="12673" spans="24:29">
      <c r="X12673" s="429"/>
      <c r="Y12673" s="429"/>
      <c r="Z12673" s="429"/>
      <c r="AA12673" s="429"/>
      <c r="AB12673" s="185"/>
      <c r="AC12673" s="431"/>
    </row>
    <row r="12674" spans="24:29">
      <c r="X12674" s="429"/>
      <c r="Y12674" s="429"/>
      <c r="Z12674" s="429"/>
      <c r="AA12674" s="429"/>
      <c r="AB12674" s="185"/>
      <c r="AC12674" s="431"/>
    </row>
    <row r="12675" spans="24:29">
      <c r="X12675" s="429"/>
      <c r="Y12675" s="429"/>
      <c r="Z12675" s="429"/>
      <c r="AA12675" s="429"/>
      <c r="AB12675" s="185"/>
      <c r="AC12675" s="431"/>
    </row>
    <row r="12676" spans="24:29">
      <c r="X12676" s="429"/>
      <c r="Y12676" s="429"/>
      <c r="Z12676" s="429"/>
      <c r="AA12676" s="429"/>
      <c r="AB12676" s="185"/>
      <c r="AC12676" s="431"/>
    </row>
    <row r="12677" spans="24:29">
      <c r="X12677" s="429"/>
      <c r="Y12677" s="429"/>
      <c r="Z12677" s="429"/>
      <c r="AA12677" s="429"/>
      <c r="AB12677" s="185"/>
      <c r="AC12677" s="431"/>
    </row>
    <row r="12678" spans="24:29">
      <c r="X12678" s="429"/>
      <c r="Y12678" s="429"/>
      <c r="Z12678" s="429"/>
      <c r="AA12678" s="429"/>
      <c r="AB12678" s="185"/>
      <c r="AC12678" s="431"/>
    </row>
    <row r="12679" spans="24:29">
      <c r="X12679" s="429"/>
      <c r="Y12679" s="429"/>
      <c r="Z12679" s="429"/>
      <c r="AA12679" s="429"/>
      <c r="AB12679" s="185"/>
      <c r="AC12679" s="431"/>
    </row>
    <row r="12680" spans="24:29">
      <c r="X12680" s="429"/>
      <c r="Y12680" s="429"/>
      <c r="Z12680" s="429"/>
      <c r="AA12680" s="429"/>
      <c r="AB12680" s="185"/>
      <c r="AC12680" s="431"/>
    </row>
    <row r="12681" spans="24:29">
      <c r="X12681" s="429"/>
      <c r="Y12681" s="429"/>
      <c r="Z12681" s="429"/>
      <c r="AA12681" s="429"/>
      <c r="AB12681" s="185"/>
      <c r="AC12681" s="431"/>
    </row>
    <row r="12682" spans="24:29">
      <c r="X12682" s="429"/>
      <c r="Y12682" s="429"/>
      <c r="Z12682" s="429"/>
      <c r="AA12682" s="429"/>
      <c r="AB12682" s="185"/>
      <c r="AC12682" s="431"/>
    </row>
    <row r="12683" spans="24:29">
      <c r="X12683" s="429"/>
      <c r="Y12683" s="429"/>
      <c r="Z12683" s="429"/>
      <c r="AA12683" s="429"/>
      <c r="AB12683" s="185"/>
      <c r="AC12683" s="431"/>
    </row>
    <row r="12684" spans="24:29">
      <c r="X12684" s="429"/>
      <c r="Y12684" s="429"/>
      <c r="Z12684" s="429"/>
      <c r="AA12684" s="429"/>
      <c r="AB12684" s="185"/>
      <c r="AC12684" s="431"/>
    </row>
    <row r="12685" spans="24:29">
      <c r="X12685" s="429"/>
      <c r="Y12685" s="429"/>
      <c r="Z12685" s="429"/>
      <c r="AA12685" s="429"/>
      <c r="AB12685" s="185"/>
      <c r="AC12685" s="431"/>
    </row>
    <row r="12686" spans="24:29">
      <c r="X12686" s="429"/>
      <c r="Y12686" s="429"/>
      <c r="Z12686" s="429"/>
      <c r="AA12686" s="429"/>
      <c r="AB12686" s="185"/>
      <c r="AC12686" s="431"/>
    </row>
    <row r="12687" spans="24:29">
      <c r="X12687" s="429"/>
      <c r="Y12687" s="429"/>
      <c r="Z12687" s="429"/>
      <c r="AA12687" s="429"/>
      <c r="AB12687" s="185"/>
      <c r="AC12687" s="431"/>
    </row>
    <row r="12688" spans="24:29">
      <c r="X12688" s="429"/>
      <c r="Y12688" s="429"/>
      <c r="Z12688" s="429"/>
      <c r="AA12688" s="429"/>
      <c r="AB12688" s="185"/>
      <c r="AC12688" s="431"/>
    </row>
    <row r="12689" spans="24:29">
      <c r="X12689" s="429"/>
      <c r="Y12689" s="429"/>
      <c r="Z12689" s="429"/>
      <c r="AA12689" s="429"/>
      <c r="AB12689" s="185"/>
      <c r="AC12689" s="431"/>
    </row>
    <row r="12690" spans="24:29">
      <c r="X12690" s="429"/>
      <c r="Y12690" s="429"/>
      <c r="Z12690" s="429"/>
      <c r="AA12690" s="429"/>
      <c r="AB12690" s="185"/>
      <c r="AC12690" s="431"/>
    </row>
    <row r="12691" spans="24:29">
      <c r="X12691" s="429"/>
      <c r="Y12691" s="429"/>
      <c r="Z12691" s="429"/>
      <c r="AA12691" s="429"/>
      <c r="AB12691" s="185"/>
      <c r="AC12691" s="431"/>
    </row>
    <row r="12692" spans="24:29">
      <c r="X12692" s="429"/>
      <c r="Y12692" s="429"/>
      <c r="Z12692" s="429"/>
      <c r="AA12692" s="429"/>
      <c r="AB12692" s="185"/>
      <c r="AC12692" s="431"/>
    </row>
    <row r="12693" spans="24:29">
      <c r="X12693" s="429"/>
      <c r="Y12693" s="429"/>
      <c r="Z12693" s="429"/>
      <c r="AA12693" s="429"/>
      <c r="AB12693" s="185"/>
      <c r="AC12693" s="431"/>
    </row>
    <row r="12694" spans="24:29">
      <c r="X12694" s="429"/>
      <c r="Y12694" s="429"/>
      <c r="Z12694" s="429"/>
      <c r="AA12694" s="429"/>
      <c r="AB12694" s="185"/>
      <c r="AC12694" s="431"/>
    </row>
    <row r="12695" spans="24:29">
      <c r="X12695" s="429"/>
      <c r="Y12695" s="429"/>
      <c r="Z12695" s="429"/>
      <c r="AA12695" s="429"/>
      <c r="AB12695" s="185"/>
      <c r="AC12695" s="431"/>
    </row>
    <row r="12696" spans="24:29">
      <c r="X12696" s="429"/>
      <c r="Y12696" s="429"/>
      <c r="Z12696" s="429"/>
      <c r="AA12696" s="429"/>
      <c r="AB12696" s="185"/>
      <c r="AC12696" s="431"/>
    </row>
    <row r="12697" spans="24:29">
      <c r="X12697" s="429"/>
      <c r="Y12697" s="429"/>
      <c r="Z12697" s="429"/>
      <c r="AA12697" s="429"/>
      <c r="AB12697" s="185"/>
      <c r="AC12697" s="431"/>
    </row>
    <row r="12698" spans="24:29">
      <c r="X12698" s="429"/>
      <c r="Y12698" s="429"/>
      <c r="Z12698" s="429"/>
      <c r="AA12698" s="429"/>
      <c r="AB12698" s="185"/>
      <c r="AC12698" s="431"/>
    </row>
    <row r="12699" spans="24:29">
      <c r="X12699" s="429"/>
      <c r="Y12699" s="429"/>
      <c r="Z12699" s="429"/>
      <c r="AA12699" s="429"/>
      <c r="AB12699" s="185"/>
      <c r="AC12699" s="431"/>
    </row>
    <row r="12700" spans="24:29">
      <c r="X12700" s="429"/>
      <c r="Y12700" s="429"/>
      <c r="Z12700" s="429"/>
      <c r="AA12700" s="429"/>
      <c r="AB12700" s="185"/>
      <c r="AC12700" s="431"/>
    </row>
    <row r="12701" spans="24:29">
      <c r="X12701" s="429"/>
      <c r="Y12701" s="429"/>
      <c r="Z12701" s="429"/>
      <c r="AA12701" s="429"/>
      <c r="AB12701" s="185"/>
      <c r="AC12701" s="431"/>
    </row>
    <row r="12702" spans="24:29">
      <c r="X12702" s="429"/>
      <c r="Y12702" s="429"/>
      <c r="Z12702" s="429"/>
      <c r="AA12702" s="429"/>
      <c r="AB12702" s="185"/>
      <c r="AC12702" s="431"/>
    </row>
    <row r="12703" spans="24:29">
      <c r="X12703" s="429"/>
      <c r="Y12703" s="429"/>
      <c r="Z12703" s="429"/>
      <c r="AA12703" s="429"/>
      <c r="AB12703" s="185"/>
      <c r="AC12703" s="431"/>
    </row>
    <row r="12704" spans="24:29">
      <c r="X12704" s="429"/>
      <c r="Y12704" s="429"/>
      <c r="Z12704" s="429"/>
      <c r="AA12704" s="429"/>
      <c r="AB12704" s="185"/>
      <c r="AC12704" s="431"/>
    </row>
    <row r="12705" spans="24:29">
      <c r="X12705" s="429"/>
      <c r="Y12705" s="429"/>
      <c r="Z12705" s="429"/>
      <c r="AA12705" s="429"/>
      <c r="AB12705" s="185"/>
      <c r="AC12705" s="431"/>
    </row>
    <row r="12706" spans="24:29">
      <c r="X12706" s="429"/>
      <c r="Y12706" s="429"/>
      <c r="Z12706" s="429"/>
      <c r="AA12706" s="429"/>
      <c r="AB12706" s="185"/>
      <c r="AC12706" s="431"/>
    </row>
    <row r="12707" spans="24:29">
      <c r="X12707" s="429"/>
      <c r="Y12707" s="429"/>
      <c r="Z12707" s="429"/>
      <c r="AA12707" s="429"/>
      <c r="AB12707" s="185"/>
      <c r="AC12707" s="431"/>
    </row>
    <row r="12708" spans="24:29">
      <c r="X12708" s="429"/>
      <c r="Y12708" s="429"/>
      <c r="Z12708" s="429"/>
      <c r="AA12708" s="429"/>
      <c r="AB12708" s="185"/>
      <c r="AC12708" s="431"/>
    </row>
    <row r="12709" spans="24:29">
      <c r="X12709" s="429"/>
      <c r="Y12709" s="429"/>
      <c r="Z12709" s="429"/>
      <c r="AA12709" s="429"/>
      <c r="AB12709" s="185"/>
      <c r="AC12709" s="431"/>
    </row>
    <row r="12710" spans="24:29">
      <c r="X12710" s="429"/>
      <c r="Y12710" s="429"/>
      <c r="Z12710" s="429"/>
      <c r="AA12710" s="429"/>
      <c r="AB12710" s="185"/>
      <c r="AC12710" s="431"/>
    </row>
    <row r="12711" spans="24:29">
      <c r="X12711" s="429"/>
      <c r="Y12711" s="429"/>
      <c r="Z12711" s="429"/>
      <c r="AA12711" s="429"/>
      <c r="AB12711" s="185"/>
      <c r="AC12711" s="431"/>
    </row>
    <row r="12712" spans="24:29">
      <c r="X12712" s="429"/>
      <c r="Y12712" s="429"/>
      <c r="Z12712" s="429"/>
      <c r="AA12712" s="429"/>
      <c r="AB12712" s="185"/>
      <c r="AC12712" s="431"/>
    </row>
    <row r="12713" spans="24:29">
      <c r="X12713" s="429"/>
      <c r="Y12713" s="429"/>
      <c r="Z12713" s="429"/>
      <c r="AA12713" s="429"/>
      <c r="AB12713" s="185"/>
      <c r="AC12713" s="431"/>
    </row>
    <row r="12714" spans="24:29">
      <c r="X12714" s="429"/>
      <c r="Y12714" s="429"/>
      <c r="Z12714" s="429"/>
      <c r="AA12714" s="429"/>
      <c r="AB12714" s="185"/>
      <c r="AC12714" s="431"/>
    </row>
    <row r="12715" spans="24:29">
      <c r="X12715" s="429"/>
      <c r="Y12715" s="429"/>
      <c r="Z12715" s="429"/>
      <c r="AA12715" s="429"/>
      <c r="AB12715" s="185"/>
      <c r="AC12715" s="431"/>
    </row>
    <row r="12716" spans="24:29">
      <c r="X12716" s="429"/>
      <c r="Y12716" s="429"/>
      <c r="Z12716" s="429"/>
      <c r="AA12716" s="429"/>
      <c r="AB12716" s="185"/>
      <c r="AC12716" s="431"/>
    </row>
    <row r="12717" spans="24:29">
      <c r="X12717" s="429"/>
      <c r="Y12717" s="429"/>
      <c r="Z12717" s="429"/>
      <c r="AA12717" s="429"/>
      <c r="AB12717" s="185"/>
      <c r="AC12717" s="431"/>
    </row>
    <row r="12718" spans="24:29">
      <c r="X12718" s="429"/>
      <c r="Y12718" s="429"/>
      <c r="Z12718" s="429"/>
      <c r="AA12718" s="429"/>
      <c r="AB12718" s="185"/>
      <c r="AC12718" s="431"/>
    </row>
    <row r="12719" spans="24:29">
      <c r="X12719" s="429"/>
      <c r="Y12719" s="429"/>
      <c r="Z12719" s="429"/>
      <c r="AA12719" s="429"/>
      <c r="AB12719" s="185"/>
      <c r="AC12719" s="431"/>
    </row>
    <row r="12720" spans="24:29">
      <c r="X12720" s="429"/>
      <c r="Y12720" s="429"/>
      <c r="Z12720" s="429"/>
      <c r="AA12720" s="429"/>
      <c r="AB12720" s="185"/>
      <c r="AC12720" s="431"/>
    </row>
    <row r="12721" spans="24:29">
      <c r="X12721" s="429"/>
      <c r="Y12721" s="429"/>
      <c r="Z12721" s="429"/>
      <c r="AA12721" s="429"/>
      <c r="AB12721" s="185"/>
      <c r="AC12721" s="431"/>
    </row>
    <row r="12722" spans="24:29">
      <c r="X12722" s="429"/>
      <c r="Y12722" s="429"/>
      <c r="Z12722" s="429"/>
      <c r="AA12722" s="429"/>
      <c r="AB12722" s="185"/>
      <c r="AC12722" s="431"/>
    </row>
    <row r="12723" spans="24:29">
      <c r="X12723" s="429"/>
      <c r="Y12723" s="429"/>
      <c r="Z12723" s="429"/>
      <c r="AA12723" s="429"/>
      <c r="AB12723" s="185"/>
      <c r="AC12723" s="431"/>
    </row>
    <row r="12724" spans="24:29">
      <c r="X12724" s="429"/>
      <c r="Y12724" s="429"/>
      <c r="Z12724" s="429"/>
      <c r="AA12724" s="429"/>
      <c r="AB12724" s="185"/>
      <c r="AC12724" s="431"/>
    </row>
    <row r="12725" spans="24:29">
      <c r="X12725" s="429"/>
      <c r="Y12725" s="429"/>
      <c r="Z12725" s="429"/>
      <c r="AA12725" s="429"/>
      <c r="AB12725" s="185"/>
      <c r="AC12725" s="431"/>
    </row>
    <row r="12726" spans="24:29">
      <c r="X12726" s="429"/>
      <c r="Y12726" s="429"/>
      <c r="Z12726" s="429"/>
      <c r="AA12726" s="429"/>
      <c r="AB12726" s="185"/>
      <c r="AC12726" s="431"/>
    </row>
    <row r="12727" spans="24:29">
      <c r="X12727" s="429"/>
      <c r="Y12727" s="429"/>
      <c r="Z12727" s="429"/>
      <c r="AA12727" s="429"/>
      <c r="AB12727" s="185"/>
      <c r="AC12727" s="431"/>
    </row>
    <row r="12728" spans="24:29">
      <c r="X12728" s="429"/>
      <c r="Y12728" s="429"/>
      <c r="Z12728" s="429"/>
      <c r="AA12728" s="429"/>
      <c r="AB12728" s="185"/>
      <c r="AC12728" s="431"/>
    </row>
    <row r="12729" spans="24:29">
      <c r="X12729" s="429"/>
      <c r="Y12729" s="429"/>
      <c r="Z12729" s="429"/>
      <c r="AA12729" s="429"/>
      <c r="AB12729" s="185"/>
      <c r="AC12729" s="431"/>
    </row>
    <row r="12730" spans="24:29">
      <c r="X12730" s="429"/>
      <c r="Y12730" s="429"/>
      <c r="Z12730" s="429"/>
      <c r="AA12730" s="429"/>
      <c r="AB12730" s="185"/>
      <c r="AC12730" s="431"/>
    </row>
    <row r="12731" spans="24:29">
      <c r="X12731" s="429"/>
      <c r="Y12731" s="429"/>
      <c r="Z12731" s="429"/>
      <c r="AA12731" s="429"/>
      <c r="AB12731" s="185"/>
      <c r="AC12731" s="431"/>
    </row>
    <row r="12732" spans="24:29">
      <c r="X12732" s="429"/>
      <c r="Y12732" s="429"/>
      <c r="Z12732" s="429"/>
      <c r="AA12732" s="429"/>
      <c r="AB12732" s="185"/>
      <c r="AC12732" s="431"/>
    </row>
    <row r="12733" spans="24:29">
      <c r="X12733" s="429"/>
      <c r="Y12733" s="429"/>
      <c r="Z12733" s="429"/>
      <c r="AA12733" s="429"/>
      <c r="AB12733" s="185"/>
      <c r="AC12733" s="431"/>
    </row>
    <row r="12734" spans="24:29">
      <c r="X12734" s="429"/>
      <c r="Y12734" s="429"/>
      <c r="Z12734" s="429"/>
      <c r="AA12734" s="429"/>
      <c r="AB12734" s="185"/>
      <c r="AC12734" s="431"/>
    </row>
    <row r="12735" spans="24:29">
      <c r="X12735" s="429"/>
      <c r="Y12735" s="429"/>
      <c r="Z12735" s="429"/>
      <c r="AA12735" s="429"/>
      <c r="AB12735" s="185"/>
      <c r="AC12735" s="431"/>
    </row>
    <row r="12736" spans="24:29">
      <c r="X12736" s="429"/>
      <c r="Y12736" s="429"/>
      <c r="Z12736" s="429"/>
      <c r="AA12736" s="429"/>
      <c r="AB12736" s="185"/>
      <c r="AC12736" s="431"/>
    </row>
    <row r="12737" spans="24:29">
      <c r="X12737" s="429"/>
      <c r="Y12737" s="429"/>
      <c r="Z12737" s="429"/>
      <c r="AA12737" s="429"/>
      <c r="AB12737" s="185"/>
      <c r="AC12737" s="431"/>
    </row>
    <row r="12738" spans="24:29">
      <c r="X12738" s="429"/>
      <c r="Y12738" s="429"/>
      <c r="Z12738" s="429"/>
      <c r="AA12738" s="429"/>
      <c r="AB12738" s="185"/>
      <c r="AC12738" s="431"/>
    </row>
    <row r="12739" spans="24:29">
      <c r="X12739" s="429"/>
      <c r="Y12739" s="429"/>
      <c r="Z12739" s="429"/>
      <c r="AA12739" s="429"/>
      <c r="AB12739" s="185"/>
      <c r="AC12739" s="431"/>
    </row>
    <row r="12740" spans="24:29">
      <c r="X12740" s="429"/>
      <c r="Y12740" s="429"/>
      <c r="Z12740" s="429"/>
      <c r="AA12740" s="429"/>
      <c r="AB12740" s="185"/>
      <c r="AC12740" s="431"/>
    </row>
    <row r="12741" spans="24:29">
      <c r="X12741" s="429"/>
      <c r="Y12741" s="429"/>
      <c r="Z12741" s="429"/>
      <c r="AA12741" s="429"/>
      <c r="AB12741" s="185"/>
      <c r="AC12741" s="431"/>
    </row>
    <row r="12742" spans="24:29">
      <c r="X12742" s="429"/>
      <c r="Y12742" s="429"/>
      <c r="Z12742" s="429"/>
      <c r="AA12742" s="429"/>
      <c r="AB12742" s="185"/>
      <c r="AC12742" s="431"/>
    </row>
    <row r="12743" spans="24:29">
      <c r="X12743" s="429"/>
      <c r="Y12743" s="429"/>
      <c r="Z12743" s="429"/>
      <c r="AA12743" s="429"/>
      <c r="AB12743" s="185"/>
      <c r="AC12743" s="431"/>
    </row>
    <row r="12744" spans="24:29">
      <c r="X12744" s="429"/>
      <c r="Y12744" s="429"/>
      <c r="Z12744" s="429"/>
      <c r="AA12744" s="429"/>
      <c r="AB12744" s="185"/>
      <c r="AC12744" s="431"/>
    </row>
    <row r="12745" spans="24:29">
      <c r="X12745" s="429"/>
      <c r="Y12745" s="429"/>
      <c r="Z12745" s="429"/>
      <c r="AA12745" s="429"/>
      <c r="AB12745" s="185"/>
      <c r="AC12745" s="431"/>
    </row>
    <row r="12746" spans="24:29">
      <c r="X12746" s="429"/>
      <c r="Y12746" s="429"/>
      <c r="Z12746" s="429"/>
      <c r="AA12746" s="429"/>
      <c r="AB12746" s="185"/>
      <c r="AC12746" s="431"/>
    </row>
    <row r="12747" spans="24:29">
      <c r="X12747" s="429"/>
      <c r="Y12747" s="429"/>
      <c r="Z12747" s="429"/>
      <c r="AA12747" s="429"/>
      <c r="AB12747" s="185"/>
      <c r="AC12747" s="431"/>
    </row>
    <row r="12748" spans="24:29">
      <c r="X12748" s="429"/>
      <c r="Y12748" s="429"/>
      <c r="Z12748" s="429"/>
      <c r="AA12748" s="429"/>
      <c r="AB12748" s="185"/>
      <c r="AC12748" s="431"/>
    </row>
    <row r="12749" spans="24:29">
      <c r="X12749" s="429"/>
      <c r="Y12749" s="429"/>
      <c r="Z12749" s="429"/>
      <c r="AA12749" s="429"/>
      <c r="AB12749" s="185"/>
      <c r="AC12749" s="431"/>
    </row>
    <row r="12750" spans="24:29">
      <c r="X12750" s="429"/>
      <c r="Y12750" s="429"/>
      <c r="Z12750" s="429"/>
      <c r="AA12750" s="429"/>
      <c r="AB12750" s="185"/>
      <c r="AC12750" s="431"/>
    </row>
    <row r="12751" spans="24:29">
      <c r="X12751" s="429"/>
      <c r="Y12751" s="429"/>
      <c r="Z12751" s="429"/>
      <c r="AA12751" s="429"/>
      <c r="AB12751" s="185"/>
      <c r="AC12751" s="431"/>
    </row>
    <row r="12752" spans="24:29">
      <c r="X12752" s="429"/>
      <c r="Y12752" s="429"/>
      <c r="Z12752" s="429"/>
      <c r="AA12752" s="429"/>
      <c r="AB12752" s="185"/>
      <c r="AC12752" s="431"/>
    </row>
    <row r="12753" spans="24:29">
      <c r="X12753" s="429"/>
      <c r="Y12753" s="429"/>
      <c r="Z12753" s="429"/>
      <c r="AA12753" s="429"/>
      <c r="AB12753" s="185"/>
      <c r="AC12753" s="431"/>
    </row>
    <row r="12754" spans="24:29">
      <c r="X12754" s="429"/>
      <c r="Y12754" s="429"/>
      <c r="Z12754" s="429"/>
      <c r="AA12754" s="429"/>
      <c r="AB12754" s="185"/>
      <c r="AC12754" s="431"/>
    </row>
    <row r="12755" spans="24:29">
      <c r="X12755" s="429"/>
      <c r="Y12755" s="429"/>
      <c r="Z12755" s="429"/>
      <c r="AA12755" s="429"/>
      <c r="AB12755" s="185"/>
      <c r="AC12755" s="431"/>
    </row>
    <row r="12756" spans="24:29">
      <c r="X12756" s="429"/>
      <c r="Y12756" s="429"/>
      <c r="Z12756" s="429"/>
      <c r="AA12756" s="429"/>
      <c r="AB12756" s="185"/>
      <c r="AC12756" s="431"/>
    </row>
    <row r="12757" spans="24:29">
      <c r="X12757" s="429"/>
      <c r="Y12757" s="429"/>
      <c r="Z12757" s="429"/>
      <c r="AA12757" s="429"/>
      <c r="AB12757" s="185"/>
      <c r="AC12757" s="431"/>
    </row>
    <row r="12758" spans="24:29">
      <c r="X12758" s="429"/>
      <c r="Y12758" s="429"/>
      <c r="Z12758" s="429"/>
      <c r="AA12758" s="429"/>
      <c r="AB12758" s="185"/>
      <c r="AC12758" s="431"/>
    </row>
    <row r="12759" spans="24:29">
      <c r="X12759" s="429"/>
      <c r="Y12759" s="429"/>
      <c r="Z12759" s="429"/>
      <c r="AA12759" s="429"/>
      <c r="AB12759" s="185"/>
      <c r="AC12759" s="431"/>
    </row>
    <row r="12760" spans="24:29">
      <c r="X12760" s="429"/>
      <c r="Y12760" s="429"/>
      <c r="Z12760" s="429"/>
      <c r="AA12760" s="429"/>
      <c r="AB12760" s="185"/>
      <c r="AC12760" s="431"/>
    </row>
    <row r="12761" spans="24:29">
      <c r="X12761" s="429"/>
      <c r="Y12761" s="429"/>
      <c r="Z12761" s="429"/>
      <c r="AA12761" s="429"/>
      <c r="AB12761" s="185"/>
      <c r="AC12761" s="431"/>
    </row>
    <row r="12762" spans="24:29">
      <c r="X12762" s="429"/>
      <c r="Y12762" s="429"/>
      <c r="Z12762" s="429"/>
      <c r="AA12762" s="429"/>
      <c r="AB12762" s="185"/>
      <c r="AC12762" s="431"/>
    </row>
    <row r="12763" spans="24:29">
      <c r="X12763" s="429"/>
      <c r="Y12763" s="429"/>
      <c r="Z12763" s="429"/>
      <c r="AA12763" s="429"/>
      <c r="AB12763" s="185"/>
      <c r="AC12763" s="431"/>
    </row>
    <row r="12764" spans="24:29">
      <c r="X12764" s="429"/>
      <c r="Y12764" s="429"/>
      <c r="Z12764" s="429"/>
      <c r="AA12764" s="429"/>
      <c r="AB12764" s="185"/>
      <c r="AC12764" s="431"/>
    </row>
    <row r="12765" spans="24:29">
      <c r="X12765" s="429"/>
      <c r="Y12765" s="429"/>
      <c r="Z12765" s="429"/>
      <c r="AA12765" s="429"/>
      <c r="AB12765" s="185"/>
      <c r="AC12765" s="431"/>
    </row>
    <row r="12766" spans="24:29">
      <c r="X12766" s="429"/>
      <c r="Y12766" s="429"/>
      <c r="Z12766" s="429"/>
      <c r="AA12766" s="429"/>
      <c r="AB12766" s="185"/>
      <c r="AC12766" s="431"/>
    </row>
    <row r="12767" spans="24:29">
      <c r="X12767" s="429"/>
      <c r="Y12767" s="429"/>
      <c r="Z12767" s="429"/>
      <c r="AA12767" s="429"/>
      <c r="AB12767" s="185"/>
      <c r="AC12767" s="431"/>
    </row>
    <row r="12768" spans="24:29">
      <c r="X12768" s="429"/>
      <c r="Y12768" s="429"/>
      <c r="Z12768" s="429"/>
      <c r="AA12768" s="429"/>
      <c r="AB12768" s="185"/>
      <c r="AC12768" s="431"/>
    </row>
    <row r="12769" spans="24:29">
      <c r="X12769" s="429"/>
      <c r="Y12769" s="429"/>
      <c r="Z12769" s="429"/>
      <c r="AA12769" s="429"/>
      <c r="AB12769" s="185"/>
      <c r="AC12769" s="431"/>
    </row>
    <row r="12770" spans="24:29">
      <c r="X12770" s="429"/>
      <c r="Y12770" s="429"/>
      <c r="Z12770" s="429"/>
      <c r="AA12770" s="429"/>
      <c r="AB12770" s="185"/>
      <c r="AC12770" s="431"/>
    </row>
    <row r="12771" spans="24:29">
      <c r="X12771" s="429"/>
      <c r="Y12771" s="429"/>
      <c r="Z12771" s="429"/>
      <c r="AA12771" s="429"/>
      <c r="AB12771" s="185"/>
      <c r="AC12771" s="431"/>
    </row>
    <row r="12772" spans="24:29">
      <c r="X12772" s="429"/>
      <c r="Y12772" s="429"/>
      <c r="Z12772" s="429"/>
      <c r="AA12772" s="429"/>
      <c r="AB12772" s="185"/>
      <c r="AC12772" s="431"/>
    </row>
    <row r="12773" spans="24:29">
      <c r="X12773" s="429"/>
      <c r="Y12773" s="429"/>
      <c r="Z12773" s="429"/>
      <c r="AA12773" s="429"/>
      <c r="AB12773" s="185"/>
      <c r="AC12773" s="431"/>
    </row>
    <row r="12774" spans="24:29">
      <c r="X12774" s="429"/>
      <c r="Y12774" s="429"/>
      <c r="Z12774" s="429"/>
      <c r="AA12774" s="429"/>
      <c r="AB12774" s="185"/>
      <c r="AC12774" s="431"/>
    </row>
    <row r="12775" spans="24:29">
      <c r="X12775" s="429"/>
      <c r="Y12775" s="429"/>
      <c r="Z12775" s="429"/>
      <c r="AA12775" s="429"/>
      <c r="AB12775" s="185"/>
      <c r="AC12775" s="431"/>
    </row>
    <row r="12776" spans="24:29">
      <c r="X12776" s="429"/>
      <c r="Y12776" s="429"/>
      <c r="Z12776" s="429"/>
      <c r="AA12776" s="429"/>
      <c r="AB12776" s="185"/>
      <c r="AC12776" s="431"/>
    </row>
    <row r="12777" spans="24:29">
      <c r="X12777" s="429"/>
      <c r="Y12777" s="429"/>
      <c r="Z12777" s="429"/>
      <c r="AA12777" s="429"/>
      <c r="AB12777" s="185"/>
      <c r="AC12777" s="431"/>
    </row>
    <row r="12778" spans="24:29">
      <c r="X12778" s="429"/>
      <c r="Y12778" s="429"/>
      <c r="Z12778" s="429"/>
      <c r="AA12778" s="429"/>
      <c r="AB12778" s="185"/>
      <c r="AC12778" s="431"/>
    </row>
    <row r="12779" spans="24:29">
      <c r="X12779" s="429"/>
      <c r="Y12779" s="429"/>
      <c r="Z12779" s="429"/>
      <c r="AA12779" s="429"/>
      <c r="AB12779" s="185"/>
      <c r="AC12779" s="431"/>
    </row>
    <row r="12780" spans="24:29">
      <c r="X12780" s="429"/>
      <c r="Y12780" s="429"/>
      <c r="Z12780" s="429"/>
      <c r="AA12780" s="429"/>
      <c r="AB12780" s="185"/>
      <c r="AC12780" s="431"/>
    </row>
    <row r="12781" spans="24:29">
      <c r="X12781" s="429"/>
      <c r="Y12781" s="429"/>
      <c r="Z12781" s="429"/>
      <c r="AA12781" s="429"/>
      <c r="AB12781" s="185"/>
      <c r="AC12781" s="431"/>
    </row>
    <row r="12782" spans="24:29">
      <c r="X12782" s="429"/>
      <c r="Y12782" s="429"/>
      <c r="Z12782" s="429"/>
      <c r="AA12782" s="429"/>
      <c r="AB12782" s="185"/>
      <c r="AC12782" s="431"/>
    </row>
    <row r="12783" spans="24:29">
      <c r="X12783" s="429"/>
      <c r="Y12783" s="429"/>
      <c r="Z12783" s="429"/>
      <c r="AA12783" s="429"/>
      <c r="AB12783" s="185"/>
      <c r="AC12783" s="431"/>
    </row>
    <row r="12784" spans="24:29">
      <c r="X12784" s="429"/>
      <c r="Y12784" s="429"/>
      <c r="Z12784" s="429"/>
      <c r="AA12784" s="429"/>
      <c r="AB12784" s="185"/>
      <c r="AC12784" s="431"/>
    </row>
    <row r="12785" spans="24:29">
      <c r="X12785" s="429"/>
      <c r="Y12785" s="429"/>
      <c r="Z12785" s="429"/>
      <c r="AA12785" s="429"/>
      <c r="AB12785" s="185"/>
      <c r="AC12785" s="431"/>
    </row>
    <row r="12786" spans="24:29">
      <c r="X12786" s="429"/>
      <c r="Y12786" s="429"/>
      <c r="Z12786" s="429"/>
      <c r="AA12786" s="429"/>
      <c r="AB12786" s="185"/>
      <c r="AC12786" s="431"/>
    </row>
    <row r="12787" spans="24:29">
      <c r="X12787" s="429"/>
      <c r="Y12787" s="429"/>
      <c r="Z12787" s="429"/>
      <c r="AA12787" s="429"/>
      <c r="AB12787" s="185"/>
      <c r="AC12787" s="431"/>
    </row>
    <row r="12788" spans="24:29">
      <c r="X12788" s="429"/>
      <c r="Y12788" s="429"/>
      <c r="Z12788" s="429"/>
      <c r="AA12788" s="429"/>
      <c r="AB12788" s="185"/>
      <c r="AC12788" s="431"/>
    </row>
    <row r="12789" spans="24:29">
      <c r="X12789" s="429"/>
      <c r="Y12789" s="429"/>
      <c r="Z12789" s="429"/>
      <c r="AA12789" s="429"/>
      <c r="AB12789" s="185"/>
      <c r="AC12789" s="431"/>
    </row>
    <row r="12790" spans="24:29">
      <c r="X12790" s="429"/>
      <c r="Y12790" s="429"/>
      <c r="Z12790" s="429"/>
      <c r="AA12790" s="429"/>
      <c r="AB12790" s="185"/>
      <c r="AC12790" s="431"/>
    </row>
    <row r="12791" spans="24:29">
      <c r="X12791" s="429"/>
      <c r="Y12791" s="429"/>
      <c r="Z12791" s="429"/>
      <c r="AA12791" s="429"/>
      <c r="AB12791" s="185"/>
      <c r="AC12791" s="431"/>
    </row>
    <row r="12792" spans="24:29">
      <c r="X12792" s="429"/>
      <c r="Y12792" s="429"/>
      <c r="Z12792" s="429"/>
      <c r="AA12792" s="429"/>
      <c r="AB12792" s="185"/>
      <c r="AC12792" s="431"/>
    </row>
    <row r="12793" spans="24:29">
      <c r="X12793" s="429"/>
      <c r="Y12793" s="429"/>
      <c r="Z12793" s="429"/>
      <c r="AA12793" s="429"/>
      <c r="AB12793" s="185"/>
      <c r="AC12793" s="431"/>
    </row>
    <row r="12794" spans="24:29">
      <c r="X12794" s="429"/>
      <c r="Y12794" s="429"/>
      <c r="Z12794" s="429"/>
      <c r="AA12794" s="429"/>
      <c r="AB12794" s="185"/>
      <c r="AC12794" s="431"/>
    </row>
    <row r="12795" spans="24:29">
      <c r="X12795" s="429"/>
      <c r="Y12795" s="429"/>
      <c r="Z12795" s="429"/>
      <c r="AA12795" s="429"/>
      <c r="AB12795" s="185"/>
      <c r="AC12795" s="431"/>
    </row>
    <row r="12796" spans="24:29">
      <c r="X12796" s="429"/>
      <c r="Y12796" s="429"/>
      <c r="Z12796" s="429"/>
      <c r="AA12796" s="429"/>
      <c r="AB12796" s="185"/>
      <c r="AC12796" s="431"/>
    </row>
    <row r="12797" spans="24:29">
      <c r="X12797" s="429"/>
      <c r="Y12797" s="429"/>
      <c r="Z12797" s="429"/>
      <c r="AA12797" s="429"/>
      <c r="AB12797" s="185"/>
      <c r="AC12797" s="431"/>
    </row>
    <row r="12798" spans="24:29">
      <c r="X12798" s="429"/>
      <c r="Y12798" s="429"/>
      <c r="Z12798" s="429"/>
      <c r="AA12798" s="429"/>
      <c r="AB12798" s="185"/>
      <c r="AC12798" s="431"/>
    </row>
    <row r="12799" spans="24:29">
      <c r="X12799" s="429"/>
      <c r="Y12799" s="429"/>
      <c r="Z12799" s="429"/>
      <c r="AA12799" s="429"/>
      <c r="AB12799" s="185"/>
      <c r="AC12799" s="431"/>
    </row>
    <row r="12800" spans="24:29">
      <c r="X12800" s="429"/>
      <c r="Y12800" s="429"/>
      <c r="Z12800" s="429"/>
      <c r="AA12800" s="429"/>
      <c r="AB12800" s="185"/>
      <c r="AC12800" s="431"/>
    </row>
    <row r="12801" spans="24:29">
      <c r="X12801" s="429"/>
      <c r="Y12801" s="429"/>
      <c r="Z12801" s="429"/>
      <c r="AA12801" s="429"/>
      <c r="AB12801" s="185"/>
      <c r="AC12801" s="431"/>
    </row>
    <row r="12802" spans="24:29">
      <c r="X12802" s="429"/>
      <c r="Y12802" s="429"/>
      <c r="Z12802" s="429"/>
      <c r="AA12802" s="429"/>
      <c r="AB12802" s="185"/>
      <c r="AC12802" s="431"/>
    </row>
    <row r="12803" spans="24:29">
      <c r="X12803" s="429"/>
      <c r="Y12803" s="429"/>
      <c r="Z12803" s="429"/>
      <c r="AA12803" s="429"/>
      <c r="AB12803" s="185"/>
      <c r="AC12803" s="431"/>
    </row>
    <row r="12804" spans="24:29">
      <c r="X12804" s="429"/>
      <c r="Y12804" s="429"/>
      <c r="Z12804" s="429"/>
      <c r="AA12804" s="429"/>
      <c r="AB12804" s="185"/>
      <c r="AC12804" s="431"/>
    </row>
    <row r="12805" spans="24:29">
      <c r="X12805" s="429"/>
      <c r="Y12805" s="429"/>
      <c r="Z12805" s="429"/>
      <c r="AA12805" s="429"/>
      <c r="AB12805" s="185"/>
      <c r="AC12805" s="431"/>
    </row>
    <row r="12806" spans="24:29">
      <c r="X12806" s="429"/>
      <c r="Y12806" s="429"/>
      <c r="Z12806" s="429"/>
      <c r="AA12806" s="429"/>
      <c r="AB12806" s="185"/>
      <c r="AC12806" s="431"/>
    </row>
    <row r="12807" spans="24:29">
      <c r="X12807" s="429"/>
      <c r="Y12807" s="429"/>
      <c r="Z12807" s="429"/>
      <c r="AA12807" s="429"/>
      <c r="AB12807" s="185"/>
      <c r="AC12807" s="431"/>
    </row>
    <row r="12808" spans="24:29">
      <c r="X12808" s="429"/>
      <c r="Y12808" s="429"/>
      <c r="Z12808" s="429"/>
      <c r="AA12808" s="429"/>
      <c r="AB12808" s="185"/>
      <c r="AC12808" s="431"/>
    </row>
    <row r="12809" spans="24:29">
      <c r="X12809" s="429"/>
      <c r="Y12809" s="429"/>
      <c r="Z12809" s="429"/>
      <c r="AA12809" s="429"/>
      <c r="AB12809" s="185"/>
      <c r="AC12809" s="431"/>
    </row>
    <row r="12810" spans="24:29">
      <c r="X12810" s="429"/>
      <c r="Y12810" s="429"/>
      <c r="Z12810" s="429"/>
      <c r="AA12810" s="429"/>
      <c r="AB12810" s="185"/>
      <c r="AC12810" s="431"/>
    </row>
    <row r="12811" spans="24:29">
      <c r="X12811" s="429"/>
      <c r="Y12811" s="429"/>
      <c r="Z12811" s="429"/>
      <c r="AA12811" s="429"/>
      <c r="AB12811" s="185"/>
      <c r="AC12811" s="431"/>
    </row>
    <row r="12812" spans="24:29">
      <c r="X12812" s="429"/>
      <c r="Y12812" s="429"/>
      <c r="Z12812" s="429"/>
      <c r="AA12812" s="429"/>
      <c r="AB12812" s="185"/>
      <c r="AC12812" s="431"/>
    </row>
    <row r="12813" spans="24:29">
      <c r="X12813" s="429"/>
      <c r="Y12813" s="429"/>
      <c r="Z12813" s="429"/>
      <c r="AA12813" s="429"/>
      <c r="AB12813" s="185"/>
      <c r="AC12813" s="431"/>
    </row>
    <row r="12814" spans="24:29">
      <c r="X12814" s="429"/>
      <c r="Y12814" s="429"/>
      <c r="Z12814" s="429"/>
      <c r="AA12814" s="429"/>
      <c r="AB12814" s="185"/>
      <c r="AC12814" s="431"/>
    </row>
    <row r="12815" spans="24:29">
      <c r="X12815" s="429"/>
      <c r="Y12815" s="429"/>
      <c r="Z12815" s="429"/>
      <c r="AA12815" s="429"/>
      <c r="AB12815" s="185"/>
      <c r="AC12815" s="431"/>
    </row>
    <row r="12816" spans="24:29">
      <c r="X12816" s="429"/>
      <c r="Y12816" s="429"/>
      <c r="Z12816" s="429"/>
      <c r="AA12816" s="429"/>
      <c r="AB12816" s="185"/>
      <c r="AC12816" s="431"/>
    </row>
    <row r="12817" spans="24:29">
      <c r="X12817" s="429"/>
      <c r="Y12817" s="429"/>
      <c r="Z12817" s="429"/>
      <c r="AA12817" s="429"/>
      <c r="AB12817" s="185"/>
      <c r="AC12817" s="431"/>
    </row>
    <row r="12818" spans="24:29">
      <c r="X12818" s="429"/>
      <c r="Y12818" s="429"/>
      <c r="Z12818" s="429"/>
      <c r="AA12818" s="429"/>
      <c r="AB12818" s="185"/>
      <c r="AC12818" s="431"/>
    </row>
    <row r="12819" spans="24:29">
      <c r="X12819" s="429"/>
      <c r="Y12819" s="429"/>
      <c r="Z12819" s="429"/>
      <c r="AA12819" s="429"/>
      <c r="AB12819" s="185"/>
      <c r="AC12819" s="431"/>
    </row>
    <row r="12820" spans="24:29">
      <c r="X12820" s="429"/>
      <c r="Y12820" s="429"/>
      <c r="Z12820" s="429"/>
      <c r="AA12820" s="429"/>
      <c r="AB12820" s="185"/>
      <c r="AC12820" s="431"/>
    </row>
    <row r="12821" spans="24:29">
      <c r="X12821" s="429"/>
      <c r="Y12821" s="429"/>
      <c r="Z12821" s="429"/>
      <c r="AA12821" s="429"/>
      <c r="AB12821" s="185"/>
      <c r="AC12821" s="431"/>
    </row>
    <row r="12822" spans="24:29">
      <c r="X12822" s="429"/>
      <c r="Y12822" s="429"/>
      <c r="Z12822" s="429"/>
      <c r="AA12822" s="429"/>
      <c r="AB12822" s="185"/>
      <c r="AC12822" s="431"/>
    </row>
    <row r="12823" spans="24:29">
      <c r="X12823" s="429"/>
      <c r="Y12823" s="429"/>
      <c r="Z12823" s="429"/>
      <c r="AA12823" s="429"/>
      <c r="AB12823" s="185"/>
      <c r="AC12823" s="431"/>
    </row>
    <row r="12824" spans="24:29">
      <c r="X12824" s="429"/>
      <c r="Y12824" s="429"/>
      <c r="Z12824" s="429"/>
      <c r="AA12824" s="429"/>
      <c r="AB12824" s="185"/>
      <c r="AC12824" s="431"/>
    </row>
    <row r="12825" spans="24:29">
      <c r="X12825" s="429"/>
      <c r="Y12825" s="429"/>
      <c r="Z12825" s="429"/>
      <c r="AA12825" s="429"/>
      <c r="AB12825" s="185"/>
      <c r="AC12825" s="431"/>
    </row>
    <row r="12826" spans="24:29">
      <c r="X12826" s="429"/>
      <c r="Y12826" s="429"/>
      <c r="Z12826" s="429"/>
      <c r="AA12826" s="429"/>
      <c r="AB12826" s="185"/>
      <c r="AC12826" s="431"/>
    </row>
    <row r="12827" spans="24:29">
      <c r="X12827" s="429"/>
      <c r="Y12827" s="429"/>
      <c r="Z12827" s="429"/>
      <c r="AA12827" s="429"/>
      <c r="AB12827" s="185"/>
      <c r="AC12827" s="431"/>
    </row>
    <row r="12828" spans="24:29">
      <c r="X12828" s="429"/>
      <c r="Y12828" s="429"/>
      <c r="Z12828" s="429"/>
      <c r="AA12828" s="429"/>
      <c r="AB12828" s="185"/>
      <c r="AC12828" s="431"/>
    </row>
    <row r="12829" spans="24:29">
      <c r="X12829" s="429"/>
      <c r="Y12829" s="429"/>
      <c r="Z12829" s="429"/>
      <c r="AA12829" s="429"/>
      <c r="AB12829" s="185"/>
      <c r="AC12829" s="431"/>
    </row>
    <row r="12830" spans="24:29">
      <c r="X12830" s="429"/>
      <c r="Y12830" s="429"/>
      <c r="Z12830" s="429"/>
      <c r="AA12830" s="429"/>
      <c r="AB12830" s="185"/>
      <c r="AC12830" s="431"/>
    </row>
    <row r="12831" spans="24:29">
      <c r="X12831" s="429"/>
      <c r="Y12831" s="429"/>
      <c r="Z12831" s="429"/>
      <c r="AA12831" s="429"/>
      <c r="AB12831" s="185"/>
      <c r="AC12831" s="431"/>
    </row>
    <row r="12832" spans="24:29">
      <c r="X12832" s="429"/>
      <c r="Y12832" s="429"/>
      <c r="Z12832" s="429"/>
      <c r="AA12832" s="429"/>
      <c r="AB12832" s="185"/>
      <c r="AC12832" s="431"/>
    </row>
    <row r="12833" spans="24:29">
      <c r="X12833" s="429"/>
      <c r="Y12833" s="429"/>
      <c r="Z12833" s="429"/>
      <c r="AA12833" s="429"/>
      <c r="AB12833" s="185"/>
      <c r="AC12833" s="431"/>
    </row>
    <row r="12834" spans="24:29">
      <c r="X12834" s="429"/>
      <c r="Y12834" s="429"/>
      <c r="Z12834" s="429"/>
      <c r="AA12834" s="429"/>
      <c r="AB12834" s="185"/>
      <c r="AC12834" s="431"/>
    </row>
    <row r="12835" spans="24:29">
      <c r="X12835" s="429"/>
      <c r="Y12835" s="429"/>
      <c r="Z12835" s="429"/>
      <c r="AA12835" s="429"/>
      <c r="AB12835" s="185"/>
      <c r="AC12835" s="431"/>
    </row>
    <row r="12836" spans="24:29">
      <c r="X12836" s="429"/>
      <c r="Y12836" s="429"/>
      <c r="Z12836" s="429"/>
      <c r="AA12836" s="429"/>
      <c r="AB12836" s="185"/>
      <c r="AC12836" s="431"/>
    </row>
    <row r="12837" spans="24:29">
      <c r="X12837" s="429"/>
      <c r="Y12837" s="429"/>
      <c r="Z12837" s="429"/>
      <c r="AA12837" s="429"/>
      <c r="AB12837" s="185"/>
      <c r="AC12837" s="431"/>
    </row>
    <row r="12838" spans="24:29">
      <c r="X12838" s="429"/>
      <c r="Y12838" s="429"/>
      <c r="Z12838" s="429"/>
      <c r="AA12838" s="429"/>
      <c r="AB12838" s="185"/>
      <c r="AC12838" s="431"/>
    </row>
    <row r="12839" spans="24:29">
      <c r="X12839" s="429"/>
      <c r="Y12839" s="429"/>
      <c r="Z12839" s="429"/>
      <c r="AA12839" s="429"/>
      <c r="AB12839" s="185"/>
      <c r="AC12839" s="431"/>
    </row>
    <row r="12840" spans="24:29">
      <c r="X12840" s="429"/>
      <c r="Y12840" s="429"/>
      <c r="Z12840" s="429"/>
      <c r="AA12840" s="429"/>
      <c r="AB12840" s="185"/>
      <c r="AC12840" s="431"/>
    </row>
    <row r="12841" spans="24:29">
      <c r="X12841" s="429"/>
      <c r="Y12841" s="429"/>
      <c r="Z12841" s="429"/>
      <c r="AA12841" s="429"/>
      <c r="AB12841" s="185"/>
      <c r="AC12841" s="431"/>
    </row>
    <row r="12842" spans="24:29">
      <c r="X12842" s="429"/>
      <c r="Y12842" s="429"/>
      <c r="Z12842" s="429"/>
      <c r="AA12842" s="429"/>
      <c r="AB12842" s="185"/>
      <c r="AC12842" s="431"/>
    </row>
    <row r="12843" spans="24:29">
      <c r="X12843" s="429"/>
      <c r="Y12843" s="429"/>
      <c r="Z12843" s="429"/>
      <c r="AA12843" s="429"/>
      <c r="AB12843" s="185"/>
      <c r="AC12843" s="431"/>
    </row>
    <row r="12844" spans="24:29">
      <c r="X12844" s="429"/>
      <c r="Y12844" s="429"/>
      <c r="Z12844" s="429"/>
      <c r="AA12844" s="429"/>
      <c r="AB12844" s="185"/>
      <c r="AC12844" s="431"/>
    </row>
    <row r="12845" spans="24:29">
      <c r="X12845" s="429"/>
      <c r="Y12845" s="429"/>
      <c r="Z12845" s="429"/>
      <c r="AA12845" s="429"/>
      <c r="AB12845" s="185"/>
      <c r="AC12845" s="431"/>
    </row>
    <row r="12846" spans="24:29">
      <c r="X12846" s="429"/>
      <c r="Y12846" s="429"/>
      <c r="Z12846" s="429"/>
      <c r="AA12846" s="429"/>
      <c r="AB12846" s="185"/>
      <c r="AC12846" s="431"/>
    </row>
    <row r="12847" spans="24:29">
      <c r="X12847" s="429"/>
      <c r="Y12847" s="429"/>
      <c r="Z12847" s="429"/>
      <c r="AA12847" s="429"/>
      <c r="AB12847" s="185"/>
      <c r="AC12847" s="431"/>
    </row>
    <row r="12848" spans="24:29">
      <c r="X12848" s="429"/>
      <c r="Y12848" s="429"/>
      <c r="Z12848" s="429"/>
      <c r="AA12848" s="429"/>
      <c r="AB12848" s="185"/>
      <c r="AC12848" s="431"/>
    </row>
    <row r="12849" spans="24:29">
      <c r="X12849" s="429"/>
      <c r="Y12849" s="429"/>
      <c r="Z12849" s="429"/>
      <c r="AA12849" s="429"/>
      <c r="AB12849" s="185"/>
      <c r="AC12849" s="431"/>
    </row>
    <row r="12850" spans="24:29">
      <c r="X12850" s="429"/>
      <c r="Y12850" s="429"/>
      <c r="Z12850" s="429"/>
      <c r="AA12850" s="429"/>
      <c r="AB12850" s="185"/>
      <c r="AC12850" s="431"/>
    </row>
    <row r="12851" spans="24:29">
      <c r="X12851" s="429"/>
      <c r="Y12851" s="429"/>
      <c r="Z12851" s="429"/>
      <c r="AA12851" s="429"/>
      <c r="AB12851" s="185"/>
      <c r="AC12851" s="431"/>
    </row>
    <row r="12852" spans="24:29">
      <c r="X12852" s="429"/>
      <c r="Y12852" s="429"/>
      <c r="Z12852" s="429"/>
      <c r="AA12852" s="429"/>
      <c r="AB12852" s="185"/>
      <c r="AC12852" s="431"/>
    </row>
    <row r="12853" spans="24:29">
      <c r="X12853" s="429"/>
      <c r="Y12853" s="429"/>
      <c r="Z12853" s="429"/>
      <c r="AA12853" s="429"/>
      <c r="AB12853" s="185"/>
      <c r="AC12853" s="431"/>
    </row>
    <row r="12854" spans="24:29">
      <c r="X12854" s="429"/>
      <c r="Y12854" s="429"/>
      <c r="Z12854" s="429"/>
      <c r="AA12854" s="429"/>
      <c r="AB12854" s="185"/>
      <c r="AC12854" s="431"/>
    </row>
    <row r="12855" spans="24:29">
      <c r="X12855" s="429"/>
      <c r="Y12855" s="429"/>
      <c r="Z12855" s="429"/>
      <c r="AA12855" s="429"/>
      <c r="AB12855" s="185"/>
      <c r="AC12855" s="431"/>
    </row>
    <row r="12856" spans="24:29">
      <c r="X12856" s="429"/>
      <c r="Y12856" s="429"/>
      <c r="Z12856" s="429"/>
      <c r="AA12856" s="429"/>
      <c r="AB12856" s="185"/>
      <c r="AC12856" s="431"/>
    </row>
    <row r="12857" spans="24:29">
      <c r="X12857" s="429"/>
      <c r="Y12857" s="429"/>
      <c r="Z12857" s="429"/>
      <c r="AA12857" s="429"/>
      <c r="AB12857" s="185"/>
      <c r="AC12857" s="431"/>
    </row>
    <row r="12858" spans="24:29">
      <c r="X12858" s="429"/>
      <c r="Y12858" s="429"/>
      <c r="Z12858" s="429"/>
      <c r="AA12858" s="429"/>
      <c r="AB12858" s="185"/>
      <c r="AC12858" s="431"/>
    </row>
    <row r="12859" spans="24:29">
      <c r="X12859" s="429"/>
      <c r="Y12859" s="429"/>
      <c r="Z12859" s="429"/>
      <c r="AA12859" s="429"/>
      <c r="AB12859" s="185"/>
      <c r="AC12859" s="431"/>
    </row>
    <row r="12860" spans="24:29">
      <c r="X12860" s="429"/>
      <c r="Y12860" s="429"/>
      <c r="Z12860" s="429"/>
      <c r="AA12860" s="429"/>
      <c r="AB12860" s="185"/>
      <c r="AC12860" s="431"/>
    </row>
    <row r="12861" spans="24:29">
      <c r="X12861" s="429"/>
      <c r="Y12861" s="429"/>
      <c r="Z12861" s="429"/>
      <c r="AA12861" s="429"/>
      <c r="AB12861" s="185"/>
      <c r="AC12861" s="431"/>
    </row>
    <row r="12862" spans="24:29">
      <c r="X12862" s="429"/>
      <c r="Y12862" s="429"/>
      <c r="Z12862" s="429"/>
      <c r="AA12862" s="429"/>
      <c r="AB12862" s="185"/>
      <c r="AC12862" s="431"/>
    </row>
    <row r="12863" spans="24:29">
      <c r="X12863" s="429"/>
      <c r="Y12863" s="429"/>
      <c r="Z12863" s="429"/>
      <c r="AA12863" s="429"/>
      <c r="AB12863" s="185"/>
      <c r="AC12863" s="431"/>
    </row>
    <row r="12864" spans="24:29">
      <c r="X12864" s="429"/>
      <c r="Y12864" s="429"/>
      <c r="Z12864" s="429"/>
      <c r="AA12864" s="429"/>
      <c r="AB12864" s="185"/>
      <c r="AC12864" s="431"/>
    </row>
    <row r="12865" spans="24:29">
      <c r="X12865" s="429"/>
      <c r="Y12865" s="429"/>
      <c r="Z12865" s="429"/>
      <c r="AA12865" s="429"/>
      <c r="AB12865" s="185"/>
      <c r="AC12865" s="431"/>
    </row>
    <row r="12866" spans="24:29">
      <c r="X12866" s="429"/>
      <c r="Y12866" s="429"/>
      <c r="Z12866" s="429"/>
      <c r="AA12866" s="429"/>
      <c r="AB12866" s="185"/>
      <c r="AC12866" s="431"/>
    </row>
    <row r="12867" spans="24:29">
      <c r="X12867" s="429"/>
      <c r="Y12867" s="429"/>
      <c r="Z12867" s="429"/>
      <c r="AA12867" s="429"/>
      <c r="AB12867" s="185"/>
      <c r="AC12867" s="431"/>
    </row>
    <row r="12868" spans="24:29">
      <c r="X12868" s="429"/>
      <c r="Y12868" s="429"/>
      <c r="Z12868" s="429"/>
      <c r="AA12868" s="429"/>
      <c r="AB12868" s="185"/>
      <c r="AC12868" s="431"/>
    </row>
    <row r="12869" spans="24:29">
      <c r="X12869" s="429"/>
      <c r="Y12869" s="429"/>
      <c r="Z12869" s="429"/>
      <c r="AA12869" s="429"/>
      <c r="AB12869" s="185"/>
      <c r="AC12869" s="431"/>
    </row>
    <row r="12870" spans="24:29">
      <c r="X12870" s="429"/>
      <c r="Y12870" s="429"/>
      <c r="Z12870" s="429"/>
      <c r="AA12870" s="429"/>
      <c r="AB12870" s="185"/>
      <c r="AC12870" s="431"/>
    </row>
    <row r="12871" spans="24:29">
      <c r="X12871" s="429"/>
      <c r="Y12871" s="429"/>
      <c r="Z12871" s="429"/>
      <c r="AA12871" s="429"/>
      <c r="AB12871" s="185"/>
      <c r="AC12871" s="431"/>
    </row>
    <row r="12872" spans="24:29">
      <c r="X12872" s="429"/>
      <c r="Y12872" s="429"/>
      <c r="Z12872" s="429"/>
      <c r="AA12872" s="429"/>
      <c r="AB12872" s="185"/>
      <c r="AC12872" s="431"/>
    </row>
    <row r="12873" spans="24:29">
      <c r="X12873" s="429"/>
      <c r="Y12873" s="429"/>
      <c r="Z12873" s="429"/>
      <c r="AA12873" s="429"/>
      <c r="AB12873" s="185"/>
      <c r="AC12873" s="431"/>
    </row>
    <row r="12874" spans="24:29">
      <c r="X12874" s="429"/>
      <c r="Y12874" s="429"/>
      <c r="Z12874" s="429"/>
      <c r="AA12874" s="429"/>
      <c r="AB12874" s="185"/>
      <c r="AC12874" s="431"/>
    </row>
    <row r="12875" spans="24:29">
      <c r="X12875" s="429"/>
      <c r="Y12875" s="429"/>
      <c r="Z12875" s="429"/>
      <c r="AA12875" s="429"/>
      <c r="AB12875" s="185"/>
      <c r="AC12875" s="431"/>
    </row>
    <row r="12876" spans="24:29">
      <c r="X12876" s="429"/>
      <c r="Y12876" s="429"/>
      <c r="Z12876" s="429"/>
      <c r="AA12876" s="429"/>
      <c r="AB12876" s="185"/>
      <c r="AC12876" s="431"/>
    </row>
    <row r="12877" spans="24:29">
      <c r="X12877" s="429"/>
      <c r="Y12877" s="429"/>
      <c r="Z12877" s="429"/>
      <c r="AA12877" s="429"/>
      <c r="AB12877" s="185"/>
      <c r="AC12877" s="431"/>
    </row>
    <row r="12878" spans="24:29">
      <c r="X12878" s="429"/>
      <c r="Y12878" s="429"/>
      <c r="Z12878" s="429"/>
      <c r="AA12878" s="429"/>
      <c r="AB12878" s="185"/>
      <c r="AC12878" s="431"/>
    </row>
    <row r="12879" spans="24:29">
      <c r="X12879" s="429"/>
      <c r="Y12879" s="429"/>
      <c r="Z12879" s="429"/>
      <c r="AA12879" s="429"/>
      <c r="AB12879" s="185"/>
      <c r="AC12879" s="431"/>
    </row>
    <row r="12880" spans="24:29">
      <c r="X12880" s="429"/>
      <c r="Y12880" s="429"/>
      <c r="Z12880" s="429"/>
      <c r="AA12880" s="429"/>
      <c r="AB12880" s="185"/>
      <c r="AC12880" s="431"/>
    </row>
    <row r="12881" spans="24:29">
      <c r="X12881" s="429"/>
      <c r="Y12881" s="429"/>
      <c r="Z12881" s="429"/>
      <c r="AA12881" s="429"/>
      <c r="AB12881" s="185"/>
      <c r="AC12881" s="431"/>
    </row>
    <row r="12882" spans="24:29">
      <c r="X12882" s="429"/>
      <c r="Y12882" s="429"/>
      <c r="Z12882" s="429"/>
      <c r="AA12882" s="429"/>
      <c r="AB12882" s="185"/>
      <c r="AC12882" s="431"/>
    </row>
    <row r="12883" spans="24:29">
      <c r="X12883" s="429"/>
      <c r="Y12883" s="429"/>
      <c r="Z12883" s="429"/>
      <c r="AA12883" s="429"/>
      <c r="AB12883" s="185"/>
      <c r="AC12883" s="431"/>
    </row>
    <row r="12884" spans="24:29">
      <c r="X12884" s="429"/>
      <c r="Y12884" s="429"/>
      <c r="Z12884" s="429"/>
      <c r="AA12884" s="429"/>
      <c r="AB12884" s="185"/>
      <c r="AC12884" s="431"/>
    </row>
    <row r="12885" spans="24:29">
      <c r="X12885" s="429"/>
      <c r="Y12885" s="429"/>
      <c r="Z12885" s="429"/>
      <c r="AA12885" s="429"/>
      <c r="AB12885" s="185"/>
      <c r="AC12885" s="431"/>
    </row>
    <row r="12886" spans="24:29">
      <c r="X12886" s="429"/>
      <c r="Y12886" s="429"/>
      <c r="Z12886" s="429"/>
      <c r="AA12886" s="429"/>
      <c r="AB12886" s="185"/>
      <c r="AC12886" s="431"/>
    </row>
    <row r="12887" spans="24:29">
      <c r="X12887" s="429"/>
      <c r="Y12887" s="429"/>
      <c r="Z12887" s="429"/>
      <c r="AA12887" s="429"/>
      <c r="AB12887" s="185"/>
      <c r="AC12887" s="431"/>
    </row>
    <row r="12888" spans="24:29">
      <c r="X12888" s="429"/>
      <c r="Y12888" s="429"/>
      <c r="Z12888" s="429"/>
      <c r="AA12888" s="429"/>
      <c r="AB12888" s="185"/>
      <c r="AC12888" s="431"/>
    </row>
    <row r="12889" spans="24:29">
      <c r="X12889" s="429"/>
      <c r="Y12889" s="429"/>
      <c r="Z12889" s="429"/>
      <c r="AA12889" s="429"/>
      <c r="AB12889" s="185"/>
      <c r="AC12889" s="431"/>
    </row>
    <row r="12890" spans="24:29">
      <c r="X12890" s="429"/>
      <c r="Y12890" s="429"/>
      <c r="Z12890" s="429"/>
      <c r="AA12890" s="429"/>
      <c r="AB12890" s="185"/>
      <c r="AC12890" s="431"/>
    </row>
    <row r="12891" spans="24:29">
      <c r="X12891" s="429"/>
      <c r="Y12891" s="429"/>
      <c r="Z12891" s="429"/>
      <c r="AA12891" s="429"/>
      <c r="AB12891" s="185"/>
      <c r="AC12891" s="431"/>
    </row>
    <row r="12892" spans="24:29">
      <c r="X12892" s="429"/>
      <c r="Y12892" s="429"/>
      <c r="Z12892" s="429"/>
      <c r="AA12892" s="429"/>
      <c r="AB12892" s="185"/>
      <c r="AC12892" s="431"/>
    </row>
    <row r="12893" spans="24:29">
      <c r="X12893" s="429"/>
      <c r="Y12893" s="429"/>
      <c r="Z12893" s="429"/>
      <c r="AA12893" s="429"/>
      <c r="AB12893" s="185"/>
      <c r="AC12893" s="431"/>
    </row>
    <row r="12894" spans="24:29">
      <c r="X12894" s="429"/>
      <c r="Y12894" s="429"/>
      <c r="Z12894" s="429"/>
      <c r="AA12894" s="429"/>
      <c r="AB12894" s="185"/>
      <c r="AC12894" s="431"/>
    </row>
    <row r="12895" spans="24:29">
      <c r="X12895" s="429"/>
      <c r="Y12895" s="429"/>
      <c r="Z12895" s="429"/>
      <c r="AA12895" s="429"/>
      <c r="AB12895" s="185"/>
      <c r="AC12895" s="431"/>
    </row>
    <row r="12896" spans="24:29">
      <c r="X12896" s="429"/>
      <c r="Y12896" s="429"/>
      <c r="Z12896" s="429"/>
      <c r="AA12896" s="429"/>
      <c r="AB12896" s="185"/>
      <c r="AC12896" s="431"/>
    </row>
    <row r="12897" spans="24:29">
      <c r="X12897" s="429"/>
      <c r="Y12897" s="429"/>
      <c r="Z12897" s="429"/>
      <c r="AA12897" s="429"/>
      <c r="AB12897" s="185"/>
      <c r="AC12897" s="431"/>
    </row>
    <row r="12898" spans="24:29">
      <c r="X12898" s="429"/>
      <c r="Y12898" s="429"/>
      <c r="Z12898" s="429"/>
      <c r="AA12898" s="429"/>
      <c r="AB12898" s="185"/>
      <c r="AC12898" s="431"/>
    </row>
    <row r="12899" spans="24:29">
      <c r="X12899" s="429"/>
      <c r="Y12899" s="429"/>
      <c r="Z12899" s="429"/>
      <c r="AA12899" s="429"/>
      <c r="AB12899" s="185"/>
      <c r="AC12899" s="431"/>
    </row>
    <row r="12900" spans="24:29">
      <c r="X12900" s="429"/>
      <c r="Y12900" s="429"/>
      <c r="Z12900" s="429"/>
      <c r="AA12900" s="429"/>
      <c r="AB12900" s="185"/>
      <c r="AC12900" s="431"/>
    </row>
    <row r="12901" spans="24:29">
      <c r="X12901" s="429"/>
      <c r="Y12901" s="429"/>
      <c r="Z12901" s="429"/>
      <c r="AA12901" s="429"/>
      <c r="AB12901" s="185"/>
      <c r="AC12901" s="431"/>
    </row>
    <row r="12902" spans="24:29">
      <c r="X12902" s="429"/>
      <c r="Y12902" s="429"/>
      <c r="Z12902" s="429"/>
      <c r="AA12902" s="429"/>
      <c r="AB12902" s="185"/>
      <c r="AC12902" s="431"/>
    </row>
    <row r="12903" spans="24:29">
      <c r="X12903" s="429"/>
      <c r="Y12903" s="429"/>
      <c r="Z12903" s="429"/>
      <c r="AA12903" s="429"/>
      <c r="AB12903" s="185"/>
      <c r="AC12903" s="431"/>
    </row>
    <row r="12904" spans="24:29">
      <c r="X12904" s="429"/>
      <c r="Y12904" s="429"/>
      <c r="Z12904" s="429"/>
      <c r="AA12904" s="429"/>
      <c r="AB12904" s="185"/>
      <c r="AC12904" s="431"/>
    </row>
    <row r="12905" spans="24:29">
      <c r="X12905" s="429"/>
      <c r="Y12905" s="429"/>
      <c r="Z12905" s="429"/>
      <c r="AA12905" s="429"/>
      <c r="AB12905" s="185"/>
      <c r="AC12905" s="431"/>
    </row>
    <row r="12906" spans="24:29">
      <c r="X12906" s="429"/>
      <c r="Y12906" s="429"/>
      <c r="Z12906" s="429"/>
      <c r="AA12906" s="429"/>
      <c r="AB12906" s="185"/>
      <c r="AC12906" s="431"/>
    </row>
    <row r="12907" spans="24:29">
      <c r="X12907" s="429"/>
      <c r="Y12907" s="429"/>
      <c r="Z12907" s="429"/>
      <c r="AA12907" s="429"/>
      <c r="AB12907" s="185"/>
      <c r="AC12907" s="431"/>
    </row>
    <row r="12908" spans="24:29">
      <c r="X12908" s="429"/>
      <c r="Y12908" s="429"/>
      <c r="Z12908" s="429"/>
      <c r="AA12908" s="429"/>
      <c r="AB12908" s="185"/>
      <c r="AC12908" s="431"/>
    </row>
    <row r="12909" spans="24:29">
      <c r="X12909" s="429"/>
      <c r="Y12909" s="429"/>
      <c r="Z12909" s="429"/>
      <c r="AA12909" s="429"/>
      <c r="AB12909" s="185"/>
      <c r="AC12909" s="431"/>
    </row>
    <row r="12910" spans="24:29">
      <c r="X12910" s="429"/>
      <c r="Y12910" s="429"/>
      <c r="Z12910" s="429"/>
      <c r="AA12910" s="429"/>
      <c r="AB12910" s="185"/>
      <c r="AC12910" s="431"/>
    </row>
    <row r="12911" spans="24:29">
      <c r="X12911" s="429"/>
      <c r="Y12911" s="429"/>
      <c r="Z12911" s="429"/>
      <c r="AA12911" s="429"/>
      <c r="AB12911" s="185"/>
      <c r="AC12911" s="431"/>
    </row>
    <row r="12912" spans="24:29">
      <c r="X12912" s="429"/>
      <c r="Y12912" s="429"/>
      <c r="Z12912" s="429"/>
      <c r="AA12912" s="429"/>
      <c r="AB12912" s="185"/>
      <c r="AC12912" s="431"/>
    </row>
    <row r="12913" spans="24:29">
      <c r="X12913" s="429"/>
      <c r="Y12913" s="429"/>
      <c r="Z12913" s="429"/>
      <c r="AA12913" s="429"/>
      <c r="AB12913" s="185"/>
      <c r="AC12913" s="431"/>
    </row>
    <row r="12914" spans="24:29">
      <c r="X12914" s="429"/>
      <c r="Y12914" s="429"/>
      <c r="Z12914" s="429"/>
      <c r="AA12914" s="429"/>
      <c r="AB12914" s="185"/>
      <c r="AC12914" s="431"/>
    </row>
    <row r="12915" spans="24:29">
      <c r="X12915" s="429"/>
      <c r="Y12915" s="429"/>
      <c r="Z12915" s="429"/>
      <c r="AA12915" s="429"/>
      <c r="AB12915" s="185"/>
      <c r="AC12915" s="431"/>
    </row>
    <row r="12916" spans="24:29">
      <c r="X12916" s="429"/>
      <c r="Y12916" s="429"/>
      <c r="Z12916" s="429"/>
      <c r="AA12916" s="429"/>
      <c r="AB12916" s="185"/>
      <c r="AC12916" s="431"/>
    </row>
    <row r="12917" spans="24:29">
      <c r="X12917" s="429"/>
      <c r="Y12917" s="429"/>
      <c r="Z12917" s="429"/>
      <c r="AA12917" s="429"/>
      <c r="AB12917" s="185"/>
      <c r="AC12917" s="431"/>
    </row>
    <row r="12918" spans="24:29">
      <c r="X12918" s="429"/>
      <c r="Y12918" s="429"/>
      <c r="Z12918" s="429"/>
      <c r="AA12918" s="429"/>
      <c r="AB12918" s="185"/>
      <c r="AC12918" s="431"/>
    </row>
    <row r="12919" spans="24:29">
      <c r="X12919" s="429"/>
      <c r="Y12919" s="429"/>
      <c r="Z12919" s="429"/>
      <c r="AA12919" s="429"/>
      <c r="AB12919" s="185"/>
      <c r="AC12919" s="431"/>
    </row>
    <row r="12920" spans="24:29">
      <c r="X12920" s="429"/>
      <c r="Y12920" s="429"/>
      <c r="Z12920" s="429"/>
      <c r="AA12920" s="429"/>
      <c r="AB12920" s="185"/>
      <c r="AC12920" s="431"/>
    </row>
    <row r="12921" spans="24:29">
      <c r="X12921" s="429"/>
      <c r="Y12921" s="429"/>
      <c r="Z12921" s="429"/>
      <c r="AA12921" s="429"/>
      <c r="AB12921" s="185"/>
      <c r="AC12921" s="431"/>
    </row>
    <row r="12922" spans="24:29">
      <c r="X12922" s="429"/>
      <c r="Y12922" s="429"/>
      <c r="Z12922" s="429"/>
      <c r="AA12922" s="429"/>
      <c r="AB12922" s="185"/>
      <c r="AC12922" s="431"/>
    </row>
    <row r="12923" spans="24:29">
      <c r="X12923" s="429"/>
      <c r="Y12923" s="429"/>
      <c r="Z12923" s="429"/>
      <c r="AA12923" s="429"/>
      <c r="AB12923" s="185"/>
      <c r="AC12923" s="431"/>
    </row>
    <row r="12924" spans="24:29">
      <c r="X12924" s="429"/>
      <c r="Y12924" s="429"/>
      <c r="Z12924" s="429"/>
      <c r="AA12924" s="429"/>
      <c r="AB12924" s="185"/>
      <c r="AC12924" s="431"/>
    </row>
    <row r="12925" spans="24:29">
      <c r="X12925" s="429"/>
      <c r="Y12925" s="429"/>
      <c r="Z12925" s="429"/>
      <c r="AA12925" s="429"/>
      <c r="AB12925" s="185"/>
      <c r="AC12925" s="431"/>
    </row>
    <row r="12926" spans="24:29">
      <c r="X12926" s="429"/>
      <c r="Y12926" s="429"/>
      <c r="Z12926" s="429"/>
      <c r="AA12926" s="429"/>
      <c r="AB12926" s="185"/>
      <c r="AC12926" s="431"/>
    </row>
    <row r="12927" spans="24:29">
      <c r="X12927" s="429"/>
      <c r="Y12927" s="429"/>
      <c r="Z12927" s="429"/>
      <c r="AA12927" s="429"/>
      <c r="AB12927" s="185"/>
      <c r="AC12927" s="431"/>
    </row>
    <row r="12928" spans="24:29">
      <c r="X12928" s="429"/>
      <c r="Y12928" s="429"/>
      <c r="Z12928" s="429"/>
      <c r="AA12928" s="429"/>
      <c r="AB12928" s="185"/>
      <c r="AC12928" s="431"/>
    </row>
    <row r="12929" spans="24:29">
      <c r="X12929" s="429"/>
      <c r="Y12929" s="429"/>
      <c r="Z12929" s="429"/>
      <c r="AA12929" s="429"/>
      <c r="AB12929" s="185"/>
      <c r="AC12929" s="431"/>
    </row>
    <row r="12930" spans="24:29">
      <c r="X12930" s="429"/>
      <c r="Y12930" s="429"/>
      <c r="Z12930" s="429"/>
      <c r="AA12930" s="429"/>
      <c r="AB12930" s="185"/>
      <c r="AC12930" s="431"/>
    </row>
    <row r="12931" spans="24:29">
      <c r="X12931" s="429"/>
      <c r="Y12931" s="429"/>
      <c r="Z12931" s="429"/>
      <c r="AA12931" s="429"/>
      <c r="AB12931" s="185"/>
      <c r="AC12931" s="431"/>
    </row>
    <row r="12932" spans="24:29">
      <c r="X12932" s="429"/>
      <c r="Y12932" s="429"/>
      <c r="Z12932" s="429"/>
      <c r="AA12932" s="429"/>
      <c r="AB12932" s="185"/>
      <c r="AC12932" s="431"/>
    </row>
    <row r="12933" spans="24:29">
      <c r="X12933" s="429"/>
      <c r="Y12933" s="429"/>
      <c r="Z12933" s="429"/>
      <c r="AA12933" s="429"/>
      <c r="AB12933" s="185"/>
      <c r="AC12933" s="431"/>
    </row>
    <row r="12934" spans="24:29">
      <c r="X12934" s="429"/>
      <c r="Y12934" s="429"/>
      <c r="Z12934" s="429"/>
      <c r="AA12934" s="429"/>
      <c r="AB12934" s="185"/>
      <c r="AC12934" s="431"/>
    </row>
    <row r="12935" spans="24:29">
      <c r="X12935" s="429"/>
      <c r="Y12935" s="429"/>
      <c r="Z12935" s="429"/>
      <c r="AA12935" s="429"/>
      <c r="AB12935" s="185"/>
      <c r="AC12935" s="431"/>
    </row>
    <row r="12936" spans="24:29">
      <c r="X12936" s="429"/>
      <c r="Y12936" s="429"/>
      <c r="Z12936" s="429"/>
      <c r="AA12936" s="429"/>
      <c r="AB12936" s="185"/>
      <c r="AC12936" s="431"/>
    </row>
    <row r="12937" spans="24:29">
      <c r="X12937" s="429"/>
      <c r="Y12937" s="429"/>
      <c r="Z12937" s="429"/>
      <c r="AA12937" s="429"/>
      <c r="AB12937" s="185"/>
      <c r="AC12937" s="431"/>
    </row>
    <row r="12938" spans="24:29">
      <c r="X12938" s="429"/>
      <c r="Y12938" s="429"/>
      <c r="Z12938" s="429"/>
      <c r="AA12938" s="429"/>
      <c r="AB12938" s="185"/>
      <c r="AC12938" s="431"/>
    </row>
    <row r="12939" spans="24:29">
      <c r="X12939" s="429"/>
      <c r="Y12939" s="429"/>
      <c r="Z12939" s="429"/>
      <c r="AA12939" s="429"/>
      <c r="AB12939" s="185"/>
      <c r="AC12939" s="431"/>
    </row>
    <row r="12940" spans="24:29">
      <c r="X12940" s="429"/>
      <c r="Y12940" s="429"/>
      <c r="Z12940" s="429"/>
      <c r="AA12940" s="429"/>
      <c r="AB12940" s="185"/>
      <c r="AC12940" s="431"/>
    </row>
    <row r="12941" spans="24:29">
      <c r="X12941" s="429"/>
      <c r="Y12941" s="429"/>
      <c r="Z12941" s="429"/>
      <c r="AA12941" s="429"/>
      <c r="AB12941" s="185"/>
      <c r="AC12941" s="431"/>
    </row>
    <row r="12942" spans="24:29">
      <c r="X12942" s="429"/>
      <c r="Y12942" s="429"/>
      <c r="Z12942" s="429"/>
      <c r="AA12942" s="429"/>
      <c r="AB12942" s="185"/>
      <c r="AC12942" s="431"/>
    </row>
    <row r="12943" spans="24:29">
      <c r="X12943" s="429"/>
      <c r="Y12943" s="429"/>
      <c r="Z12943" s="429"/>
      <c r="AA12943" s="429"/>
      <c r="AB12943" s="185"/>
      <c r="AC12943" s="431"/>
    </row>
    <row r="12944" spans="24:29">
      <c r="X12944" s="429"/>
      <c r="Y12944" s="429"/>
      <c r="Z12944" s="429"/>
      <c r="AA12944" s="429"/>
      <c r="AB12944" s="185"/>
      <c r="AC12944" s="431"/>
    </row>
    <row r="12945" spans="24:29">
      <c r="X12945" s="429"/>
      <c r="Y12945" s="429"/>
      <c r="Z12945" s="429"/>
      <c r="AA12945" s="429"/>
      <c r="AB12945" s="185"/>
      <c r="AC12945" s="431"/>
    </row>
    <row r="12946" spans="24:29">
      <c r="X12946" s="429"/>
      <c r="Y12946" s="429"/>
      <c r="Z12946" s="429"/>
      <c r="AA12946" s="429"/>
      <c r="AB12946" s="185"/>
      <c r="AC12946" s="431"/>
    </row>
    <row r="12947" spans="24:29">
      <c r="X12947" s="429"/>
      <c r="Y12947" s="429"/>
      <c r="Z12947" s="429"/>
      <c r="AA12947" s="429"/>
      <c r="AB12947" s="185"/>
      <c r="AC12947" s="431"/>
    </row>
    <row r="12948" spans="24:29">
      <c r="X12948" s="429"/>
      <c r="Y12948" s="429"/>
      <c r="Z12948" s="429"/>
      <c r="AA12948" s="429"/>
      <c r="AB12948" s="185"/>
      <c r="AC12948" s="431"/>
    </row>
    <row r="12949" spans="24:29">
      <c r="X12949" s="429"/>
      <c r="Y12949" s="429"/>
      <c r="Z12949" s="429"/>
      <c r="AA12949" s="429"/>
      <c r="AB12949" s="185"/>
      <c r="AC12949" s="431"/>
    </row>
    <row r="12950" spans="24:29">
      <c r="X12950" s="429"/>
      <c r="Y12950" s="429"/>
      <c r="Z12950" s="429"/>
      <c r="AA12950" s="429"/>
      <c r="AB12950" s="185"/>
      <c r="AC12950" s="431"/>
    </row>
    <row r="12951" spans="24:29">
      <c r="X12951" s="429"/>
      <c r="Y12951" s="429"/>
      <c r="Z12951" s="429"/>
      <c r="AA12951" s="429"/>
      <c r="AB12951" s="185"/>
      <c r="AC12951" s="431"/>
    </row>
    <row r="12952" spans="24:29">
      <c r="X12952" s="429"/>
      <c r="Y12952" s="429"/>
      <c r="Z12952" s="429"/>
      <c r="AA12952" s="429"/>
      <c r="AB12952" s="185"/>
      <c r="AC12952" s="431"/>
    </row>
    <row r="12953" spans="24:29">
      <c r="X12953" s="429"/>
      <c r="Y12953" s="429"/>
      <c r="Z12953" s="429"/>
      <c r="AA12953" s="429"/>
      <c r="AB12953" s="185"/>
      <c r="AC12953" s="431"/>
    </row>
    <row r="12954" spans="24:29">
      <c r="X12954" s="429"/>
      <c r="Y12954" s="429"/>
      <c r="Z12954" s="429"/>
      <c r="AA12954" s="429"/>
      <c r="AB12954" s="185"/>
      <c r="AC12954" s="431"/>
    </row>
    <row r="12955" spans="24:29">
      <c r="X12955" s="429"/>
      <c r="Y12955" s="429"/>
      <c r="Z12955" s="429"/>
      <c r="AA12955" s="429"/>
      <c r="AB12955" s="185"/>
      <c r="AC12955" s="431"/>
    </row>
    <row r="12956" spans="24:29">
      <c r="X12956" s="429"/>
      <c r="Y12956" s="429"/>
      <c r="Z12956" s="429"/>
      <c r="AA12956" s="429"/>
      <c r="AB12956" s="185"/>
      <c r="AC12956" s="431"/>
    </row>
    <row r="12957" spans="24:29">
      <c r="X12957" s="429"/>
      <c r="Y12957" s="429"/>
      <c r="Z12957" s="429"/>
      <c r="AA12957" s="429"/>
      <c r="AB12957" s="185"/>
      <c r="AC12957" s="431"/>
    </row>
    <row r="12958" spans="24:29">
      <c r="X12958" s="429"/>
      <c r="Y12958" s="429"/>
      <c r="Z12958" s="429"/>
      <c r="AA12958" s="429"/>
      <c r="AB12958" s="185"/>
      <c r="AC12958" s="431"/>
    </row>
    <row r="12959" spans="24:29">
      <c r="X12959" s="429"/>
      <c r="Y12959" s="429"/>
      <c r="Z12959" s="429"/>
      <c r="AA12959" s="429"/>
      <c r="AB12959" s="185"/>
      <c r="AC12959" s="431"/>
    </row>
    <row r="12960" spans="24:29">
      <c r="X12960" s="429"/>
      <c r="Y12960" s="429"/>
      <c r="Z12960" s="429"/>
      <c r="AA12960" s="429"/>
      <c r="AB12960" s="185"/>
      <c r="AC12960" s="431"/>
    </row>
    <row r="12961" spans="24:29">
      <c r="X12961" s="429"/>
      <c r="Y12961" s="429"/>
      <c r="Z12961" s="429"/>
      <c r="AA12961" s="429"/>
      <c r="AB12961" s="185"/>
      <c r="AC12961" s="431"/>
    </row>
    <row r="12962" spans="24:29">
      <c r="X12962" s="429"/>
      <c r="Y12962" s="429"/>
      <c r="Z12962" s="429"/>
      <c r="AA12962" s="429"/>
      <c r="AB12962" s="185"/>
      <c r="AC12962" s="431"/>
    </row>
    <row r="12963" spans="24:29">
      <c r="X12963" s="429"/>
      <c r="Y12963" s="429"/>
      <c r="Z12963" s="429"/>
      <c r="AA12963" s="429"/>
      <c r="AB12963" s="185"/>
      <c r="AC12963" s="431"/>
    </row>
    <row r="12964" spans="24:29">
      <c r="X12964" s="429"/>
      <c r="Y12964" s="429"/>
      <c r="Z12964" s="429"/>
      <c r="AA12964" s="429"/>
      <c r="AB12964" s="185"/>
      <c r="AC12964" s="431"/>
    </row>
    <row r="12965" spans="24:29">
      <c r="X12965" s="429"/>
      <c r="Y12965" s="429"/>
      <c r="Z12965" s="429"/>
      <c r="AA12965" s="429"/>
      <c r="AB12965" s="185"/>
      <c r="AC12965" s="431"/>
    </row>
    <row r="12966" spans="24:29">
      <c r="X12966" s="429"/>
      <c r="Y12966" s="429"/>
      <c r="Z12966" s="429"/>
      <c r="AA12966" s="429"/>
      <c r="AB12966" s="185"/>
      <c r="AC12966" s="431"/>
    </row>
    <row r="12967" spans="24:29">
      <c r="X12967" s="429"/>
      <c r="Y12967" s="429"/>
      <c r="Z12967" s="429"/>
      <c r="AA12967" s="429"/>
      <c r="AB12967" s="185"/>
      <c r="AC12967" s="431"/>
    </row>
    <row r="12968" spans="24:29">
      <c r="X12968" s="429"/>
      <c r="Y12968" s="429"/>
      <c r="Z12968" s="429"/>
      <c r="AA12968" s="429"/>
      <c r="AB12968" s="185"/>
      <c r="AC12968" s="431"/>
    </row>
    <row r="12969" spans="24:29">
      <c r="X12969" s="429"/>
      <c r="Y12969" s="429"/>
      <c r="Z12969" s="429"/>
      <c r="AA12969" s="429"/>
      <c r="AB12969" s="185"/>
      <c r="AC12969" s="431"/>
    </row>
    <row r="12970" spans="24:29">
      <c r="X12970" s="429"/>
      <c r="Y12970" s="429"/>
      <c r="Z12970" s="429"/>
      <c r="AA12970" s="429"/>
      <c r="AB12970" s="185"/>
      <c r="AC12970" s="431"/>
    </row>
    <row r="12971" spans="24:29">
      <c r="X12971" s="429"/>
      <c r="Y12971" s="429"/>
      <c r="Z12971" s="429"/>
      <c r="AA12971" s="429"/>
      <c r="AB12971" s="185"/>
      <c r="AC12971" s="431"/>
    </row>
    <row r="12972" spans="24:29">
      <c r="X12972" s="429"/>
      <c r="Y12972" s="429"/>
      <c r="Z12972" s="429"/>
      <c r="AA12972" s="429"/>
      <c r="AB12972" s="185"/>
      <c r="AC12972" s="431"/>
    </row>
    <row r="12973" spans="24:29">
      <c r="X12973" s="429"/>
      <c r="Y12973" s="429"/>
      <c r="Z12973" s="429"/>
      <c r="AA12973" s="429"/>
      <c r="AB12973" s="185"/>
      <c r="AC12973" s="431"/>
    </row>
    <row r="12974" spans="24:29">
      <c r="X12974" s="429"/>
      <c r="Y12974" s="429"/>
      <c r="Z12974" s="429"/>
      <c r="AA12974" s="429"/>
      <c r="AB12974" s="185"/>
      <c r="AC12974" s="431"/>
    </row>
    <row r="12975" spans="24:29">
      <c r="X12975" s="429"/>
      <c r="Y12975" s="429"/>
      <c r="Z12975" s="429"/>
      <c r="AA12975" s="429"/>
      <c r="AB12975" s="185"/>
      <c r="AC12975" s="431"/>
    </row>
    <row r="12976" spans="24:29">
      <c r="X12976" s="429"/>
      <c r="Y12976" s="429"/>
      <c r="Z12976" s="429"/>
      <c r="AA12976" s="429"/>
      <c r="AB12976" s="185"/>
      <c r="AC12976" s="431"/>
    </row>
    <row r="12977" spans="24:29">
      <c r="X12977" s="429"/>
      <c r="Y12977" s="429"/>
      <c r="Z12977" s="429"/>
      <c r="AA12977" s="429"/>
      <c r="AB12977" s="185"/>
      <c r="AC12977" s="431"/>
    </row>
    <row r="12978" spans="24:29">
      <c r="X12978" s="429"/>
      <c r="Y12978" s="429"/>
      <c r="Z12978" s="429"/>
      <c r="AA12978" s="429"/>
      <c r="AB12978" s="185"/>
      <c r="AC12978" s="431"/>
    </row>
    <row r="12979" spans="24:29">
      <c r="X12979" s="429"/>
      <c r="Y12979" s="429"/>
      <c r="Z12979" s="429"/>
      <c r="AA12979" s="429"/>
      <c r="AB12979" s="185"/>
      <c r="AC12979" s="431"/>
    </row>
    <row r="12980" spans="24:29">
      <c r="X12980" s="429"/>
      <c r="Y12980" s="429"/>
      <c r="Z12980" s="429"/>
      <c r="AA12980" s="429"/>
      <c r="AB12980" s="185"/>
      <c r="AC12980" s="431"/>
    </row>
    <row r="12981" spans="24:29">
      <c r="X12981" s="429"/>
      <c r="Y12981" s="429"/>
      <c r="Z12981" s="429"/>
      <c r="AA12981" s="429"/>
      <c r="AB12981" s="185"/>
      <c r="AC12981" s="431"/>
    </row>
    <row r="12982" spans="24:29">
      <c r="X12982" s="429"/>
      <c r="Y12982" s="429"/>
      <c r="Z12982" s="429"/>
      <c r="AA12982" s="429"/>
      <c r="AB12982" s="185"/>
      <c r="AC12982" s="431"/>
    </row>
    <row r="12983" spans="24:29">
      <c r="X12983" s="429"/>
      <c r="Y12983" s="429"/>
      <c r="Z12983" s="429"/>
      <c r="AA12983" s="429"/>
      <c r="AB12983" s="185"/>
      <c r="AC12983" s="431"/>
    </row>
    <row r="12984" spans="24:29">
      <c r="X12984" s="429"/>
      <c r="Y12984" s="429"/>
      <c r="Z12984" s="429"/>
      <c r="AA12984" s="429"/>
      <c r="AB12984" s="185"/>
      <c r="AC12984" s="431"/>
    </row>
    <row r="12985" spans="24:29">
      <c r="X12985" s="429"/>
      <c r="Y12985" s="429"/>
      <c r="Z12985" s="429"/>
      <c r="AA12985" s="429"/>
      <c r="AB12985" s="185"/>
      <c r="AC12985" s="431"/>
    </row>
    <row r="12986" spans="24:29">
      <c r="X12986" s="429"/>
      <c r="Y12986" s="429"/>
      <c r="Z12986" s="429"/>
      <c r="AA12986" s="429"/>
      <c r="AB12986" s="185"/>
      <c r="AC12986" s="431"/>
    </row>
    <row r="12987" spans="24:29">
      <c r="X12987" s="429"/>
      <c r="Y12987" s="429"/>
      <c r="Z12987" s="429"/>
      <c r="AA12987" s="429"/>
      <c r="AB12987" s="185"/>
      <c r="AC12987" s="431"/>
    </row>
    <row r="12988" spans="24:29">
      <c r="X12988" s="429"/>
      <c r="Y12988" s="429"/>
      <c r="Z12988" s="429"/>
      <c r="AA12988" s="429"/>
      <c r="AB12988" s="185"/>
      <c r="AC12988" s="431"/>
    </row>
    <row r="12989" spans="24:29">
      <c r="X12989" s="429"/>
      <c r="Y12989" s="429"/>
      <c r="Z12989" s="429"/>
      <c r="AA12989" s="429"/>
      <c r="AB12989" s="185"/>
      <c r="AC12989" s="431"/>
    </row>
    <row r="12990" spans="24:29">
      <c r="X12990" s="429"/>
      <c r="Y12990" s="429"/>
      <c r="Z12990" s="429"/>
      <c r="AA12990" s="429"/>
      <c r="AB12990" s="185"/>
      <c r="AC12990" s="431"/>
    </row>
    <row r="12991" spans="24:29">
      <c r="X12991" s="429"/>
      <c r="Y12991" s="429"/>
      <c r="Z12991" s="429"/>
      <c r="AA12991" s="429"/>
      <c r="AB12991" s="185"/>
      <c r="AC12991" s="431"/>
    </row>
    <row r="12992" spans="24:29">
      <c r="X12992" s="429"/>
      <c r="Y12992" s="429"/>
      <c r="Z12992" s="429"/>
      <c r="AA12992" s="429"/>
      <c r="AB12992" s="185"/>
      <c r="AC12992" s="431"/>
    </row>
    <row r="12993" spans="24:29">
      <c r="X12993" s="429"/>
      <c r="Y12993" s="429"/>
      <c r="Z12993" s="429"/>
      <c r="AA12993" s="429"/>
      <c r="AB12993" s="185"/>
      <c r="AC12993" s="431"/>
    </row>
    <row r="12994" spans="24:29">
      <c r="X12994" s="429"/>
      <c r="Y12994" s="429"/>
      <c r="Z12994" s="429"/>
      <c r="AA12994" s="429"/>
      <c r="AB12994" s="185"/>
      <c r="AC12994" s="431"/>
    </row>
    <row r="12995" spans="24:29">
      <c r="X12995" s="429"/>
      <c r="Y12995" s="429"/>
      <c r="Z12995" s="429"/>
      <c r="AA12995" s="429"/>
      <c r="AB12995" s="185"/>
      <c r="AC12995" s="431"/>
    </row>
    <row r="12996" spans="24:29">
      <c r="X12996" s="429"/>
      <c r="Y12996" s="429"/>
      <c r="Z12996" s="429"/>
      <c r="AA12996" s="429"/>
      <c r="AB12996" s="185"/>
      <c r="AC12996" s="431"/>
    </row>
    <row r="12997" spans="24:29">
      <c r="X12997" s="429"/>
      <c r="Y12997" s="429"/>
      <c r="Z12997" s="429"/>
      <c r="AA12997" s="429"/>
      <c r="AB12997" s="185"/>
      <c r="AC12997" s="431"/>
    </row>
    <row r="12998" spans="24:29">
      <c r="X12998" s="429"/>
      <c r="Y12998" s="429"/>
      <c r="Z12998" s="429"/>
      <c r="AA12998" s="429"/>
      <c r="AB12998" s="185"/>
      <c r="AC12998" s="431"/>
    </row>
    <row r="12999" spans="24:29">
      <c r="X12999" s="429"/>
      <c r="Y12999" s="429"/>
      <c r="Z12999" s="429"/>
      <c r="AA12999" s="429"/>
      <c r="AB12999" s="185"/>
      <c r="AC12999" s="431"/>
    </row>
    <row r="13000" spans="24:29">
      <c r="X13000" s="429"/>
      <c r="Y13000" s="429"/>
      <c r="Z13000" s="429"/>
      <c r="AA13000" s="429"/>
      <c r="AB13000" s="185"/>
      <c r="AC13000" s="431"/>
    </row>
    <row r="13001" spans="24:29">
      <c r="X13001" s="429"/>
      <c r="Y13001" s="429"/>
      <c r="Z13001" s="429"/>
      <c r="AA13001" s="429"/>
      <c r="AB13001" s="185"/>
      <c r="AC13001" s="431"/>
    </row>
    <row r="13002" spans="24:29">
      <c r="X13002" s="429"/>
      <c r="Y13002" s="429"/>
      <c r="Z13002" s="429"/>
      <c r="AA13002" s="429"/>
      <c r="AB13002" s="185"/>
      <c r="AC13002" s="431"/>
    </row>
    <row r="13003" spans="24:29">
      <c r="X13003" s="429"/>
      <c r="Y13003" s="429"/>
      <c r="Z13003" s="429"/>
      <c r="AA13003" s="429"/>
      <c r="AB13003" s="185"/>
      <c r="AC13003" s="431"/>
    </row>
    <row r="13004" spans="24:29">
      <c r="X13004" s="429"/>
      <c r="Y13004" s="429"/>
      <c r="Z13004" s="429"/>
      <c r="AA13004" s="429"/>
      <c r="AB13004" s="185"/>
      <c r="AC13004" s="431"/>
    </row>
    <row r="13005" spans="24:29">
      <c r="X13005" s="429"/>
      <c r="Y13005" s="429"/>
      <c r="Z13005" s="429"/>
      <c r="AA13005" s="429"/>
      <c r="AB13005" s="185"/>
      <c r="AC13005" s="431"/>
    </row>
    <row r="13006" spans="24:29">
      <c r="X13006" s="429"/>
      <c r="Y13006" s="429"/>
      <c r="Z13006" s="429"/>
      <c r="AA13006" s="429"/>
      <c r="AB13006" s="185"/>
      <c r="AC13006" s="431"/>
    </row>
    <row r="13007" spans="24:29">
      <c r="X13007" s="429"/>
      <c r="Y13007" s="429"/>
      <c r="Z13007" s="429"/>
      <c r="AA13007" s="429"/>
      <c r="AB13007" s="185"/>
      <c r="AC13007" s="431"/>
    </row>
    <row r="13008" spans="24:29">
      <c r="X13008" s="429"/>
      <c r="Y13008" s="429"/>
      <c r="Z13008" s="429"/>
      <c r="AA13008" s="429"/>
      <c r="AB13008" s="185"/>
      <c r="AC13008" s="431"/>
    </row>
    <row r="13009" spans="24:29">
      <c r="X13009" s="429"/>
      <c r="Y13009" s="429"/>
      <c r="Z13009" s="429"/>
      <c r="AA13009" s="429"/>
      <c r="AB13009" s="185"/>
      <c r="AC13009" s="431"/>
    </row>
    <row r="13010" spans="24:29">
      <c r="X13010" s="429"/>
      <c r="Y13010" s="429"/>
      <c r="Z13010" s="429"/>
      <c r="AA13010" s="429"/>
      <c r="AB13010" s="185"/>
      <c r="AC13010" s="431"/>
    </row>
    <row r="13011" spans="24:29">
      <c r="X13011" s="429"/>
      <c r="Y13011" s="429"/>
      <c r="Z13011" s="429"/>
      <c r="AA13011" s="429"/>
      <c r="AB13011" s="185"/>
      <c r="AC13011" s="431"/>
    </row>
    <row r="13012" spans="24:29">
      <c r="X13012" s="429"/>
      <c r="Y13012" s="429"/>
      <c r="Z13012" s="429"/>
      <c r="AA13012" s="429"/>
      <c r="AB13012" s="185"/>
      <c r="AC13012" s="431"/>
    </row>
    <row r="13013" spans="24:29">
      <c r="X13013" s="429"/>
      <c r="Y13013" s="429"/>
      <c r="Z13013" s="429"/>
      <c r="AA13013" s="429"/>
      <c r="AB13013" s="185"/>
      <c r="AC13013" s="431"/>
    </row>
    <row r="13014" spans="24:29">
      <c r="X13014" s="429"/>
      <c r="Y13014" s="429"/>
      <c r="Z13014" s="429"/>
      <c r="AA13014" s="429"/>
      <c r="AB13014" s="185"/>
      <c r="AC13014" s="431"/>
    </row>
    <row r="13015" spans="24:29">
      <c r="X13015" s="429"/>
      <c r="Y13015" s="429"/>
      <c r="Z13015" s="429"/>
      <c r="AA13015" s="429"/>
      <c r="AB13015" s="185"/>
      <c r="AC13015" s="431"/>
    </row>
    <row r="13016" spans="24:29">
      <c r="X13016" s="429"/>
      <c r="Y13016" s="429"/>
      <c r="Z13016" s="429"/>
      <c r="AA13016" s="429"/>
      <c r="AB13016" s="185"/>
      <c r="AC13016" s="431"/>
    </row>
    <row r="13017" spans="24:29">
      <c r="X13017" s="429"/>
      <c r="Y13017" s="429"/>
      <c r="Z13017" s="429"/>
      <c r="AA13017" s="429"/>
      <c r="AB13017" s="185"/>
      <c r="AC13017" s="431"/>
    </row>
    <row r="13018" spans="24:29">
      <c r="X13018" s="429"/>
      <c r="Y13018" s="429"/>
      <c r="Z13018" s="429"/>
      <c r="AA13018" s="429"/>
      <c r="AB13018" s="185"/>
      <c r="AC13018" s="431"/>
    </row>
    <row r="13019" spans="24:29">
      <c r="X13019" s="429"/>
      <c r="Y13019" s="429"/>
      <c r="Z13019" s="429"/>
      <c r="AA13019" s="429"/>
      <c r="AB13019" s="185"/>
      <c r="AC13019" s="431"/>
    </row>
    <row r="13020" spans="24:29">
      <c r="X13020" s="429"/>
      <c r="Y13020" s="429"/>
      <c r="Z13020" s="429"/>
      <c r="AA13020" s="429"/>
      <c r="AB13020" s="185"/>
      <c r="AC13020" s="431"/>
    </row>
    <row r="13021" spans="24:29">
      <c r="X13021" s="429"/>
      <c r="Y13021" s="429"/>
      <c r="Z13021" s="429"/>
      <c r="AA13021" s="429"/>
      <c r="AB13021" s="185"/>
      <c r="AC13021" s="431"/>
    </row>
    <row r="13022" spans="24:29">
      <c r="X13022" s="429"/>
      <c r="Y13022" s="429"/>
      <c r="Z13022" s="429"/>
      <c r="AA13022" s="429"/>
      <c r="AB13022" s="185"/>
      <c r="AC13022" s="431"/>
    </row>
    <row r="13023" spans="24:29">
      <c r="X13023" s="429"/>
      <c r="Y13023" s="429"/>
      <c r="Z13023" s="429"/>
      <c r="AA13023" s="429"/>
      <c r="AB13023" s="185"/>
      <c r="AC13023" s="431"/>
    </row>
    <row r="13024" spans="24:29">
      <c r="X13024" s="429"/>
      <c r="Y13024" s="429"/>
      <c r="Z13024" s="429"/>
      <c r="AA13024" s="429"/>
      <c r="AB13024" s="185"/>
      <c r="AC13024" s="431"/>
    </row>
    <row r="13025" spans="24:29">
      <c r="X13025" s="429"/>
      <c r="Y13025" s="429"/>
      <c r="Z13025" s="429"/>
      <c r="AA13025" s="429"/>
      <c r="AB13025" s="185"/>
      <c r="AC13025" s="431"/>
    </row>
    <row r="13026" spans="24:29">
      <c r="X13026" s="429"/>
      <c r="Y13026" s="429"/>
      <c r="Z13026" s="429"/>
      <c r="AA13026" s="429"/>
      <c r="AB13026" s="185"/>
      <c r="AC13026" s="431"/>
    </row>
    <row r="13027" spans="24:29">
      <c r="X13027" s="429"/>
      <c r="Y13027" s="429"/>
      <c r="Z13027" s="429"/>
      <c r="AA13027" s="429"/>
      <c r="AB13027" s="185"/>
      <c r="AC13027" s="431"/>
    </row>
    <row r="13028" spans="24:29">
      <c r="X13028" s="429"/>
      <c r="Y13028" s="429"/>
      <c r="Z13028" s="429"/>
      <c r="AA13028" s="429"/>
      <c r="AB13028" s="185"/>
      <c r="AC13028" s="431"/>
    </row>
    <row r="13029" spans="24:29">
      <c r="X13029" s="429"/>
      <c r="Y13029" s="429"/>
      <c r="Z13029" s="429"/>
      <c r="AA13029" s="429"/>
      <c r="AB13029" s="185"/>
      <c r="AC13029" s="431"/>
    </row>
    <row r="13030" spans="24:29">
      <c r="X13030" s="429"/>
      <c r="Y13030" s="429"/>
      <c r="Z13030" s="429"/>
      <c r="AA13030" s="429"/>
      <c r="AB13030" s="185"/>
      <c r="AC13030" s="431"/>
    </row>
    <row r="13031" spans="24:29">
      <c r="X13031" s="429"/>
      <c r="Y13031" s="429"/>
      <c r="Z13031" s="429"/>
      <c r="AA13031" s="429"/>
      <c r="AB13031" s="185"/>
      <c r="AC13031" s="431"/>
    </row>
    <row r="13032" spans="24:29">
      <c r="X13032" s="429"/>
      <c r="Y13032" s="429"/>
      <c r="Z13032" s="429"/>
      <c r="AA13032" s="429"/>
      <c r="AB13032" s="185"/>
      <c r="AC13032" s="431"/>
    </row>
    <row r="13033" spans="24:29">
      <c r="X13033" s="429"/>
      <c r="Y13033" s="429"/>
      <c r="Z13033" s="429"/>
      <c r="AA13033" s="429"/>
      <c r="AB13033" s="185"/>
      <c r="AC13033" s="431"/>
    </row>
    <row r="13034" spans="24:29">
      <c r="X13034" s="429"/>
      <c r="Y13034" s="429"/>
      <c r="Z13034" s="429"/>
      <c r="AA13034" s="429"/>
      <c r="AB13034" s="185"/>
      <c r="AC13034" s="431"/>
    </row>
    <row r="13035" spans="24:29">
      <c r="X13035" s="429"/>
      <c r="Y13035" s="429"/>
      <c r="Z13035" s="429"/>
      <c r="AA13035" s="429"/>
      <c r="AB13035" s="185"/>
      <c r="AC13035" s="431"/>
    </row>
    <row r="13036" spans="24:29">
      <c r="X13036" s="429"/>
      <c r="Y13036" s="429"/>
      <c r="Z13036" s="429"/>
      <c r="AA13036" s="429"/>
      <c r="AB13036" s="185"/>
      <c r="AC13036" s="431"/>
    </row>
    <row r="13037" spans="24:29">
      <c r="X13037" s="429"/>
      <c r="Y13037" s="429"/>
      <c r="Z13037" s="429"/>
      <c r="AA13037" s="429"/>
      <c r="AB13037" s="185"/>
      <c r="AC13037" s="431"/>
    </row>
    <row r="13038" spans="24:29">
      <c r="X13038" s="429"/>
      <c r="Y13038" s="429"/>
      <c r="Z13038" s="429"/>
      <c r="AA13038" s="429"/>
      <c r="AB13038" s="185"/>
      <c r="AC13038" s="431"/>
    </row>
    <row r="13039" spans="24:29">
      <c r="X13039" s="429"/>
      <c r="Y13039" s="429"/>
      <c r="Z13039" s="429"/>
      <c r="AA13039" s="429"/>
      <c r="AB13039" s="185"/>
      <c r="AC13039" s="431"/>
    </row>
    <row r="13040" spans="24:29">
      <c r="X13040" s="429"/>
      <c r="Y13040" s="429"/>
      <c r="Z13040" s="429"/>
      <c r="AA13040" s="429"/>
      <c r="AB13040" s="185"/>
      <c r="AC13040" s="431"/>
    </row>
    <row r="13041" spans="24:29">
      <c r="X13041" s="429"/>
      <c r="Y13041" s="429"/>
      <c r="Z13041" s="429"/>
      <c r="AA13041" s="429"/>
      <c r="AB13041" s="185"/>
      <c r="AC13041" s="431"/>
    </row>
    <row r="13042" spans="24:29">
      <c r="X13042" s="429"/>
      <c r="Y13042" s="429"/>
      <c r="Z13042" s="429"/>
      <c r="AA13042" s="429"/>
      <c r="AB13042" s="185"/>
      <c r="AC13042" s="431"/>
    </row>
    <row r="13043" spans="24:29">
      <c r="X13043" s="429"/>
      <c r="Y13043" s="429"/>
      <c r="Z13043" s="429"/>
      <c r="AA13043" s="429"/>
      <c r="AB13043" s="185"/>
      <c r="AC13043" s="431"/>
    </row>
    <row r="13044" spans="24:29">
      <c r="X13044" s="429"/>
      <c r="Y13044" s="429"/>
      <c r="Z13044" s="429"/>
      <c r="AA13044" s="429"/>
      <c r="AB13044" s="185"/>
      <c r="AC13044" s="431"/>
    </row>
    <row r="13045" spans="24:29">
      <c r="X13045" s="429"/>
      <c r="Y13045" s="429"/>
      <c r="Z13045" s="429"/>
      <c r="AA13045" s="429"/>
      <c r="AB13045" s="185"/>
      <c r="AC13045" s="431"/>
    </row>
    <row r="13046" spans="24:29">
      <c r="X13046" s="429"/>
      <c r="Y13046" s="429"/>
      <c r="Z13046" s="429"/>
      <c r="AA13046" s="429"/>
      <c r="AB13046" s="185"/>
      <c r="AC13046" s="431"/>
    </row>
    <row r="13047" spans="24:29">
      <c r="X13047" s="429"/>
      <c r="Y13047" s="429"/>
      <c r="Z13047" s="429"/>
      <c r="AA13047" s="429"/>
      <c r="AB13047" s="185"/>
      <c r="AC13047" s="431"/>
    </row>
    <row r="13048" spans="24:29">
      <c r="X13048" s="429"/>
      <c r="Y13048" s="429"/>
      <c r="Z13048" s="429"/>
      <c r="AA13048" s="429"/>
      <c r="AB13048" s="185"/>
      <c r="AC13048" s="431"/>
    </row>
    <row r="13049" spans="24:29">
      <c r="X13049" s="429"/>
      <c r="Y13049" s="429"/>
      <c r="Z13049" s="429"/>
      <c r="AA13049" s="429"/>
      <c r="AB13049" s="185"/>
      <c r="AC13049" s="431"/>
    </row>
    <row r="13050" spans="24:29">
      <c r="X13050" s="429"/>
      <c r="Y13050" s="429"/>
      <c r="Z13050" s="429"/>
      <c r="AA13050" s="429"/>
      <c r="AB13050" s="185"/>
      <c r="AC13050" s="431"/>
    </row>
    <row r="13051" spans="24:29">
      <c r="X13051" s="429"/>
      <c r="Y13051" s="429"/>
      <c r="Z13051" s="429"/>
      <c r="AA13051" s="429"/>
      <c r="AB13051" s="185"/>
      <c r="AC13051" s="431"/>
    </row>
    <row r="13052" spans="24:29">
      <c r="X13052" s="429"/>
      <c r="Y13052" s="429"/>
      <c r="Z13052" s="429"/>
      <c r="AA13052" s="429"/>
      <c r="AB13052" s="185"/>
      <c r="AC13052" s="431"/>
    </row>
    <row r="13053" spans="24:29">
      <c r="X13053" s="429"/>
      <c r="Y13053" s="429"/>
      <c r="Z13053" s="429"/>
      <c r="AA13053" s="429"/>
      <c r="AB13053" s="185"/>
      <c r="AC13053" s="431"/>
    </row>
    <row r="13054" spans="24:29">
      <c r="X13054" s="429"/>
      <c r="Y13054" s="429"/>
      <c r="Z13054" s="429"/>
      <c r="AA13054" s="429"/>
      <c r="AB13054" s="185"/>
      <c r="AC13054" s="431"/>
    </row>
    <row r="13055" spans="24:29">
      <c r="X13055" s="429"/>
      <c r="Y13055" s="429"/>
      <c r="Z13055" s="429"/>
      <c r="AA13055" s="429"/>
      <c r="AB13055" s="185"/>
      <c r="AC13055" s="431"/>
    </row>
    <row r="13056" spans="24:29">
      <c r="X13056" s="429"/>
      <c r="Y13056" s="429"/>
      <c r="Z13056" s="429"/>
      <c r="AA13056" s="429"/>
      <c r="AB13056" s="185"/>
      <c r="AC13056" s="431"/>
    </row>
    <row r="13057" spans="24:29">
      <c r="X13057" s="429"/>
      <c r="Y13057" s="429"/>
      <c r="Z13057" s="429"/>
      <c r="AA13057" s="429"/>
      <c r="AB13057" s="185"/>
      <c r="AC13057" s="431"/>
    </row>
    <row r="13058" spans="24:29">
      <c r="X13058" s="429"/>
      <c r="Y13058" s="429"/>
      <c r="Z13058" s="429"/>
      <c r="AA13058" s="429"/>
      <c r="AB13058" s="185"/>
      <c r="AC13058" s="431"/>
    </row>
    <row r="13059" spans="24:29">
      <c r="X13059" s="429"/>
      <c r="Y13059" s="429"/>
      <c r="Z13059" s="429"/>
      <c r="AA13059" s="429"/>
      <c r="AB13059" s="185"/>
      <c r="AC13059" s="431"/>
    </row>
    <row r="13060" spans="24:29">
      <c r="X13060" s="429"/>
      <c r="Y13060" s="429"/>
      <c r="Z13060" s="429"/>
      <c r="AA13060" s="429"/>
      <c r="AB13060" s="185"/>
      <c r="AC13060" s="431"/>
    </row>
    <row r="13061" spans="24:29">
      <c r="X13061" s="429"/>
      <c r="Y13061" s="429"/>
      <c r="Z13061" s="429"/>
      <c r="AA13061" s="429"/>
      <c r="AB13061" s="185"/>
      <c r="AC13061" s="431"/>
    </row>
    <row r="13062" spans="24:29">
      <c r="X13062" s="429"/>
      <c r="Y13062" s="429"/>
      <c r="Z13062" s="429"/>
      <c r="AA13062" s="429"/>
      <c r="AB13062" s="185"/>
      <c r="AC13062" s="431"/>
    </row>
    <row r="13063" spans="24:29">
      <c r="X13063" s="429"/>
      <c r="Y13063" s="429"/>
      <c r="Z13063" s="429"/>
      <c r="AA13063" s="429"/>
      <c r="AB13063" s="185"/>
      <c r="AC13063" s="431"/>
    </row>
    <row r="13064" spans="24:29">
      <c r="X13064" s="429"/>
      <c r="Y13064" s="429"/>
      <c r="Z13064" s="429"/>
      <c r="AA13064" s="429"/>
      <c r="AB13064" s="185"/>
      <c r="AC13064" s="431"/>
    </row>
    <row r="13065" spans="24:29">
      <c r="X13065" s="429"/>
      <c r="Y13065" s="429"/>
      <c r="Z13065" s="429"/>
      <c r="AA13065" s="429"/>
      <c r="AB13065" s="185"/>
      <c r="AC13065" s="431"/>
    </row>
    <row r="13066" spans="24:29">
      <c r="X13066" s="429"/>
      <c r="Y13066" s="429"/>
      <c r="Z13066" s="429"/>
      <c r="AA13066" s="429"/>
      <c r="AB13066" s="185"/>
      <c r="AC13066" s="431"/>
    </row>
    <row r="13067" spans="24:29">
      <c r="X13067" s="429"/>
      <c r="Y13067" s="429"/>
      <c r="Z13067" s="429"/>
      <c r="AA13067" s="429"/>
      <c r="AB13067" s="185"/>
      <c r="AC13067" s="431"/>
    </row>
    <row r="13068" spans="24:29">
      <c r="X13068" s="429"/>
      <c r="Y13068" s="429"/>
      <c r="Z13068" s="429"/>
      <c r="AA13068" s="429"/>
      <c r="AB13068" s="185"/>
      <c r="AC13068" s="431"/>
    </row>
    <row r="13069" spans="24:29">
      <c r="X13069" s="429"/>
      <c r="Y13069" s="429"/>
      <c r="Z13069" s="429"/>
      <c r="AA13069" s="429"/>
      <c r="AB13069" s="185"/>
      <c r="AC13069" s="431"/>
    </row>
    <row r="13070" spans="24:29">
      <c r="X13070" s="429"/>
      <c r="Y13070" s="429"/>
      <c r="Z13070" s="429"/>
      <c r="AA13070" s="429"/>
      <c r="AB13070" s="185"/>
      <c r="AC13070" s="431"/>
    </row>
    <row r="13071" spans="24:29">
      <c r="X13071" s="429"/>
      <c r="Y13071" s="429"/>
      <c r="Z13071" s="429"/>
      <c r="AA13071" s="429"/>
      <c r="AB13071" s="185"/>
      <c r="AC13071" s="431"/>
    </row>
    <row r="13072" spans="24:29">
      <c r="X13072" s="429"/>
      <c r="Y13072" s="429"/>
      <c r="Z13072" s="429"/>
      <c r="AA13072" s="429"/>
      <c r="AB13072" s="185"/>
      <c r="AC13072" s="431"/>
    </row>
    <row r="13073" spans="24:29">
      <c r="X13073" s="429"/>
      <c r="Y13073" s="429"/>
      <c r="Z13073" s="429"/>
      <c r="AA13073" s="429"/>
      <c r="AB13073" s="185"/>
      <c r="AC13073" s="431"/>
    </row>
    <row r="13074" spans="24:29">
      <c r="X13074" s="429"/>
      <c r="Y13074" s="429"/>
      <c r="Z13074" s="429"/>
      <c r="AA13074" s="429"/>
      <c r="AB13074" s="185"/>
      <c r="AC13074" s="431"/>
    </row>
    <row r="13075" spans="24:29">
      <c r="X13075" s="429"/>
      <c r="Y13075" s="429"/>
      <c r="Z13075" s="429"/>
      <c r="AA13075" s="429"/>
      <c r="AB13075" s="185"/>
      <c r="AC13075" s="431"/>
    </row>
    <row r="13076" spans="24:29">
      <c r="X13076" s="429"/>
      <c r="Y13076" s="429"/>
      <c r="Z13076" s="429"/>
      <c r="AA13076" s="429"/>
      <c r="AB13076" s="185"/>
      <c r="AC13076" s="431"/>
    </row>
    <row r="13077" spans="24:29">
      <c r="X13077" s="429"/>
      <c r="Y13077" s="429"/>
      <c r="Z13077" s="429"/>
      <c r="AA13077" s="429"/>
      <c r="AB13077" s="185"/>
      <c r="AC13077" s="431"/>
    </row>
    <row r="13078" spans="24:29">
      <c r="X13078" s="429"/>
      <c r="Y13078" s="429"/>
      <c r="Z13078" s="429"/>
      <c r="AA13078" s="429"/>
      <c r="AB13078" s="185"/>
      <c r="AC13078" s="431"/>
    </row>
    <row r="13079" spans="24:29">
      <c r="X13079" s="429"/>
      <c r="Y13079" s="429"/>
      <c r="Z13079" s="429"/>
      <c r="AA13079" s="429"/>
      <c r="AB13079" s="185"/>
      <c r="AC13079" s="431"/>
    </row>
    <row r="13080" spans="24:29">
      <c r="X13080" s="429"/>
      <c r="Y13080" s="429"/>
      <c r="Z13080" s="429"/>
      <c r="AA13080" s="429"/>
      <c r="AB13080" s="185"/>
      <c r="AC13080" s="431"/>
    </row>
    <row r="13081" spans="24:29">
      <c r="X13081" s="429"/>
      <c r="Y13081" s="429"/>
      <c r="Z13081" s="429"/>
      <c r="AA13081" s="429"/>
      <c r="AB13081" s="185"/>
      <c r="AC13081" s="431"/>
    </row>
    <row r="13082" spans="24:29">
      <c r="X13082" s="429"/>
      <c r="Y13082" s="429"/>
      <c r="Z13082" s="429"/>
      <c r="AA13082" s="429"/>
      <c r="AB13082" s="185"/>
      <c r="AC13082" s="431"/>
    </row>
    <row r="13083" spans="24:29">
      <c r="X13083" s="429"/>
      <c r="Y13083" s="429"/>
      <c r="Z13083" s="429"/>
      <c r="AA13083" s="429"/>
      <c r="AB13083" s="185"/>
      <c r="AC13083" s="431"/>
    </row>
    <row r="13084" spans="24:29">
      <c r="X13084" s="429"/>
      <c r="Y13084" s="429"/>
      <c r="Z13084" s="429"/>
      <c r="AA13084" s="429"/>
      <c r="AB13084" s="185"/>
      <c r="AC13084" s="431"/>
    </row>
    <row r="13085" spans="24:29">
      <c r="X13085" s="429"/>
      <c r="Y13085" s="429"/>
      <c r="Z13085" s="429"/>
      <c r="AA13085" s="429"/>
      <c r="AB13085" s="185"/>
      <c r="AC13085" s="431"/>
    </row>
    <row r="13086" spans="24:29">
      <c r="X13086" s="429"/>
      <c r="Y13086" s="429"/>
      <c r="Z13086" s="429"/>
      <c r="AA13086" s="429"/>
      <c r="AB13086" s="185"/>
      <c r="AC13086" s="431"/>
    </row>
    <row r="13087" spans="24:29">
      <c r="X13087" s="429"/>
      <c r="Y13087" s="429"/>
      <c r="Z13087" s="429"/>
      <c r="AA13087" s="429"/>
      <c r="AB13087" s="185"/>
      <c r="AC13087" s="431"/>
    </row>
    <row r="13088" spans="24:29">
      <c r="X13088" s="429"/>
      <c r="Y13088" s="429"/>
      <c r="Z13088" s="429"/>
      <c r="AA13088" s="429"/>
      <c r="AB13088" s="185"/>
      <c r="AC13088" s="431"/>
    </row>
    <row r="13089" spans="24:29">
      <c r="X13089" s="429"/>
      <c r="Y13089" s="429"/>
      <c r="Z13089" s="429"/>
      <c r="AA13089" s="429"/>
      <c r="AB13089" s="185"/>
      <c r="AC13089" s="431"/>
    </row>
    <row r="13090" spans="24:29">
      <c r="X13090" s="429"/>
      <c r="Y13090" s="429"/>
      <c r="Z13090" s="429"/>
      <c r="AA13090" s="429"/>
      <c r="AB13090" s="185"/>
      <c r="AC13090" s="431"/>
    </row>
    <row r="13091" spans="24:29">
      <c r="X13091" s="429"/>
      <c r="Y13091" s="429"/>
      <c r="Z13091" s="429"/>
      <c r="AA13091" s="429"/>
      <c r="AB13091" s="185"/>
      <c r="AC13091" s="431"/>
    </row>
    <row r="13092" spans="24:29">
      <c r="X13092" s="429"/>
      <c r="Y13092" s="429"/>
      <c r="Z13092" s="429"/>
      <c r="AA13092" s="429"/>
      <c r="AB13092" s="185"/>
      <c r="AC13092" s="431"/>
    </row>
    <row r="13093" spans="24:29">
      <c r="X13093" s="429"/>
      <c r="Y13093" s="429"/>
      <c r="Z13093" s="429"/>
      <c r="AA13093" s="429"/>
      <c r="AB13093" s="185"/>
      <c r="AC13093" s="431"/>
    </row>
    <row r="13094" spans="24:29">
      <c r="X13094" s="429"/>
      <c r="Y13094" s="429"/>
      <c r="Z13094" s="429"/>
      <c r="AA13094" s="429"/>
      <c r="AB13094" s="185"/>
      <c r="AC13094" s="431"/>
    </row>
    <row r="13095" spans="24:29">
      <c r="X13095" s="429"/>
      <c r="Y13095" s="429"/>
      <c r="Z13095" s="429"/>
      <c r="AA13095" s="429"/>
      <c r="AB13095" s="185"/>
      <c r="AC13095" s="431"/>
    </row>
    <row r="13096" spans="24:29">
      <c r="X13096" s="429"/>
      <c r="Y13096" s="429"/>
      <c r="Z13096" s="429"/>
      <c r="AA13096" s="429"/>
      <c r="AB13096" s="185"/>
      <c r="AC13096" s="431"/>
    </row>
    <row r="13097" spans="24:29">
      <c r="X13097" s="429"/>
      <c r="Y13097" s="429"/>
      <c r="Z13097" s="429"/>
      <c r="AA13097" s="429"/>
      <c r="AB13097" s="185"/>
      <c r="AC13097" s="431"/>
    </row>
    <row r="13098" spans="24:29">
      <c r="X13098" s="429"/>
      <c r="Y13098" s="429"/>
      <c r="Z13098" s="429"/>
      <c r="AA13098" s="429"/>
      <c r="AB13098" s="185"/>
      <c r="AC13098" s="431"/>
    </row>
    <row r="13099" spans="24:29">
      <c r="X13099" s="429"/>
      <c r="Y13099" s="429"/>
      <c r="Z13099" s="429"/>
      <c r="AA13099" s="429"/>
      <c r="AB13099" s="185"/>
      <c r="AC13099" s="431"/>
    </row>
    <row r="13100" spans="24:29">
      <c r="X13100" s="429"/>
      <c r="Y13100" s="429"/>
      <c r="Z13100" s="429"/>
      <c r="AA13100" s="429"/>
      <c r="AB13100" s="185"/>
      <c r="AC13100" s="431"/>
    </row>
    <row r="13101" spans="24:29">
      <c r="X13101" s="429"/>
      <c r="Y13101" s="429"/>
      <c r="Z13101" s="429"/>
      <c r="AA13101" s="429"/>
      <c r="AB13101" s="185"/>
      <c r="AC13101" s="431"/>
    </row>
    <row r="13102" spans="24:29">
      <c r="X13102" s="429"/>
      <c r="Y13102" s="429"/>
      <c r="Z13102" s="429"/>
      <c r="AA13102" s="429"/>
      <c r="AB13102" s="185"/>
      <c r="AC13102" s="431"/>
    </row>
    <row r="13103" spans="24:29">
      <c r="X13103" s="429"/>
      <c r="Y13103" s="429"/>
      <c r="Z13103" s="429"/>
      <c r="AA13103" s="429"/>
      <c r="AB13103" s="185"/>
      <c r="AC13103" s="431"/>
    </row>
    <row r="13104" spans="24:29">
      <c r="X13104" s="429"/>
      <c r="Y13104" s="429"/>
      <c r="Z13104" s="429"/>
      <c r="AA13104" s="429"/>
      <c r="AB13104" s="185"/>
      <c r="AC13104" s="431"/>
    </row>
    <row r="13105" spans="24:29">
      <c r="X13105" s="429"/>
      <c r="Y13105" s="429"/>
      <c r="Z13105" s="429"/>
      <c r="AA13105" s="429"/>
      <c r="AB13105" s="185"/>
      <c r="AC13105" s="431"/>
    </row>
    <row r="13106" spans="24:29">
      <c r="X13106" s="429"/>
      <c r="Y13106" s="429"/>
      <c r="Z13106" s="429"/>
      <c r="AA13106" s="429"/>
      <c r="AB13106" s="185"/>
      <c r="AC13106" s="431"/>
    </row>
    <row r="13107" spans="24:29">
      <c r="X13107" s="429"/>
      <c r="Y13107" s="429"/>
      <c r="Z13107" s="429"/>
      <c r="AA13107" s="429"/>
      <c r="AB13107" s="185"/>
      <c r="AC13107" s="431"/>
    </row>
    <row r="13108" spans="24:29">
      <c r="X13108" s="429"/>
      <c r="Y13108" s="429"/>
      <c r="Z13108" s="429"/>
      <c r="AA13108" s="429"/>
      <c r="AB13108" s="185"/>
      <c r="AC13108" s="431"/>
    </row>
    <row r="13109" spans="24:29">
      <c r="X13109" s="429"/>
      <c r="Y13109" s="429"/>
      <c r="Z13109" s="429"/>
      <c r="AA13109" s="429"/>
      <c r="AB13109" s="185"/>
      <c r="AC13109" s="431"/>
    </row>
    <row r="13110" spans="24:29">
      <c r="X13110" s="429"/>
      <c r="Y13110" s="429"/>
      <c r="Z13110" s="429"/>
      <c r="AA13110" s="429"/>
      <c r="AB13110" s="185"/>
      <c r="AC13110" s="431"/>
    </row>
    <row r="13111" spans="24:29">
      <c r="X13111" s="429"/>
      <c r="Y13111" s="429"/>
      <c r="Z13111" s="429"/>
      <c r="AA13111" s="429"/>
      <c r="AB13111" s="185"/>
      <c r="AC13111" s="431"/>
    </row>
    <row r="13112" spans="24:29">
      <c r="X13112" s="429"/>
      <c r="Y13112" s="429"/>
      <c r="Z13112" s="429"/>
      <c r="AA13112" s="429"/>
      <c r="AB13112" s="185"/>
      <c r="AC13112" s="431"/>
    </row>
    <row r="13113" spans="24:29">
      <c r="X13113" s="429"/>
      <c r="Y13113" s="429"/>
      <c r="Z13113" s="429"/>
      <c r="AA13113" s="429"/>
      <c r="AB13113" s="185"/>
      <c r="AC13113" s="431"/>
    </row>
    <row r="13114" spans="24:29">
      <c r="X13114" s="429"/>
      <c r="Y13114" s="429"/>
      <c r="Z13114" s="429"/>
      <c r="AA13114" s="429"/>
      <c r="AB13114" s="185"/>
      <c r="AC13114" s="431"/>
    </row>
    <row r="13115" spans="24:29">
      <c r="X13115" s="429"/>
      <c r="Y13115" s="429"/>
      <c r="Z13115" s="429"/>
      <c r="AA13115" s="429"/>
      <c r="AB13115" s="185"/>
      <c r="AC13115" s="431"/>
    </row>
    <row r="13116" spans="24:29">
      <c r="X13116" s="429"/>
      <c r="Y13116" s="429"/>
      <c r="Z13116" s="429"/>
      <c r="AA13116" s="429"/>
      <c r="AB13116" s="185"/>
      <c r="AC13116" s="431"/>
    </row>
    <row r="13117" spans="24:29">
      <c r="X13117" s="429"/>
      <c r="Y13117" s="429"/>
      <c r="Z13117" s="429"/>
      <c r="AA13117" s="429"/>
      <c r="AB13117" s="185"/>
      <c r="AC13117" s="431"/>
    </row>
    <row r="13118" spans="24:29">
      <c r="X13118" s="429"/>
      <c r="Y13118" s="429"/>
      <c r="Z13118" s="429"/>
      <c r="AA13118" s="429"/>
      <c r="AB13118" s="185"/>
      <c r="AC13118" s="431"/>
    </row>
    <row r="13119" spans="24:29">
      <c r="X13119" s="429"/>
      <c r="Y13119" s="429"/>
      <c r="Z13119" s="429"/>
      <c r="AA13119" s="429"/>
      <c r="AB13119" s="185"/>
      <c r="AC13119" s="431"/>
    </row>
    <row r="13120" spans="24:29">
      <c r="X13120" s="429"/>
      <c r="Y13120" s="429"/>
      <c r="Z13120" s="429"/>
      <c r="AA13120" s="429"/>
      <c r="AB13120" s="185"/>
      <c r="AC13120" s="431"/>
    </row>
    <row r="13121" spans="24:29">
      <c r="X13121" s="429"/>
      <c r="Y13121" s="429"/>
      <c r="Z13121" s="429"/>
      <c r="AA13121" s="429"/>
      <c r="AB13121" s="185"/>
      <c r="AC13121" s="431"/>
    </row>
    <row r="13122" spans="24:29">
      <c r="X13122" s="429"/>
      <c r="Y13122" s="429"/>
      <c r="Z13122" s="429"/>
      <c r="AA13122" s="429"/>
      <c r="AB13122" s="185"/>
      <c r="AC13122" s="431"/>
    </row>
    <row r="13123" spans="24:29">
      <c r="X13123" s="429"/>
      <c r="Y13123" s="429"/>
      <c r="Z13123" s="429"/>
      <c r="AA13123" s="429"/>
      <c r="AB13123" s="185"/>
      <c r="AC13123" s="431"/>
    </row>
    <row r="13124" spans="24:29">
      <c r="X13124" s="429"/>
      <c r="Y13124" s="429"/>
      <c r="Z13124" s="429"/>
      <c r="AA13124" s="429"/>
      <c r="AB13124" s="185"/>
      <c r="AC13124" s="431"/>
    </row>
    <row r="13125" spans="24:29">
      <c r="X13125" s="429"/>
      <c r="Y13125" s="429"/>
      <c r="Z13125" s="429"/>
      <c r="AA13125" s="429"/>
      <c r="AB13125" s="185"/>
      <c r="AC13125" s="431"/>
    </row>
    <row r="13126" spans="24:29">
      <c r="X13126" s="429"/>
      <c r="Y13126" s="429"/>
      <c r="Z13126" s="429"/>
      <c r="AA13126" s="429"/>
      <c r="AB13126" s="185"/>
      <c r="AC13126" s="431"/>
    </row>
    <row r="13127" spans="24:29">
      <c r="X13127" s="429"/>
      <c r="Y13127" s="429"/>
      <c r="Z13127" s="429"/>
      <c r="AA13127" s="429"/>
      <c r="AB13127" s="185"/>
      <c r="AC13127" s="431"/>
    </row>
    <row r="13128" spans="24:29">
      <c r="X13128" s="429"/>
      <c r="Y13128" s="429"/>
      <c r="Z13128" s="429"/>
      <c r="AA13128" s="429"/>
      <c r="AB13128" s="185"/>
      <c r="AC13128" s="431"/>
    </row>
    <row r="13129" spans="24:29">
      <c r="X13129" s="429"/>
      <c r="Y13129" s="429"/>
      <c r="Z13129" s="429"/>
      <c r="AA13129" s="429"/>
      <c r="AB13129" s="185"/>
      <c r="AC13129" s="431"/>
    </row>
    <row r="13130" spans="24:29">
      <c r="X13130" s="429"/>
      <c r="Y13130" s="429"/>
      <c r="Z13130" s="429"/>
      <c r="AA13130" s="429"/>
      <c r="AB13130" s="185"/>
      <c r="AC13130" s="431"/>
    </row>
    <row r="13131" spans="24:29">
      <c r="X13131" s="429"/>
      <c r="Y13131" s="429"/>
      <c r="Z13131" s="429"/>
      <c r="AA13131" s="429"/>
      <c r="AB13131" s="185"/>
      <c r="AC13131" s="431"/>
    </row>
    <row r="13132" spans="24:29">
      <c r="X13132" s="429"/>
      <c r="Y13132" s="429"/>
      <c r="Z13132" s="429"/>
      <c r="AA13132" s="429"/>
      <c r="AB13132" s="185"/>
      <c r="AC13132" s="431"/>
    </row>
    <row r="13133" spans="24:29">
      <c r="X13133" s="429"/>
      <c r="Y13133" s="429"/>
      <c r="Z13133" s="429"/>
      <c r="AA13133" s="429"/>
      <c r="AB13133" s="185"/>
      <c r="AC13133" s="431"/>
    </row>
    <row r="13134" spans="24:29">
      <c r="X13134" s="429"/>
      <c r="Y13134" s="429"/>
      <c r="Z13134" s="429"/>
      <c r="AA13134" s="429"/>
      <c r="AB13134" s="185"/>
      <c r="AC13134" s="431"/>
    </row>
    <row r="13135" spans="24:29">
      <c r="X13135" s="429"/>
      <c r="Y13135" s="429"/>
      <c r="Z13135" s="429"/>
      <c r="AA13135" s="429"/>
      <c r="AB13135" s="185"/>
      <c r="AC13135" s="431"/>
    </row>
    <row r="13136" spans="24:29">
      <c r="X13136" s="429"/>
      <c r="Y13136" s="429"/>
      <c r="Z13136" s="429"/>
      <c r="AA13136" s="429"/>
      <c r="AB13136" s="185"/>
      <c r="AC13136" s="431"/>
    </row>
    <row r="13137" spans="24:29">
      <c r="X13137" s="429"/>
      <c r="Y13137" s="429"/>
      <c r="Z13137" s="429"/>
      <c r="AA13137" s="429"/>
      <c r="AB13137" s="185"/>
      <c r="AC13137" s="431"/>
    </row>
    <row r="13138" spans="24:29">
      <c r="X13138" s="429"/>
      <c r="Y13138" s="429"/>
      <c r="Z13138" s="429"/>
      <c r="AA13138" s="429"/>
      <c r="AB13138" s="185"/>
      <c r="AC13138" s="431"/>
    </row>
    <row r="13139" spans="24:29">
      <c r="X13139" s="429"/>
      <c r="Y13139" s="429"/>
      <c r="Z13139" s="429"/>
      <c r="AA13139" s="429"/>
      <c r="AB13139" s="185"/>
      <c r="AC13139" s="431"/>
    </row>
    <row r="13140" spans="24:29">
      <c r="X13140" s="429"/>
      <c r="Y13140" s="429"/>
      <c r="Z13140" s="429"/>
      <c r="AA13140" s="429"/>
      <c r="AB13140" s="185"/>
      <c r="AC13140" s="431"/>
    </row>
    <row r="13141" spans="24:29">
      <c r="X13141" s="429"/>
      <c r="Y13141" s="429"/>
      <c r="Z13141" s="429"/>
      <c r="AA13141" s="429"/>
      <c r="AB13141" s="185"/>
      <c r="AC13141" s="431"/>
    </row>
    <row r="13142" spans="24:29">
      <c r="X13142" s="429"/>
      <c r="Y13142" s="429"/>
      <c r="Z13142" s="429"/>
      <c r="AA13142" s="429"/>
      <c r="AB13142" s="185"/>
      <c r="AC13142" s="431"/>
    </row>
    <row r="13143" spans="24:29">
      <c r="X13143" s="429"/>
      <c r="Y13143" s="429"/>
      <c r="Z13143" s="429"/>
      <c r="AA13143" s="429"/>
      <c r="AB13143" s="185"/>
      <c r="AC13143" s="431"/>
    </row>
    <row r="13144" spans="24:29">
      <c r="X13144" s="429"/>
      <c r="Y13144" s="429"/>
      <c r="Z13144" s="429"/>
      <c r="AA13144" s="429"/>
      <c r="AB13144" s="185"/>
      <c r="AC13144" s="431"/>
    </row>
    <row r="13145" spans="24:29">
      <c r="X13145" s="429"/>
      <c r="Y13145" s="429"/>
      <c r="Z13145" s="429"/>
      <c r="AA13145" s="429"/>
      <c r="AB13145" s="185"/>
      <c r="AC13145" s="431"/>
    </row>
    <row r="13146" spans="24:29">
      <c r="X13146" s="429"/>
      <c r="Y13146" s="429"/>
      <c r="Z13146" s="429"/>
      <c r="AA13146" s="429"/>
      <c r="AB13146" s="185"/>
      <c r="AC13146" s="431"/>
    </row>
    <row r="13147" spans="24:29">
      <c r="X13147" s="429"/>
      <c r="Y13147" s="429"/>
      <c r="Z13147" s="429"/>
      <c r="AA13147" s="429"/>
      <c r="AB13147" s="185"/>
      <c r="AC13147" s="431"/>
    </row>
    <row r="13148" spans="24:29">
      <c r="X13148" s="429"/>
      <c r="Y13148" s="429"/>
      <c r="Z13148" s="429"/>
      <c r="AA13148" s="429"/>
      <c r="AB13148" s="185"/>
      <c r="AC13148" s="431"/>
    </row>
    <row r="13149" spans="24:29">
      <c r="X13149" s="429"/>
      <c r="Y13149" s="429"/>
      <c r="Z13149" s="429"/>
      <c r="AA13149" s="429"/>
      <c r="AB13149" s="185"/>
      <c r="AC13149" s="431"/>
    </row>
    <row r="13150" spans="24:29">
      <c r="X13150" s="429"/>
      <c r="Y13150" s="429"/>
      <c r="Z13150" s="429"/>
      <c r="AA13150" s="429"/>
      <c r="AB13150" s="185"/>
      <c r="AC13150" s="431"/>
    </row>
    <row r="13151" spans="24:29">
      <c r="X13151" s="429"/>
      <c r="Y13151" s="429"/>
      <c r="Z13151" s="429"/>
      <c r="AA13151" s="429"/>
      <c r="AB13151" s="185"/>
      <c r="AC13151" s="431"/>
    </row>
    <row r="13152" spans="24:29">
      <c r="X13152" s="429"/>
      <c r="Y13152" s="429"/>
      <c r="Z13152" s="429"/>
      <c r="AA13152" s="429"/>
      <c r="AB13152" s="185"/>
      <c r="AC13152" s="431"/>
    </row>
    <row r="13153" spans="24:29">
      <c r="X13153" s="429"/>
      <c r="Y13153" s="429"/>
      <c r="Z13153" s="429"/>
      <c r="AA13153" s="429"/>
      <c r="AB13153" s="185"/>
      <c r="AC13153" s="431"/>
    </row>
    <row r="13154" spans="24:29">
      <c r="X13154" s="429"/>
      <c r="Y13154" s="429"/>
      <c r="Z13154" s="429"/>
      <c r="AA13154" s="429"/>
      <c r="AB13154" s="185"/>
      <c r="AC13154" s="431"/>
    </row>
    <row r="13155" spans="24:29">
      <c r="X13155" s="429"/>
      <c r="Y13155" s="429"/>
      <c r="Z13155" s="429"/>
      <c r="AA13155" s="429"/>
      <c r="AB13155" s="185"/>
      <c r="AC13155" s="431"/>
    </row>
    <row r="13156" spans="24:29">
      <c r="X13156" s="429"/>
      <c r="Y13156" s="429"/>
      <c r="Z13156" s="429"/>
      <c r="AA13156" s="429"/>
      <c r="AB13156" s="185"/>
      <c r="AC13156" s="431"/>
    </row>
    <row r="13157" spans="24:29">
      <c r="X13157" s="429"/>
      <c r="Y13157" s="429"/>
      <c r="Z13157" s="429"/>
      <c r="AA13157" s="429"/>
      <c r="AB13157" s="185"/>
      <c r="AC13157" s="431"/>
    </row>
    <row r="13158" spans="24:29">
      <c r="X13158" s="429"/>
      <c r="Y13158" s="429"/>
      <c r="Z13158" s="429"/>
      <c r="AA13158" s="429"/>
      <c r="AB13158" s="185"/>
      <c r="AC13158" s="431"/>
    </row>
    <row r="13159" spans="24:29">
      <c r="X13159" s="429"/>
      <c r="Y13159" s="429"/>
      <c r="Z13159" s="429"/>
      <c r="AA13159" s="429"/>
      <c r="AB13159" s="185"/>
      <c r="AC13159" s="431"/>
    </row>
    <row r="13160" spans="24:29">
      <c r="X13160" s="429"/>
      <c r="Y13160" s="429"/>
      <c r="Z13160" s="429"/>
      <c r="AA13160" s="429"/>
      <c r="AB13160" s="185"/>
      <c r="AC13160" s="431"/>
    </row>
    <row r="13161" spans="24:29">
      <c r="X13161" s="429"/>
      <c r="Y13161" s="429"/>
      <c r="Z13161" s="429"/>
      <c r="AA13161" s="429"/>
      <c r="AB13161" s="185"/>
      <c r="AC13161" s="431"/>
    </row>
    <row r="13162" spans="24:29">
      <c r="X13162" s="429"/>
      <c r="Y13162" s="429"/>
      <c r="Z13162" s="429"/>
      <c r="AA13162" s="429"/>
      <c r="AB13162" s="185"/>
      <c r="AC13162" s="431"/>
    </row>
    <row r="13163" spans="24:29">
      <c r="X13163" s="429"/>
      <c r="Y13163" s="429"/>
      <c r="Z13163" s="429"/>
      <c r="AA13163" s="429"/>
      <c r="AB13163" s="185"/>
      <c r="AC13163" s="431"/>
    </row>
    <row r="13164" spans="24:29">
      <c r="X13164" s="429"/>
      <c r="Y13164" s="429"/>
      <c r="Z13164" s="429"/>
      <c r="AA13164" s="429"/>
      <c r="AB13164" s="185"/>
      <c r="AC13164" s="431"/>
    </row>
    <row r="13165" spans="24:29">
      <c r="X13165" s="429"/>
      <c r="Y13165" s="429"/>
      <c r="Z13165" s="429"/>
      <c r="AA13165" s="429"/>
      <c r="AB13165" s="185"/>
      <c r="AC13165" s="431"/>
    </row>
    <row r="13166" spans="24:29">
      <c r="X13166" s="429"/>
      <c r="Y13166" s="429"/>
      <c r="Z13166" s="429"/>
      <c r="AA13166" s="429"/>
      <c r="AB13166" s="185"/>
      <c r="AC13166" s="431"/>
    </row>
    <row r="13167" spans="24:29">
      <c r="X13167" s="429"/>
      <c r="Y13167" s="429"/>
      <c r="Z13167" s="429"/>
      <c r="AA13167" s="429"/>
      <c r="AB13167" s="185"/>
      <c r="AC13167" s="431"/>
    </row>
    <row r="13168" spans="24:29">
      <c r="X13168" s="429"/>
      <c r="Y13168" s="429"/>
      <c r="Z13168" s="429"/>
      <c r="AA13168" s="429"/>
      <c r="AB13168" s="185"/>
      <c r="AC13168" s="431"/>
    </row>
    <row r="13169" spans="24:29">
      <c r="X13169" s="429"/>
      <c r="Y13169" s="429"/>
      <c r="Z13169" s="429"/>
      <c r="AA13169" s="429"/>
      <c r="AB13169" s="185"/>
      <c r="AC13169" s="431"/>
    </row>
    <row r="13170" spans="24:29">
      <c r="X13170" s="429"/>
      <c r="Y13170" s="429"/>
      <c r="Z13170" s="429"/>
      <c r="AA13170" s="429"/>
      <c r="AB13170" s="185"/>
      <c r="AC13170" s="431"/>
    </row>
    <row r="13171" spans="24:29">
      <c r="X13171" s="429"/>
      <c r="Y13171" s="429"/>
      <c r="Z13171" s="429"/>
      <c r="AA13171" s="429"/>
      <c r="AB13171" s="185"/>
      <c r="AC13171" s="431"/>
    </row>
    <row r="13172" spans="24:29">
      <c r="X13172" s="429"/>
      <c r="Y13172" s="429"/>
      <c r="Z13172" s="429"/>
      <c r="AA13172" s="429"/>
      <c r="AB13172" s="185"/>
      <c r="AC13172" s="431"/>
    </row>
    <row r="13173" spans="24:29">
      <c r="X13173" s="429"/>
      <c r="Y13173" s="429"/>
      <c r="Z13173" s="429"/>
      <c r="AA13173" s="429"/>
      <c r="AB13173" s="185"/>
      <c r="AC13173" s="431"/>
    </row>
    <row r="13174" spans="24:29">
      <c r="X13174" s="429"/>
      <c r="Y13174" s="429"/>
      <c r="Z13174" s="429"/>
      <c r="AA13174" s="429"/>
      <c r="AB13174" s="185"/>
      <c r="AC13174" s="431"/>
    </row>
    <row r="13175" spans="24:29">
      <c r="X13175" s="429"/>
      <c r="Y13175" s="429"/>
      <c r="Z13175" s="429"/>
      <c r="AA13175" s="429"/>
      <c r="AB13175" s="185"/>
      <c r="AC13175" s="431"/>
    </row>
    <row r="13176" spans="24:29">
      <c r="X13176" s="429"/>
      <c r="Y13176" s="429"/>
      <c r="Z13176" s="429"/>
      <c r="AA13176" s="429"/>
      <c r="AB13176" s="185"/>
      <c r="AC13176" s="431"/>
    </row>
    <row r="13177" spans="24:29">
      <c r="X13177" s="429"/>
      <c r="Y13177" s="429"/>
      <c r="Z13177" s="429"/>
      <c r="AA13177" s="429"/>
      <c r="AB13177" s="185"/>
      <c r="AC13177" s="431"/>
    </row>
    <row r="13178" spans="24:29">
      <c r="X13178" s="429"/>
      <c r="Y13178" s="429"/>
      <c r="Z13178" s="429"/>
      <c r="AA13178" s="429"/>
      <c r="AB13178" s="185"/>
      <c r="AC13178" s="431"/>
    </row>
    <row r="13179" spans="24:29">
      <c r="X13179" s="429"/>
      <c r="Y13179" s="429"/>
      <c r="Z13179" s="429"/>
      <c r="AA13179" s="429"/>
      <c r="AB13179" s="185"/>
      <c r="AC13179" s="431"/>
    </row>
    <row r="13180" spans="24:29">
      <c r="X13180" s="429"/>
      <c r="Y13180" s="429"/>
      <c r="Z13180" s="429"/>
      <c r="AA13180" s="429"/>
      <c r="AB13180" s="185"/>
      <c r="AC13180" s="431"/>
    </row>
    <row r="13181" spans="24:29">
      <c r="X13181" s="429"/>
      <c r="Y13181" s="429"/>
      <c r="Z13181" s="429"/>
      <c r="AA13181" s="429"/>
      <c r="AB13181" s="185"/>
      <c r="AC13181" s="431"/>
    </row>
    <row r="13182" spans="24:29">
      <c r="X13182" s="429"/>
      <c r="Y13182" s="429"/>
      <c r="Z13182" s="429"/>
      <c r="AA13182" s="429"/>
      <c r="AB13182" s="185"/>
      <c r="AC13182" s="431"/>
    </row>
    <row r="13183" spans="24:29">
      <c r="X13183" s="429"/>
      <c r="Y13183" s="429"/>
      <c r="Z13183" s="429"/>
      <c r="AA13183" s="429"/>
      <c r="AB13183" s="185"/>
      <c r="AC13183" s="431"/>
    </row>
    <row r="13184" spans="24:29">
      <c r="X13184" s="429"/>
      <c r="Y13184" s="429"/>
      <c r="Z13184" s="429"/>
      <c r="AA13184" s="429"/>
      <c r="AB13184" s="185"/>
      <c r="AC13184" s="431"/>
    </row>
    <row r="13185" spans="24:29">
      <c r="X13185" s="429"/>
      <c r="Y13185" s="429"/>
      <c r="Z13185" s="429"/>
      <c r="AA13185" s="429"/>
      <c r="AB13185" s="185"/>
      <c r="AC13185" s="431"/>
    </row>
    <row r="13186" spans="24:29">
      <c r="X13186" s="429"/>
      <c r="Y13186" s="429"/>
      <c r="Z13186" s="429"/>
      <c r="AA13186" s="429"/>
      <c r="AB13186" s="185"/>
      <c r="AC13186" s="431"/>
    </row>
    <row r="13187" spans="24:29">
      <c r="X13187" s="429"/>
      <c r="Y13187" s="429"/>
      <c r="Z13187" s="429"/>
      <c r="AA13187" s="429"/>
      <c r="AB13187" s="185"/>
      <c r="AC13187" s="431"/>
    </row>
    <row r="13188" spans="24:29">
      <c r="X13188" s="429"/>
      <c r="Y13188" s="429"/>
      <c r="Z13188" s="429"/>
      <c r="AA13188" s="429"/>
      <c r="AB13188" s="185"/>
      <c r="AC13188" s="431"/>
    </row>
    <row r="13189" spans="24:29">
      <c r="X13189" s="429"/>
      <c r="Y13189" s="429"/>
      <c r="Z13189" s="429"/>
      <c r="AA13189" s="429"/>
      <c r="AB13189" s="185"/>
      <c r="AC13189" s="431"/>
    </row>
    <row r="13190" spans="24:29">
      <c r="X13190" s="429"/>
      <c r="Y13190" s="429"/>
      <c r="Z13190" s="429"/>
      <c r="AA13190" s="429"/>
      <c r="AB13190" s="185"/>
      <c r="AC13190" s="431"/>
    </row>
    <row r="13191" spans="24:29">
      <c r="X13191" s="429"/>
      <c r="Y13191" s="429"/>
      <c r="Z13191" s="429"/>
      <c r="AA13191" s="429"/>
      <c r="AB13191" s="185"/>
      <c r="AC13191" s="431"/>
    </row>
    <row r="13192" spans="24:29">
      <c r="X13192" s="429"/>
      <c r="Y13192" s="429"/>
      <c r="Z13192" s="429"/>
      <c r="AA13192" s="429"/>
      <c r="AB13192" s="185"/>
      <c r="AC13192" s="431"/>
    </row>
    <row r="13193" spans="24:29">
      <c r="X13193" s="429"/>
      <c r="Y13193" s="429"/>
      <c r="Z13193" s="429"/>
      <c r="AA13193" s="429"/>
      <c r="AB13193" s="185"/>
      <c r="AC13193" s="431"/>
    </row>
    <row r="13194" spans="24:29">
      <c r="X13194" s="429"/>
      <c r="Y13194" s="429"/>
      <c r="Z13194" s="429"/>
      <c r="AA13194" s="429"/>
      <c r="AB13194" s="185"/>
      <c r="AC13194" s="431"/>
    </row>
    <row r="13195" spans="24:29">
      <c r="X13195" s="429"/>
      <c r="Y13195" s="429"/>
      <c r="Z13195" s="429"/>
      <c r="AA13195" s="429"/>
      <c r="AB13195" s="185"/>
      <c r="AC13195" s="431"/>
    </row>
    <row r="13196" spans="24:29">
      <c r="X13196" s="429"/>
      <c r="Y13196" s="429"/>
      <c r="Z13196" s="429"/>
      <c r="AA13196" s="429"/>
      <c r="AB13196" s="185"/>
      <c r="AC13196" s="431"/>
    </row>
    <row r="13197" spans="24:29">
      <c r="X13197" s="429"/>
      <c r="Y13197" s="429"/>
      <c r="Z13197" s="429"/>
      <c r="AA13197" s="429"/>
      <c r="AB13197" s="185"/>
      <c r="AC13197" s="431"/>
    </row>
    <row r="13198" spans="24:29">
      <c r="X13198" s="429"/>
      <c r="Y13198" s="429"/>
      <c r="Z13198" s="429"/>
      <c r="AA13198" s="429"/>
      <c r="AB13198" s="185"/>
      <c r="AC13198" s="431"/>
    </row>
    <row r="13199" spans="24:29">
      <c r="X13199" s="429"/>
      <c r="Y13199" s="429"/>
      <c r="Z13199" s="429"/>
      <c r="AA13199" s="429"/>
      <c r="AB13199" s="185"/>
      <c r="AC13199" s="431"/>
    </row>
    <row r="13200" spans="24:29">
      <c r="X13200" s="429"/>
      <c r="Y13200" s="429"/>
      <c r="Z13200" s="429"/>
      <c r="AA13200" s="429"/>
      <c r="AB13200" s="185"/>
      <c r="AC13200" s="431"/>
    </row>
    <row r="13201" spans="24:29">
      <c r="X13201" s="429"/>
      <c r="Y13201" s="429"/>
      <c r="Z13201" s="429"/>
      <c r="AA13201" s="429"/>
      <c r="AB13201" s="185"/>
      <c r="AC13201" s="431"/>
    </row>
    <row r="13202" spans="24:29">
      <c r="X13202" s="429"/>
      <c r="Y13202" s="429"/>
      <c r="Z13202" s="429"/>
      <c r="AA13202" s="429"/>
      <c r="AB13202" s="185"/>
      <c r="AC13202" s="431"/>
    </row>
    <row r="13203" spans="24:29">
      <c r="X13203" s="429"/>
      <c r="Y13203" s="429"/>
      <c r="Z13203" s="429"/>
      <c r="AA13203" s="429"/>
      <c r="AB13203" s="185"/>
      <c r="AC13203" s="431"/>
    </row>
    <row r="13204" spans="24:29">
      <c r="X13204" s="429"/>
      <c r="Y13204" s="429"/>
      <c r="Z13204" s="429"/>
      <c r="AA13204" s="429"/>
      <c r="AB13204" s="185"/>
      <c r="AC13204" s="431"/>
    </row>
    <row r="13205" spans="24:29">
      <c r="X13205" s="429"/>
      <c r="Y13205" s="429"/>
      <c r="Z13205" s="429"/>
      <c r="AA13205" s="429"/>
      <c r="AB13205" s="185"/>
      <c r="AC13205" s="431"/>
    </row>
    <row r="13206" spans="24:29">
      <c r="X13206" s="429"/>
      <c r="Y13206" s="429"/>
      <c r="Z13206" s="429"/>
      <c r="AA13206" s="429"/>
      <c r="AB13206" s="185"/>
      <c r="AC13206" s="431"/>
    </row>
    <row r="13207" spans="24:29">
      <c r="X13207" s="429"/>
      <c r="Y13207" s="429"/>
      <c r="Z13207" s="429"/>
      <c r="AA13207" s="429"/>
      <c r="AB13207" s="185"/>
      <c r="AC13207" s="431"/>
    </row>
    <row r="13208" spans="24:29">
      <c r="X13208" s="429"/>
      <c r="Y13208" s="429"/>
      <c r="Z13208" s="429"/>
      <c r="AA13208" s="429"/>
      <c r="AB13208" s="185"/>
      <c r="AC13208" s="431"/>
    </row>
    <row r="13209" spans="24:29">
      <c r="X13209" s="429"/>
      <c r="Y13209" s="429"/>
      <c r="Z13209" s="429"/>
      <c r="AA13209" s="429"/>
      <c r="AB13209" s="185"/>
      <c r="AC13209" s="431"/>
    </row>
    <row r="13210" spans="24:29">
      <c r="X13210" s="429"/>
      <c r="Y13210" s="429"/>
      <c r="Z13210" s="429"/>
      <c r="AA13210" s="429"/>
      <c r="AB13210" s="185"/>
      <c r="AC13210" s="431"/>
    </row>
    <row r="13211" spans="24:29">
      <c r="X13211" s="429"/>
      <c r="Y13211" s="429"/>
      <c r="Z13211" s="429"/>
      <c r="AA13211" s="429"/>
      <c r="AB13211" s="185"/>
      <c r="AC13211" s="431"/>
    </row>
    <row r="13212" spans="24:29">
      <c r="X13212" s="429"/>
      <c r="Y13212" s="429"/>
      <c r="Z13212" s="429"/>
      <c r="AA13212" s="429"/>
      <c r="AB13212" s="185"/>
      <c r="AC13212" s="431"/>
    </row>
    <row r="13213" spans="24:29">
      <c r="X13213" s="429"/>
      <c r="Y13213" s="429"/>
      <c r="Z13213" s="429"/>
      <c r="AA13213" s="429"/>
      <c r="AB13213" s="185"/>
      <c r="AC13213" s="431"/>
    </row>
    <row r="13214" spans="24:29">
      <c r="X13214" s="429"/>
      <c r="Y13214" s="429"/>
      <c r="Z13214" s="429"/>
      <c r="AA13214" s="429"/>
      <c r="AB13214" s="185"/>
      <c r="AC13214" s="431"/>
    </row>
    <row r="13215" spans="24:29">
      <c r="X13215" s="429"/>
      <c r="Y13215" s="429"/>
      <c r="Z13215" s="429"/>
      <c r="AA13215" s="429"/>
      <c r="AB13215" s="185"/>
      <c r="AC13215" s="431"/>
    </row>
    <row r="13216" spans="24:29">
      <c r="X13216" s="429"/>
      <c r="Y13216" s="429"/>
      <c r="Z13216" s="429"/>
      <c r="AA13216" s="429"/>
      <c r="AB13216" s="185"/>
      <c r="AC13216" s="431"/>
    </row>
    <row r="13217" spans="24:29">
      <c r="X13217" s="429"/>
      <c r="Y13217" s="429"/>
      <c r="Z13217" s="429"/>
      <c r="AA13217" s="429"/>
      <c r="AB13217" s="185"/>
      <c r="AC13217" s="431"/>
    </row>
    <row r="13218" spans="24:29">
      <c r="X13218" s="429"/>
      <c r="Y13218" s="429"/>
      <c r="Z13218" s="429"/>
      <c r="AA13218" s="429"/>
      <c r="AB13218" s="185"/>
      <c r="AC13218" s="431"/>
    </row>
    <row r="13219" spans="24:29">
      <c r="X13219" s="429"/>
      <c r="Y13219" s="429"/>
      <c r="Z13219" s="429"/>
      <c r="AA13219" s="429"/>
      <c r="AB13219" s="185"/>
      <c r="AC13219" s="431"/>
    </row>
    <row r="13220" spans="24:29">
      <c r="X13220" s="429"/>
      <c r="Y13220" s="429"/>
      <c r="Z13220" s="429"/>
      <c r="AA13220" s="429"/>
      <c r="AB13220" s="185"/>
      <c r="AC13220" s="431"/>
    </row>
    <row r="13221" spans="24:29">
      <c r="X13221" s="429"/>
      <c r="Y13221" s="429"/>
      <c r="Z13221" s="429"/>
      <c r="AA13221" s="429"/>
      <c r="AB13221" s="185"/>
      <c r="AC13221" s="431"/>
    </row>
    <row r="13222" spans="24:29">
      <c r="X13222" s="429"/>
      <c r="Y13222" s="429"/>
      <c r="Z13222" s="429"/>
      <c r="AA13222" s="429"/>
      <c r="AB13222" s="185"/>
      <c r="AC13222" s="431"/>
    </row>
    <row r="13223" spans="24:29">
      <c r="X13223" s="429"/>
      <c r="Y13223" s="429"/>
      <c r="Z13223" s="429"/>
      <c r="AA13223" s="429"/>
      <c r="AB13223" s="185"/>
      <c r="AC13223" s="431"/>
    </row>
    <row r="13224" spans="24:29">
      <c r="X13224" s="429"/>
      <c r="Y13224" s="429"/>
      <c r="Z13224" s="429"/>
      <c r="AA13224" s="429"/>
      <c r="AB13224" s="185"/>
      <c r="AC13224" s="431"/>
    </row>
    <row r="13225" spans="24:29">
      <c r="X13225" s="429"/>
      <c r="Y13225" s="429"/>
      <c r="Z13225" s="429"/>
      <c r="AA13225" s="429"/>
      <c r="AB13225" s="185"/>
      <c r="AC13225" s="431"/>
    </row>
    <row r="13226" spans="24:29">
      <c r="X13226" s="429"/>
      <c r="Y13226" s="429"/>
      <c r="Z13226" s="429"/>
      <c r="AA13226" s="429"/>
      <c r="AB13226" s="185"/>
      <c r="AC13226" s="431"/>
    </row>
    <row r="13227" spans="24:29">
      <c r="X13227" s="429"/>
      <c r="Y13227" s="429"/>
      <c r="Z13227" s="429"/>
      <c r="AA13227" s="429"/>
      <c r="AB13227" s="185"/>
      <c r="AC13227" s="431"/>
    </row>
    <row r="13228" spans="24:29">
      <c r="X13228" s="429"/>
      <c r="Y13228" s="429"/>
      <c r="Z13228" s="429"/>
      <c r="AA13228" s="429"/>
      <c r="AB13228" s="185"/>
      <c r="AC13228" s="431"/>
    </row>
    <row r="13229" spans="24:29">
      <c r="X13229" s="429"/>
      <c r="Y13229" s="429"/>
      <c r="Z13229" s="429"/>
      <c r="AA13229" s="429"/>
      <c r="AB13229" s="185"/>
      <c r="AC13229" s="431"/>
    </row>
    <row r="13230" spans="24:29">
      <c r="X13230" s="429"/>
      <c r="Y13230" s="429"/>
      <c r="Z13230" s="429"/>
      <c r="AA13230" s="429"/>
      <c r="AB13230" s="185"/>
      <c r="AC13230" s="431"/>
    </row>
    <row r="13231" spans="24:29">
      <c r="X13231" s="429"/>
      <c r="Y13231" s="429"/>
      <c r="Z13231" s="429"/>
      <c r="AA13231" s="429"/>
      <c r="AB13231" s="185"/>
      <c r="AC13231" s="431"/>
    </row>
    <row r="13232" spans="24:29">
      <c r="X13232" s="429"/>
      <c r="Y13232" s="429"/>
      <c r="Z13232" s="429"/>
      <c r="AA13232" s="429"/>
      <c r="AB13232" s="185"/>
      <c r="AC13232" s="431"/>
    </row>
    <row r="13233" spans="24:29">
      <c r="X13233" s="429"/>
      <c r="Y13233" s="429"/>
      <c r="Z13233" s="429"/>
      <c r="AA13233" s="429"/>
      <c r="AB13233" s="185"/>
      <c r="AC13233" s="431"/>
    </row>
    <row r="13234" spans="24:29">
      <c r="X13234" s="429"/>
      <c r="Y13234" s="429"/>
      <c r="Z13234" s="429"/>
      <c r="AA13234" s="429"/>
      <c r="AB13234" s="185"/>
      <c r="AC13234" s="431"/>
    </row>
    <row r="13235" spans="24:29">
      <c r="X13235" s="429"/>
      <c r="Y13235" s="429"/>
      <c r="Z13235" s="429"/>
      <c r="AA13235" s="429"/>
      <c r="AB13235" s="185"/>
      <c r="AC13235" s="431"/>
    </row>
    <row r="13236" spans="24:29">
      <c r="X13236" s="429"/>
      <c r="Y13236" s="429"/>
      <c r="Z13236" s="429"/>
      <c r="AA13236" s="429"/>
      <c r="AB13236" s="185"/>
      <c r="AC13236" s="431"/>
    </row>
    <row r="13237" spans="24:29">
      <c r="X13237" s="429"/>
      <c r="Y13237" s="429"/>
      <c r="Z13237" s="429"/>
      <c r="AA13237" s="429"/>
      <c r="AB13237" s="185"/>
      <c r="AC13237" s="431"/>
    </row>
    <row r="13238" spans="24:29">
      <c r="X13238" s="429"/>
      <c r="Y13238" s="429"/>
      <c r="Z13238" s="429"/>
      <c r="AA13238" s="429"/>
      <c r="AB13238" s="185"/>
      <c r="AC13238" s="431"/>
    </row>
    <row r="13239" spans="24:29">
      <c r="X13239" s="429"/>
      <c r="Y13239" s="429"/>
      <c r="Z13239" s="429"/>
      <c r="AA13239" s="429"/>
      <c r="AB13239" s="185"/>
      <c r="AC13239" s="431"/>
    </row>
    <row r="13240" spans="24:29">
      <c r="X13240" s="429"/>
      <c r="Y13240" s="429"/>
      <c r="Z13240" s="429"/>
      <c r="AA13240" s="429"/>
      <c r="AB13240" s="185"/>
      <c r="AC13240" s="431"/>
    </row>
    <row r="13241" spans="24:29">
      <c r="X13241" s="429"/>
      <c r="Y13241" s="429"/>
      <c r="Z13241" s="429"/>
      <c r="AA13241" s="429"/>
      <c r="AB13241" s="185"/>
      <c r="AC13241" s="431"/>
    </row>
    <row r="13242" spans="24:29">
      <c r="X13242" s="429"/>
      <c r="Y13242" s="429"/>
      <c r="Z13242" s="429"/>
      <c r="AA13242" s="429"/>
      <c r="AB13242" s="185"/>
      <c r="AC13242" s="431"/>
    </row>
    <row r="13243" spans="24:29">
      <c r="X13243" s="429"/>
      <c r="Y13243" s="429"/>
      <c r="Z13243" s="429"/>
      <c r="AA13243" s="429"/>
      <c r="AB13243" s="185"/>
      <c r="AC13243" s="431"/>
    </row>
    <row r="13244" spans="24:29">
      <c r="X13244" s="429"/>
      <c r="Y13244" s="429"/>
      <c r="Z13244" s="429"/>
      <c r="AA13244" s="429"/>
      <c r="AB13244" s="185"/>
      <c r="AC13244" s="431"/>
    </row>
    <row r="13245" spans="24:29">
      <c r="X13245" s="429"/>
      <c r="Y13245" s="429"/>
      <c r="Z13245" s="429"/>
      <c r="AA13245" s="429"/>
      <c r="AB13245" s="185"/>
      <c r="AC13245" s="431"/>
    </row>
    <row r="13246" spans="24:29">
      <c r="X13246" s="429"/>
      <c r="Y13246" s="429"/>
      <c r="Z13246" s="429"/>
      <c r="AA13246" s="429"/>
      <c r="AB13246" s="185"/>
      <c r="AC13246" s="431"/>
    </row>
    <row r="13247" spans="24:29">
      <c r="X13247" s="429"/>
      <c r="Y13247" s="429"/>
      <c r="Z13247" s="429"/>
      <c r="AA13247" s="429"/>
      <c r="AB13247" s="185"/>
      <c r="AC13247" s="431"/>
    </row>
    <row r="13248" spans="24:29">
      <c r="X13248" s="429"/>
      <c r="Y13248" s="429"/>
      <c r="Z13248" s="429"/>
      <c r="AA13248" s="429"/>
      <c r="AB13248" s="185"/>
      <c r="AC13248" s="431"/>
    </row>
    <row r="13249" spans="24:29">
      <c r="X13249" s="429"/>
      <c r="Y13249" s="429"/>
      <c r="Z13249" s="429"/>
      <c r="AA13249" s="429"/>
      <c r="AB13249" s="185"/>
      <c r="AC13249" s="431"/>
    </row>
    <row r="13250" spans="24:29">
      <c r="X13250" s="429"/>
      <c r="Y13250" s="429"/>
      <c r="Z13250" s="429"/>
      <c r="AA13250" s="429"/>
      <c r="AB13250" s="185"/>
      <c r="AC13250" s="431"/>
    </row>
    <row r="13251" spans="24:29">
      <c r="X13251" s="429"/>
      <c r="Y13251" s="429"/>
      <c r="Z13251" s="429"/>
      <c r="AA13251" s="429"/>
      <c r="AB13251" s="185"/>
      <c r="AC13251" s="431"/>
    </row>
    <row r="13252" spans="24:29">
      <c r="X13252" s="429"/>
      <c r="Y13252" s="429"/>
      <c r="Z13252" s="429"/>
      <c r="AA13252" s="429"/>
      <c r="AB13252" s="185"/>
      <c r="AC13252" s="431"/>
    </row>
    <row r="13253" spans="24:29">
      <c r="X13253" s="429"/>
      <c r="Y13253" s="429"/>
      <c r="Z13253" s="429"/>
      <c r="AA13253" s="429"/>
      <c r="AB13253" s="185"/>
      <c r="AC13253" s="431"/>
    </row>
    <row r="13254" spans="24:29">
      <c r="X13254" s="429"/>
      <c r="Y13254" s="429"/>
      <c r="Z13254" s="429"/>
      <c r="AA13254" s="429"/>
      <c r="AB13254" s="185"/>
      <c r="AC13254" s="431"/>
    </row>
    <row r="13255" spans="24:29">
      <c r="X13255" s="429"/>
      <c r="Y13255" s="429"/>
      <c r="Z13255" s="429"/>
      <c r="AA13255" s="429"/>
      <c r="AB13255" s="185"/>
      <c r="AC13255" s="431"/>
    </row>
    <row r="13256" spans="24:29">
      <c r="X13256" s="429"/>
      <c r="Y13256" s="429"/>
      <c r="Z13256" s="429"/>
      <c r="AA13256" s="429"/>
      <c r="AB13256" s="185"/>
      <c r="AC13256" s="431"/>
    </row>
    <row r="13257" spans="24:29">
      <c r="X13257" s="429"/>
      <c r="Y13257" s="429"/>
      <c r="Z13257" s="429"/>
      <c r="AA13257" s="429"/>
      <c r="AB13257" s="185"/>
      <c r="AC13257" s="431"/>
    </row>
    <row r="13258" spans="24:29">
      <c r="X13258" s="429"/>
      <c r="Y13258" s="429"/>
      <c r="Z13258" s="429"/>
      <c r="AA13258" s="429"/>
      <c r="AB13258" s="185"/>
      <c r="AC13258" s="431"/>
    </row>
    <row r="13259" spans="24:29">
      <c r="X13259" s="429"/>
      <c r="Y13259" s="429"/>
      <c r="Z13259" s="429"/>
      <c r="AA13259" s="429"/>
      <c r="AB13259" s="185"/>
      <c r="AC13259" s="431"/>
    </row>
    <row r="13260" spans="24:29">
      <c r="X13260" s="429"/>
      <c r="Y13260" s="429"/>
      <c r="Z13260" s="429"/>
      <c r="AA13260" s="429"/>
      <c r="AB13260" s="185"/>
      <c r="AC13260" s="431"/>
    </row>
    <row r="13261" spans="24:29">
      <c r="X13261" s="429"/>
      <c r="Y13261" s="429"/>
      <c r="Z13261" s="429"/>
      <c r="AA13261" s="429"/>
      <c r="AB13261" s="185"/>
      <c r="AC13261" s="431"/>
    </row>
    <row r="13262" spans="24:29">
      <c r="X13262" s="429"/>
      <c r="Y13262" s="429"/>
      <c r="Z13262" s="429"/>
      <c r="AA13262" s="429"/>
      <c r="AB13262" s="185"/>
      <c r="AC13262" s="431"/>
    </row>
    <row r="13263" spans="24:29">
      <c r="X13263" s="429"/>
      <c r="Y13263" s="429"/>
      <c r="Z13263" s="429"/>
      <c r="AA13263" s="429"/>
      <c r="AB13263" s="185"/>
      <c r="AC13263" s="431"/>
    </row>
    <row r="13264" spans="24:29">
      <c r="X13264" s="429"/>
      <c r="Y13264" s="429"/>
      <c r="Z13264" s="429"/>
      <c r="AA13264" s="429"/>
      <c r="AB13264" s="185"/>
      <c r="AC13264" s="431"/>
    </row>
    <row r="13265" spans="24:29">
      <c r="X13265" s="429"/>
      <c r="Y13265" s="429"/>
      <c r="Z13265" s="429"/>
      <c r="AA13265" s="429"/>
      <c r="AB13265" s="185"/>
      <c r="AC13265" s="431"/>
    </row>
    <row r="13266" spans="24:29">
      <c r="X13266" s="429"/>
      <c r="Y13266" s="429"/>
      <c r="Z13266" s="429"/>
      <c r="AA13266" s="429"/>
      <c r="AB13266" s="185"/>
      <c r="AC13266" s="431"/>
    </row>
    <row r="13267" spans="24:29">
      <c r="X13267" s="429"/>
      <c r="Y13267" s="429"/>
      <c r="Z13267" s="429"/>
      <c r="AA13267" s="429"/>
      <c r="AB13267" s="185"/>
      <c r="AC13267" s="431"/>
    </row>
    <row r="13268" spans="24:29">
      <c r="X13268" s="429"/>
      <c r="Y13268" s="429"/>
      <c r="Z13268" s="429"/>
      <c r="AA13268" s="429"/>
      <c r="AB13268" s="185"/>
      <c r="AC13268" s="431"/>
    </row>
    <row r="13269" spans="24:29">
      <c r="X13269" s="429"/>
      <c r="Y13269" s="429"/>
      <c r="Z13269" s="429"/>
      <c r="AA13269" s="429"/>
      <c r="AB13269" s="185"/>
      <c r="AC13269" s="431"/>
    </row>
    <row r="13270" spans="24:29">
      <c r="X13270" s="429"/>
      <c r="Y13270" s="429"/>
      <c r="Z13270" s="429"/>
      <c r="AA13270" s="429"/>
      <c r="AB13270" s="185"/>
      <c r="AC13270" s="431"/>
    </row>
    <row r="13271" spans="24:29">
      <c r="X13271" s="429"/>
      <c r="Y13271" s="429"/>
      <c r="Z13271" s="429"/>
      <c r="AA13271" s="429"/>
      <c r="AB13271" s="185"/>
      <c r="AC13271" s="431"/>
    </row>
    <row r="13272" spans="24:29">
      <c r="X13272" s="429"/>
      <c r="Y13272" s="429"/>
      <c r="Z13272" s="429"/>
      <c r="AA13272" s="429"/>
      <c r="AB13272" s="185"/>
      <c r="AC13272" s="431"/>
    </row>
    <row r="13273" spans="24:29">
      <c r="X13273" s="429"/>
      <c r="Y13273" s="429"/>
      <c r="Z13273" s="429"/>
      <c r="AA13273" s="429"/>
      <c r="AB13273" s="185"/>
      <c r="AC13273" s="431"/>
    </row>
    <row r="13274" spans="24:29">
      <c r="X13274" s="429"/>
      <c r="Y13274" s="429"/>
      <c r="Z13274" s="429"/>
      <c r="AA13274" s="429"/>
      <c r="AB13274" s="185"/>
      <c r="AC13274" s="431"/>
    </row>
    <row r="13275" spans="24:29">
      <c r="X13275" s="429"/>
      <c r="Y13275" s="429"/>
      <c r="Z13275" s="429"/>
      <c r="AA13275" s="429"/>
      <c r="AB13275" s="185"/>
      <c r="AC13275" s="431"/>
    </row>
    <row r="13276" spans="24:29">
      <c r="X13276" s="429"/>
      <c r="Y13276" s="429"/>
      <c r="Z13276" s="429"/>
      <c r="AA13276" s="429"/>
      <c r="AB13276" s="185"/>
      <c r="AC13276" s="431"/>
    </row>
    <row r="13277" spans="24:29">
      <c r="X13277" s="429"/>
      <c r="Y13277" s="429"/>
      <c r="Z13277" s="429"/>
      <c r="AA13277" s="429"/>
      <c r="AB13277" s="185"/>
      <c r="AC13277" s="431"/>
    </row>
    <row r="13278" spans="24:29">
      <c r="X13278" s="429"/>
      <c r="Y13278" s="429"/>
      <c r="Z13278" s="429"/>
      <c r="AA13278" s="429"/>
      <c r="AB13278" s="185"/>
      <c r="AC13278" s="431"/>
    </row>
    <row r="13279" spans="24:29">
      <c r="X13279" s="429"/>
      <c r="Y13279" s="429"/>
      <c r="Z13279" s="429"/>
      <c r="AA13279" s="429"/>
      <c r="AB13279" s="185"/>
      <c r="AC13279" s="431"/>
    </row>
    <row r="13280" spans="24:29">
      <c r="X13280" s="429"/>
      <c r="Y13280" s="429"/>
      <c r="Z13280" s="429"/>
      <c r="AA13280" s="429"/>
      <c r="AB13280" s="185"/>
      <c r="AC13280" s="431"/>
    </row>
    <row r="13281" spans="24:29">
      <c r="X13281" s="429"/>
      <c r="Y13281" s="429"/>
      <c r="Z13281" s="429"/>
      <c r="AA13281" s="429"/>
      <c r="AB13281" s="185"/>
      <c r="AC13281" s="431"/>
    </row>
    <row r="13282" spans="24:29">
      <c r="X13282" s="429"/>
      <c r="Y13282" s="429"/>
      <c r="Z13282" s="429"/>
      <c r="AA13282" s="429"/>
      <c r="AB13282" s="185"/>
      <c r="AC13282" s="431"/>
    </row>
    <row r="13283" spans="24:29">
      <c r="X13283" s="429"/>
      <c r="Y13283" s="429"/>
      <c r="Z13283" s="429"/>
      <c r="AA13283" s="429"/>
      <c r="AB13283" s="185"/>
      <c r="AC13283" s="431"/>
    </row>
    <row r="13284" spans="24:29">
      <c r="X13284" s="429"/>
      <c r="Y13284" s="429"/>
      <c r="Z13284" s="429"/>
      <c r="AA13284" s="429"/>
      <c r="AB13284" s="185"/>
      <c r="AC13284" s="431"/>
    </row>
    <row r="13285" spans="24:29">
      <c r="X13285" s="429"/>
      <c r="Y13285" s="429"/>
      <c r="Z13285" s="429"/>
      <c r="AA13285" s="429"/>
      <c r="AB13285" s="185"/>
      <c r="AC13285" s="431"/>
    </row>
    <row r="13286" spans="24:29">
      <c r="X13286" s="429"/>
      <c r="Y13286" s="429"/>
      <c r="Z13286" s="429"/>
      <c r="AA13286" s="429"/>
      <c r="AB13286" s="185"/>
      <c r="AC13286" s="431"/>
    </row>
    <row r="13287" spans="24:29">
      <c r="X13287" s="429"/>
      <c r="Y13287" s="429"/>
      <c r="Z13287" s="429"/>
      <c r="AA13287" s="429"/>
      <c r="AB13287" s="185"/>
      <c r="AC13287" s="431"/>
    </row>
    <row r="13288" spans="24:29">
      <c r="X13288" s="429"/>
      <c r="Y13288" s="429"/>
      <c r="Z13288" s="429"/>
      <c r="AA13288" s="429"/>
      <c r="AB13288" s="185"/>
      <c r="AC13288" s="431"/>
    </row>
    <row r="13289" spans="24:29">
      <c r="X13289" s="429"/>
      <c r="Y13289" s="429"/>
      <c r="Z13289" s="429"/>
      <c r="AA13289" s="429"/>
      <c r="AB13289" s="185"/>
      <c r="AC13289" s="431"/>
    </row>
    <row r="13290" spans="24:29">
      <c r="X13290" s="429"/>
      <c r="Y13290" s="429"/>
      <c r="Z13290" s="429"/>
      <c r="AA13290" s="429"/>
      <c r="AB13290" s="185"/>
      <c r="AC13290" s="431"/>
    </row>
    <row r="13291" spans="24:29">
      <c r="X13291" s="429"/>
      <c r="Y13291" s="429"/>
      <c r="Z13291" s="429"/>
      <c r="AA13291" s="429"/>
      <c r="AB13291" s="185"/>
      <c r="AC13291" s="431"/>
    </row>
    <row r="13292" spans="24:29">
      <c r="X13292" s="429"/>
      <c r="Y13292" s="429"/>
      <c r="Z13292" s="429"/>
      <c r="AA13292" s="429"/>
      <c r="AB13292" s="185"/>
      <c r="AC13292" s="431"/>
    </row>
    <row r="13293" spans="24:29">
      <c r="X13293" s="429"/>
      <c r="Y13293" s="429"/>
      <c r="Z13293" s="429"/>
      <c r="AA13293" s="429"/>
      <c r="AB13293" s="185"/>
      <c r="AC13293" s="431"/>
    </row>
    <row r="13294" spans="24:29">
      <c r="X13294" s="429"/>
      <c r="Y13294" s="429"/>
      <c r="Z13294" s="429"/>
      <c r="AA13294" s="429"/>
      <c r="AB13294" s="185"/>
      <c r="AC13294" s="431"/>
    </row>
    <row r="13295" spans="24:29">
      <c r="X13295" s="429"/>
      <c r="Y13295" s="429"/>
      <c r="Z13295" s="429"/>
      <c r="AA13295" s="429"/>
      <c r="AB13295" s="185"/>
      <c r="AC13295" s="431"/>
    </row>
    <row r="13296" spans="24:29">
      <c r="X13296" s="429"/>
      <c r="Y13296" s="429"/>
      <c r="Z13296" s="429"/>
      <c r="AA13296" s="429"/>
      <c r="AB13296" s="185"/>
      <c r="AC13296" s="431"/>
    </row>
    <row r="13297" spans="24:29">
      <c r="X13297" s="429"/>
      <c r="Y13297" s="429"/>
      <c r="Z13297" s="429"/>
      <c r="AA13297" s="429"/>
      <c r="AB13297" s="185"/>
      <c r="AC13297" s="431"/>
    </row>
    <row r="13298" spans="24:29">
      <c r="X13298" s="429"/>
      <c r="Y13298" s="429"/>
      <c r="Z13298" s="429"/>
      <c r="AA13298" s="429"/>
      <c r="AB13298" s="185"/>
      <c r="AC13298" s="431"/>
    </row>
    <row r="13299" spans="24:29">
      <c r="X13299" s="429"/>
      <c r="Y13299" s="429"/>
      <c r="Z13299" s="429"/>
      <c r="AA13299" s="429"/>
      <c r="AB13299" s="185"/>
      <c r="AC13299" s="431"/>
    </row>
    <row r="13300" spans="24:29">
      <c r="X13300" s="429"/>
      <c r="Y13300" s="429"/>
      <c r="Z13300" s="429"/>
      <c r="AA13300" s="429"/>
      <c r="AB13300" s="185"/>
      <c r="AC13300" s="431"/>
    </row>
    <row r="13301" spans="24:29">
      <c r="X13301" s="429"/>
      <c r="Y13301" s="429"/>
      <c r="Z13301" s="429"/>
      <c r="AA13301" s="429"/>
      <c r="AB13301" s="185"/>
      <c r="AC13301" s="431"/>
    </row>
    <row r="13302" spans="24:29">
      <c r="X13302" s="429"/>
      <c r="Y13302" s="429"/>
      <c r="Z13302" s="429"/>
      <c r="AA13302" s="429"/>
      <c r="AB13302" s="185"/>
      <c r="AC13302" s="431"/>
    </row>
    <row r="13303" spans="24:29">
      <c r="X13303" s="429"/>
      <c r="Y13303" s="429"/>
      <c r="Z13303" s="429"/>
      <c r="AA13303" s="429"/>
      <c r="AB13303" s="185"/>
      <c r="AC13303" s="431"/>
    </row>
    <row r="13304" spans="24:29">
      <c r="X13304" s="429"/>
      <c r="Y13304" s="429"/>
      <c r="Z13304" s="429"/>
      <c r="AA13304" s="429"/>
      <c r="AB13304" s="185"/>
      <c r="AC13304" s="431"/>
    </row>
    <row r="13305" spans="24:29">
      <c r="X13305" s="429"/>
      <c r="Y13305" s="429"/>
      <c r="Z13305" s="429"/>
      <c r="AA13305" s="429"/>
      <c r="AB13305" s="185"/>
      <c r="AC13305" s="431"/>
    </row>
    <row r="13306" spans="24:29">
      <c r="X13306" s="429"/>
      <c r="Y13306" s="429"/>
      <c r="Z13306" s="429"/>
      <c r="AA13306" s="429"/>
      <c r="AB13306" s="185"/>
      <c r="AC13306" s="431"/>
    </row>
    <row r="13307" spans="24:29">
      <c r="X13307" s="429"/>
      <c r="Y13307" s="429"/>
      <c r="Z13307" s="429"/>
      <c r="AA13307" s="429"/>
      <c r="AB13307" s="185"/>
      <c r="AC13307" s="431"/>
    </row>
    <row r="13308" spans="24:29">
      <c r="X13308" s="429"/>
      <c r="Y13308" s="429"/>
      <c r="Z13308" s="429"/>
      <c r="AA13308" s="429"/>
      <c r="AB13308" s="185"/>
      <c r="AC13308" s="431"/>
    </row>
    <row r="13309" spans="24:29">
      <c r="X13309" s="429"/>
      <c r="Y13309" s="429"/>
      <c r="Z13309" s="429"/>
      <c r="AA13309" s="429"/>
      <c r="AB13309" s="185"/>
      <c r="AC13309" s="431"/>
    </row>
    <row r="13310" spans="24:29">
      <c r="X13310" s="429"/>
      <c r="Y13310" s="429"/>
      <c r="Z13310" s="429"/>
      <c r="AA13310" s="429"/>
      <c r="AB13310" s="185"/>
      <c r="AC13310" s="431"/>
    </row>
    <row r="13311" spans="24:29">
      <c r="X13311" s="429"/>
      <c r="Y13311" s="429"/>
      <c r="Z13311" s="429"/>
      <c r="AA13311" s="429"/>
      <c r="AB13311" s="185"/>
      <c r="AC13311" s="431"/>
    </row>
    <row r="13312" spans="24:29">
      <c r="X13312" s="429"/>
      <c r="Y13312" s="429"/>
      <c r="Z13312" s="429"/>
      <c r="AA13312" s="429"/>
      <c r="AB13312" s="185"/>
      <c r="AC13312" s="431"/>
    </row>
    <row r="13313" spans="24:29">
      <c r="X13313" s="429"/>
      <c r="Y13313" s="429"/>
      <c r="Z13313" s="429"/>
      <c r="AA13313" s="429"/>
      <c r="AB13313" s="185"/>
      <c r="AC13313" s="431"/>
    </row>
    <row r="13314" spans="24:29">
      <c r="X13314" s="429"/>
      <c r="Y13314" s="429"/>
      <c r="Z13314" s="429"/>
      <c r="AA13314" s="429"/>
      <c r="AB13314" s="185"/>
      <c r="AC13314" s="431"/>
    </row>
    <row r="13315" spans="24:29">
      <c r="X13315" s="429"/>
      <c r="Y13315" s="429"/>
      <c r="Z13315" s="429"/>
      <c r="AA13315" s="429"/>
      <c r="AB13315" s="185"/>
      <c r="AC13315" s="431"/>
    </row>
    <row r="13316" spans="24:29">
      <c r="X13316" s="429"/>
      <c r="Y13316" s="429"/>
      <c r="Z13316" s="429"/>
      <c r="AA13316" s="429"/>
      <c r="AB13316" s="185"/>
      <c r="AC13316" s="431"/>
    </row>
    <row r="13317" spans="24:29">
      <c r="X13317" s="429"/>
      <c r="Y13317" s="429"/>
      <c r="Z13317" s="429"/>
      <c r="AA13317" s="429"/>
      <c r="AB13317" s="185"/>
      <c r="AC13317" s="431"/>
    </row>
    <row r="13318" spans="24:29">
      <c r="X13318" s="429"/>
      <c r="Y13318" s="429"/>
      <c r="Z13318" s="429"/>
      <c r="AA13318" s="429"/>
      <c r="AB13318" s="185"/>
      <c r="AC13318" s="431"/>
    </row>
    <row r="13319" spans="24:29">
      <c r="X13319" s="429"/>
      <c r="Y13319" s="429"/>
      <c r="Z13319" s="429"/>
      <c r="AA13319" s="429"/>
      <c r="AB13319" s="185"/>
      <c r="AC13319" s="431"/>
    </row>
    <row r="13320" spans="24:29">
      <c r="X13320" s="429"/>
      <c r="Y13320" s="429"/>
      <c r="Z13320" s="429"/>
      <c r="AA13320" s="429"/>
      <c r="AB13320" s="185"/>
      <c r="AC13320" s="431"/>
    </row>
    <row r="13321" spans="24:29">
      <c r="X13321" s="429"/>
      <c r="Y13321" s="429"/>
      <c r="Z13321" s="429"/>
      <c r="AA13321" s="429"/>
      <c r="AB13321" s="185"/>
      <c r="AC13321" s="431"/>
    </row>
    <row r="13322" spans="24:29">
      <c r="X13322" s="429"/>
      <c r="Y13322" s="429"/>
      <c r="Z13322" s="429"/>
      <c r="AA13322" s="429"/>
      <c r="AB13322" s="185"/>
      <c r="AC13322" s="431"/>
    </row>
    <row r="13323" spans="24:29">
      <c r="X13323" s="429"/>
      <c r="Y13323" s="429"/>
      <c r="Z13323" s="429"/>
      <c r="AA13323" s="429"/>
      <c r="AB13323" s="185"/>
      <c r="AC13323" s="431"/>
    </row>
    <row r="13324" spans="24:29">
      <c r="X13324" s="429"/>
      <c r="Y13324" s="429"/>
      <c r="Z13324" s="429"/>
      <c r="AA13324" s="429"/>
      <c r="AB13324" s="185"/>
      <c r="AC13324" s="431"/>
    </row>
    <row r="13325" spans="24:29">
      <c r="X13325" s="429"/>
      <c r="Y13325" s="429"/>
      <c r="Z13325" s="429"/>
      <c r="AA13325" s="429"/>
      <c r="AB13325" s="185"/>
      <c r="AC13325" s="431"/>
    </row>
    <row r="13326" spans="24:29">
      <c r="X13326" s="429"/>
      <c r="Y13326" s="429"/>
      <c r="Z13326" s="429"/>
      <c r="AA13326" s="429"/>
      <c r="AB13326" s="185"/>
      <c r="AC13326" s="431"/>
    </row>
    <row r="13327" spans="24:29">
      <c r="X13327" s="429"/>
      <c r="Y13327" s="429"/>
      <c r="Z13327" s="429"/>
      <c r="AA13327" s="429"/>
      <c r="AB13327" s="185"/>
      <c r="AC13327" s="431"/>
    </row>
    <row r="13328" spans="24:29">
      <c r="X13328" s="429"/>
      <c r="Y13328" s="429"/>
      <c r="Z13328" s="429"/>
      <c r="AA13328" s="429"/>
      <c r="AB13328" s="185"/>
      <c r="AC13328" s="431"/>
    </row>
    <row r="13329" spans="24:29">
      <c r="X13329" s="429"/>
      <c r="Y13329" s="429"/>
      <c r="Z13329" s="429"/>
      <c r="AA13329" s="429"/>
      <c r="AB13329" s="185"/>
      <c r="AC13329" s="431"/>
    </row>
    <row r="13330" spans="24:29">
      <c r="X13330" s="429"/>
      <c r="Y13330" s="429"/>
      <c r="Z13330" s="429"/>
      <c r="AA13330" s="429"/>
      <c r="AB13330" s="185"/>
      <c r="AC13330" s="431"/>
    </row>
    <row r="13331" spans="24:29">
      <c r="X13331" s="429"/>
      <c r="Y13331" s="429"/>
      <c r="Z13331" s="429"/>
      <c r="AA13331" s="429"/>
      <c r="AB13331" s="185"/>
      <c r="AC13331" s="431"/>
    </row>
    <row r="13332" spans="24:29">
      <c r="X13332" s="429"/>
      <c r="Y13332" s="429"/>
      <c r="Z13332" s="429"/>
      <c r="AA13332" s="429"/>
      <c r="AB13332" s="185"/>
      <c r="AC13332" s="431"/>
    </row>
    <row r="13333" spans="24:29">
      <c r="X13333" s="429"/>
      <c r="Y13333" s="429"/>
      <c r="Z13333" s="429"/>
      <c r="AA13333" s="429"/>
      <c r="AB13333" s="185"/>
      <c r="AC13333" s="431"/>
    </row>
    <row r="13334" spans="24:29">
      <c r="X13334" s="429"/>
      <c r="Y13334" s="429"/>
      <c r="Z13334" s="429"/>
      <c r="AA13334" s="429"/>
      <c r="AB13334" s="185"/>
      <c r="AC13334" s="431"/>
    </row>
    <row r="13335" spans="24:29">
      <c r="X13335" s="429"/>
      <c r="Y13335" s="429"/>
      <c r="Z13335" s="429"/>
      <c r="AA13335" s="429"/>
      <c r="AB13335" s="185"/>
      <c r="AC13335" s="431"/>
    </row>
    <row r="13336" spans="24:29">
      <c r="X13336" s="429"/>
      <c r="Y13336" s="429"/>
      <c r="Z13336" s="429"/>
      <c r="AA13336" s="429"/>
      <c r="AB13336" s="185"/>
      <c r="AC13336" s="431"/>
    </row>
    <row r="13337" spans="24:29">
      <c r="X13337" s="429"/>
      <c r="Y13337" s="429"/>
      <c r="Z13337" s="429"/>
      <c r="AA13337" s="429"/>
      <c r="AB13337" s="185"/>
      <c r="AC13337" s="431"/>
    </row>
    <row r="13338" spans="24:29">
      <c r="X13338" s="429"/>
      <c r="Y13338" s="429"/>
      <c r="Z13338" s="429"/>
      <c r="AA13338" s="429"/>
      <c r="AB13338" s="185"/>
      <c r="AC13338" s="431"/>
    </row>
    <row r="13339" spans="24:29">
      <c r="X13339" s="429"/>
      <c r="Y13339" s="429"/>
      <c r="Z13339" s="429"/>
      <c r="AA13339" s="429"/>
      <c r="AB13339" s="185"/>
      <c r="AC13339" s="431"/>
    </row>
    <row r="13340" spans="24:29">
      <c r="X13340" s="429"/>
      <c r="Y13340" s="429"/>
      <c r="Z13340" s="429"/>
      <c r="AA13340" s="429"/>
      <c r="AB13340" s="185"/>
      <c r="AC13340" s="431"/>
    </row>
    <row r="13341" spans="24:29">
      <c r="X13341" s="429"/>
      <c r="Y13341" s="429"/>
      <c r="Z13341" s="429"/>
      <c r="AA13341" s="429"/>
      <c r="AB13341" s="185"/>
      <c r="AC13341" s="431"/>
    </row>
    <row r="13342" spans="24:29">
      <c r="X13342" s="429"/>
      <c r="Y13342" s="429"/>
      <c r="Z13342" s="429"/>
      <c r="AA13342" s="429"/>
      <c r="AB13342" s="185"/>
      <c r="AC13342" s="431"/>
    </row>
    <row r="13343" spans="24:29">
      <c r="X13343" s="429"/>
      <c r="Y13343" s="429"/>
      <c r="Z13343" s="429"/>
      <c r="AA13343" s="429"/>
      <c r="AB13343" s="185"/>
      <c r="AC13343" s="431"/>
    </row>
    <row r="13344" spans="24:29">
      <c r="X13344" s="429"/>
      <c r="Y13344" s="429"/>
      <c r="Z13344" s="429"/>
      <c r="AA13344" s="429"/>
      <c r="AB13344" s="185"/>
      <c r="AC13344" s="431"/>
    </row>
    <row r="13345" spans="24:29">
      <c r="X13345" s="429"/>
      <c r="Y13345" s="429"/>
      <c r="Z13345" s="429"/>
      <c r="AA13345" s="429"/>
      <c r="AB13345" s="185"/>
      <c r="AC13345" s="431"/>
    </row>
    <row r="13346" spans="24:29">
      <c r="X13346" s="429"/>
      <c r="Y13346" s="429"/>
      <c r="Z13346" s="429"/>
      <c r="AA13346" s="429"/>
      <c r="AB13346" s="185"/>
      <c r="AC13346" s="431"/>
    </row>
    <row r="13347" spans="24:29">
      <c r="X13347" s="429"/>
      <c r="Y13347" s="429"/>
      <c r="Z13347" s="429"/>
      <c r="AA13347" s="429"/>
      <c r="AB13347" s="185"/>
      <c r="AC13347" s="431"/>
    </row>
    <row r="13348" spans="24:29">
      <c r="X13348" s="429"/>
      <c r="Y13348" s="429"/>
      <c r="Z13348" s="429"/>
      <c r="AA13348" s="429"/>
      <c r="AB13348" s="185"/>
      <c r="AC13348" s="431"/>
    </row>
    <row r="13349" spans="24:29">
      <c r="X13349" s="429"/>
      <c r="Y13349" s="429"/>
      <c r="Z13349" s="429"/>
      <c r="AA13349" s="429"/>
      <c r="AB13349" s="185"/>
      <c r="AC13349" s="431"/>
    </row>
    <row r="13350" spans="24:29">
      <c r="X13350" s="429"/>
      <c r="Y13350" s="429"/>
      <c r="Z13350" s="429"/>
      <c r="AA13350" s="429"/>
      <c r="AB13350" s="185"/>
      <c r="AC13350" s="431"/>
    </row>
    <row r="13351" spans="24:29">
      <c r="X13351" s="429"/>
      <c r="Y13351" s="429"/>
      <c r="Z13351" s="429"/>
      <c r="AA13351" s="429"/>
      <c r="AB13351" s="185"/>
      <c r="AC13351" s="431"/>
    </row>
    <row r="13352" spans="24:29">
      <c r="X13352" s="429"/>
      <c r="Y13352" s="429"/>
      <c r="Z13352" s="429"/>
      <c r="AA13352" s="429"/>
      <c r="AB13352" s="185"/>
      <c r="AC13352" s="431"/>
    </row>
    <row r="13353" spans="24:29">
      <c r="X13353" s="429"/>
      <c r="Y13353" s="429"/>
      <c r="Z13353" s="429"/>
      <c r="AA13353" s="429"/>
      <c r="AB13353" s="185"/>
      <c r="AC13353" s="431"/>
    </row>
    <row r="13354" spans="24:29">
      <c r="X13354" s="429"/>
      <c r="Y13354" s="429"/>
      <c r="Z13354" s="429"/>
      <c r="AA13354" s="429"/>
      <c r="AB13354" s="185"/>
      <c r="AC13354" s="431"/>
    </row>
    <row r="13355" spans="24:29">
      <c r="X13355" s="429"/>
      <c r="Y13355" s="429"/>
      <c r="Z13355" s="429"/>
      <c r="AA13355" s="429"/>
      <c r="AB13355" s="185"/>
      <c r="AC13355" s="431"/>
    </row>
    <row r="13356" spans="24:29">
      <c r="X13356" s="429"/>
      <c r="Y13356" s="429"/>
      <c r="Z13356" s="429"/>
      <c r="AA13356" s="429"/>
      <c r="AB13356" s="185"/>
      <c r="AC13356" s="431"/>
    </row>
    <row r="13357" spans="24:29">
      <c r="X13357" s="429"/>
      <c r="Y13357" s="429"/>
      <c r="Z13357" s="429"/>
      <c r="AA13357" s="429"/>
      <c r="AB13357" s="185"/>
      <c r="AC13357" s="431"/>
    </row>
    <row r="13358" spans="24:29">
      <c r="X13358" s="429"/>
      <c r="Y13358" s="429"/>
      <c r="Z13358" s="429"/>
      <c r="AA13358" s="429"/>
      <c r="AB13358" s="185"/>
      <c r="AC13358" s="431"/>
    </row>
    <row r="13359" spans="24:29">
      <c r="X13359" s="429"/>
      <c r="Y13359" s="429"/>
      <c r="Z13359" s="429"/>
      <c r="AA13359" s="429"/>
      <c r="AB13359" s="185"/>
      <c r="AC13359" s="431"/>
    </row>
    <row r="13360" spans="24:29">
      <c r="X13360" s="429"/>
      <c r="Y13360" s="429"/>
      <c r="Z13360" s="429"/>
      <c r="AA13360" s="429"/>
      <c r="AB13360" s="185"/>
      <c r="AC13360" s="431"/>
    </row>
    <row r="13361" spans="24:29">
      <c r="X13361" s="429"/>
      <c r="Y13361" s="429"/>
      <c r="Z13361" s="429"/>
      <c r="AA13361" s="429"/>
      <c r="AB13361" s="185"/>
      <c r="AC13361" s="431"/>
    </row>
    <row r="13362" spans="24:29">
      <c r="X13362" s="429"/>
      <c r="Y13362" s="429"/>
      <c r="Z13362" s="429"/>
      <c r="AA13362" s="429"/>
      <c r="AB13362" s="185"/>
      <c r="AC13362" s="431"/>
    </row>
    <row r="13363" spans="24:29">
      <c r="X13363" s="429"/>
      <c r="Y13363" s="429"/>
      <c r="Z13363" s="429"/>
      <c r="AA13363" s="429"/>
      <c r="AB13363" s="185"/>
      <c r="AC13363" s="431"/>
    </row>
    <row r="13364" spans="24:29">
      <c r="X13364" s="429"/>
      <c r="Y13364" s="429"/>
      <c r="Z13364" s="429"/>
      <c r="AA13364" s="429"/>
      <c r="AB13364" s="185"/>
      <c r="AC13364" s="431"/>
    </row>
    <row r="13365" spans="24:29">
      <c r="X13365" s="429"/>
      <c r="Y13365" s="429"/>
      <c r="Z13365" s="429"/>
      <c r="AA13365" s="429"/>
      <c r="AB13365" s="185"/>
      <c r="AC13365" s="431"/>
    </row>
    <row r="13366" spans="24:29">
      <c r="X13366" s="429"/>
      <c r="Y13366" s="429"/>
      <c r="Z13366" s="429"/>
      <c r="AA13366" s="429"/>
      <c r="AB13366" s="185"/>
      <c r="AC13366" s="431"/>
    </row>
    <row r="13367" spans="24:29">
      <c r="X13367" s="429"/>
      <c r="Y13367" s="429"/>
      <c r="Z13367" s="429"/>
      <c r="AA13367" s="429"/>
      <c r="AB13367" s="185"/>
      <c r="AC13367" s="431"/>
    </row>
    <row r="13368" spans="24:29">
      <c r="X13368" s="429"/>
      <c r="Y13368" s="429"/>
      <c r="Z13368" s="429"/>
      <c r="AA13368" s="429"/>
      <c r="AB13368" s="185"/>
      <c r="AC13368" s="431"/>
    </row>
    <row r="13369" spans="24:29">
      <c r="X13369" s="429"/>
      <c r="Y13369" s="429"/>
      <c r="Z13369" s="429"/>
      <c r="AA13369" s="429"/>
      <c r="AB13369" s="185"/>
      <c r="AC13369" s="431"/>
    </row>
    <row r="13370" spans="24:29">
      <c r="X13370" s="429"/>
      <c r="Y13370" s="429"/>
      <c r="Z13370" s="429"/>
      <c r="AA13370" s="429"/>
      <c r="AB13370" s="185"/>
      <c r="AC13370" s="431"/>
    </row>
    <row r="13371" spans="24:29">
      <c r="X13371" s="429"/>
      <c r="Y13371" s="429"/>
      <c r="Z13371" s="429"/>
      <c r="AA13371" s="429"/>
      <c r="AB13371" s="185"/>
      <c r="AC13371" s="431"/>
    </row>
    <row r="13372" spans="24:29">
      <c r="X13372" s="429"/>
      <c r="Y13372" s="429"/>
      <c r="Z13372" s="429"/>
      <c r="AA13372" s="429"/>
      <c r="AB13372" s="185"/>
      <c r="AC13372" s="431"/>
    </row>
    <row r="13373" spans="24:29">
      <c r="X13373" s="429"/>
      <c r="Y13373" s="429"/>
      <c r="Z13373" s="429"/>
      <c r="AA13373" s="429"/>
      <c r="AB13373" s="185"/>
      <c r="AC13373" s="431"/>
    </row>
    <row r="13374" spans="24:29">
      <c r="X13374" s="429"/>
      <c r="Y13374" s="429"/>
      <c r="Z13374" s="429"/>
      <c r="AA13374" s="429"/>
      <c r="AB13374" s="185"/>
      <c r="AC13374" s="431"/>
    </row>
    <row r="13375" spans="24:29">
      <c r="X13375" s="429"/>
      <c r="Y13375" s="429"/>
      <c r="Z13375" s="429"/>
      <c r="AA13375" s="429"/>
      <c r="AB13375" s="185"/>
      <c r="AC13375" s="431"/>
    </row>
    <row r="13376" spans="24:29">
      <c r="X13376" s="429"/>
      <c r="Y13376" s="429"/>
      <c r="Z13376" s="429"/>
      <c r="AA13376" s="429"/>
      <c r="AB13376" s="185"/>
      <c r="AC13376" s="431"/>
    </row>
    <row r="13377" spans="24:29">
      <c r="X13377" s="429"/>
      <c r="Y13377" s="429"/>
      <c r="Z13377" s="429"/>
      <c r="AA13377" s="429"/>
      <c r="AB13377" s="185"/>
      <c r="AC13377" s="431"/>
    </row>
    <row r="13378" spans="24:29">
      <c r="X13378" s="429"/>
      <c r="Y13378" s="429"/>
      <c r="Z13378" s="429"/>
      <c r="AA13378" s="429"/>
      <c r="AB13378" s="185"/>
      <c r="AC13378" s="431"/>
    </row>
    <row r="13379" spans="24:29">
      <c r="X13379" s="429"/>
      <c r="Y13379" s="429"/>
      <c r="Z13379" s="429"/>
      <c r="AA13379" s="429"/>
      <c r="AB13379" s="185"/>
      <c r="AC13379" s="431"/>
    </row>
    <row r="13380" spans="24:29">
      <c r="X13380" s="429"/>
      <c r="Y13380" s="429"/>
      <c r="Z13380" s="429"/>
      <c r="AA13380" s="429"/>
      <c r="AB13380" s="185"/>
      <c r="AC13380" s="431"/>
    </row>
    <row r="13381" spans="24:29">
      <c r="X13381" s="429"/>
      <c r="Y13381" s="429"/>
      <c r="Z13381" s="429"/>
      <c r="AA13381" s="429"/>
      <c r="AB13381" s="185"/>
      <c r="AC13381" s="431"/>
    </row>
    <row r="13382" spans="24:29">
      <c r="X13382" s="429"/>
      <c r="Y13382" s="429"/>
      <c r="Z13382" s="429"/>
      <c r="AA13382" s="429"/>
      <c r="AB13382" s="185"/>
      <c r="AC13382" s="431"/>
    </row>
    <row r="13383" spans="24:29">
      <c r="X13383" s="429"/>
      <c r="Y13383" s="429"/>
      <c r="Z13383" s="429"/>
      <c r="AA13383" s="429"/>
      <c r="AB13383" s="185"/>
      <c r="AC13383" s="431"/>
    </row>
    <row r="13384" spans="24:29">
      <c r="X13384" s="429"/>
      <c r="Y13384" s="429"/>
      <c r="Z13384" s="429"/>
      <c r="AA13384" s="429"/>
      <c r="AB13384" s="185"/>
      <c r="AC13384" s="431"/>
    </row>
    <row r="13385" spans="24:29">
      <c r="X13385" s="429"/>
      <c r="Y13385" s="429"/>
      <c r="Z13385" s="429"/>
      <c r="AA13385" s="429"/>
      <c r="AB13385" s="185"/>
      <c r="AC13385" s="431"/>
    </row>
    <row r="13386" spans="24:29">
      <c r="X13386" s="429"/>
      <c r="Y13386" s="429"/>
      <c r="Z13386" s="429"/>
      <c r="AA13386" s="429"/>
      <c r="AB13386" s="185"/>
      <c r="AC13386" s="431"/>
    </row>
    <row r="13387" spans="24:29">
      <c r="X13387" s="429"/>
      <c r="Y13387" s="429"/>
      <c r="Z13387" s="429"/>
      <c r="AA13387" s="429"/>
      <c r="AB13387" s="185"/>
      <c r="AC13387" s="431"/>
    </row>
    <row r="13388" spans="24:29">
      <c r="X13388" s="429"/>
      <c r="Y13388" s="429"/>
      <c r="Z13388" s="429"/>
      <c r="AA13388" s="429"/>
      <c r="AB13388" s="185"/>
      <c r="AC13388" s="431"/>
    </row>
    <row r="13389" spans="24:29">
      <c r="X13389" s="429"/>
      <c r="Y13389" s="429"/>
      <c r="Z13389" s="429"/>
      <c r="AA13389" s="429"/>
      <c r="AB13389" s="185"/>
      <c r="AC13389" s="431"/>
    </row>
    <row r="13390" spans="24:29">
      <c r="X13390" s="429"/>
      <c r="Y13390" s="429"/>
      <c r="Z13390" s="429"/>
      <c r="AA13390" s="429"/>
      <c r="AB13390" s="185"/>
      <c r="AC13390" s="431"/>
    </row>
    <row r="13391" spans="24:29">
      <c r="X13391" s="429"/>
      <c r="Y13391" s="429"/>
      <c r="Z13391" s="429"/>
      <c r="AA13391" s="429"/>
      <c r="AB13391" s="185"/>
      <c r="AC13391" s="431"/>
    </row>
    <row r="13392" spans="24:29">
      <c r="X13392" s="429"/>
      <c r="Y13392" s="429"/>
      <c r="Z13392" s="429"/>
      <c r="AA13392" s="429"/>
      <c r="AB13392" s="185"/>
      <c r="AC13392" s="431"/>
    </row>
    <row r="13393" spans="24:29">
      <c r="X13393" s="429"/>
      <c r="Y13393" s="429"/>
      <c r="Z13393" s="429"/>
      <c r="AA13393" s="429"/>
      <c r="AB13393" s="185"/>
      <c r="AC13393" s="431"/>
    </row>
    <row r="13394" spans="24:29">
      <c r="X13394" s="429"/>
      <c r="Y13394" s="429"/>
      <c r="Z13394" s="429"/>
      <c r="AA13394" s="429"/>
      <c r="AB13394" s="185"/>
      <c r="AC13394" s="431"/>
    </row>
    <row r="13395" spans="24:29">
      <c r="X13395" s="429"/>
      <c r="Y13395" s="429"/>
      <c r="Z13395" s="429"/>
      <c r="AA13395" s="429"/>
      <c r="AB13395" s="185"/>
      <c r="AC13395" s="431"/>
    </row>
    <row r="13396" spans="24:29">
      <c r="X13396" s="429"/>
      <c r="Y13396" s="429"/>
      <c r="Z13396" s="429"/>
      <c r="AA13396" s="429"/>
      <c r="AB13396" s="185"/>
      <c r="AC13396" s="431"/>
    </row>
    <row r="13397" spans="24:29">
      <c r="X13397" s="429"/>
      <c r="Y13397" s="429"/>
      <c r="Z13397" s="429"/>
      <c r="AA13397" s="429"/>
      <c r="AB13397" s="185"/>
      <c r="AC13397" s="431"/>
    </row>
    <row r="13398" spans="24:29">
      <c r="X13398" s="429"/>
      <c r="Y13398" s="429"/>
      <c r="Z13398" s="429"/>
      <c r="AA13398" s="429"/>
      <c r="AB13398" s="185"/>
      <c r="AC13398" s="431"/>
    </row>
    <row r="13399" spans="24:29">
      <c r="X13399" s="429"/>
      <c r="Y13399" s="429"/>
      <c r="Z13399" s="429"/>
      <c r="AA13399" s="429"/>
      <c r="AB13399" s="185"/>
      <c r="AC13399" s="431"/>
    </row>
    <row r="13400" spans="24:29">
      <c r="X13400" s="429"/>
      <c r="Y13400" s="429"/>
      <c r="Z13400" s="429"/>
      <c r="AA13400" s="429"/>
      <c r="AB13400" s="185"/>
      <c r="AC13400" s="431"/>
    </row>
    <row r="13401" spans="24:29">
      <c r="X13401" s="429"/>
      <c r="Y13401" s="429"/>
      <c r="Z13401" s="429"/>
      <c r="AA13401" s="429"/>
      <c r="AB13401" s="185"/>
      <c r="AC13401" s="431"/>
    </row>
    <row r="13402" spans="24:29">
      <c r="X13402" s="429"/>
      <c r="Y13402" s="429"/>
      <c r="Z13402" s="429"/>
      <c r="AA13402" s="429"/>
      <c r="AB13402" s="185"/>
      <c r="AC13402" s="431"/>
    </row>
    <row r="13403" spans="24:29">
      <c r="X13403" s="429"/>
      <c r="Y13403" s="429"/>
      <c r="Z13403" s="429"/>
      <c r="AA13403" s="429"/>
      <c r="AB13403" s="185"/>
      <c r="AC13403" s="431"/>
    </row>
    <row r="13404" spans="24:29">
      <c r="X13404" s="429"/>
      <c r="Y13404" s="429"/>
      <c r="Z13404" s="429"/>
      <c r="AA13404" s="429"/>
      <c r="AB13404" s="185"/>
      <c r="AC13404" s="431"/>
    </row>
    <row r="13405" spans="24:29">
      <c r="X13405" s="429"/>
      <c r="Y13405" s="429"/>
      <c r="Z13405" s="429"/>
      <c r="AA13405" s="429"/>
      <c r="AB13405" s="185"/>
      <c r="AC13405" s="431"/>
    </row>
    <row r="13406" spans="24:29">
      <c r="X13406" s="429"/>
      <c r="Y13406" s="429"/>
      <c r="Z13406" s="429"/>
      <c r="AA13406" s="429"/>
      <c r="AB13406" s="185"/>
      <c r="AC13406" s="431"/>
    </row>
    <row r="13407" spans="24:29">
      <c r="X13407" s="429"/>
      <c r="Y13407" s="429"/>
      <c r="Z13407" s="429"/>
      <c r="AA13407" s="429"/>
      <c r="AB13407" s="185"/>
      <c r="AC13407" s="431"/>
    </row>
    <row r="13408" spans="24:29">
      <c r="X13408" s="429"/>
      <c r="Y13408" s="429"/>
      <c r="Z13408" s="429"/>
      <c r="AA13408" s="429"/>
      <c r="AB13408" s="185"/>
      <c r="AC13408" s="431"/>
    </row>
    <row r="13409" spans="24:29">
      <c r="X13409" s="429"/>
      <c r="Y13409" s="429"/>
      <c r="Z13409" s="429"/>
      <c r="AA13409" s="429"/>
      <c r="AB13409" s="185"/>
      <c r="AC13409" s="431"/>
    </row>
    <row r="13410" spans="24:29">
      <c r="X13410" s="429"/>
      <c r="Y13410" s="429"/>
      <c r="Z13410" s="429"/>
      <c r="AA13410" s="429"/>
      <c r="AB13410" s="185"/>
      <c r="AC13410" s="431"/>
    </row>
    <row r="13411" spans="24:29">
      <c r="X13411" s="429"/>
      <c r="Y13411" s="429"/>
      <c r="Z13411" s="429"/>
      <c r="AA13411" s="429"/>
      <c r="AB13411" s="185"/>
      <c r="AC13411" s="431"/>
    </row>
    <row r="13412" spans="24:29">
      <c r="X13412" s="429"/>
      <c r="Y13412" s="429"/>
      <c r="Z13412" s="429"/>
      <c r="AA13412" s="429"/>
      <c r="AB13412" s="185"/>
      <c r="AC13412" s="431"/>
    </row>
    <row r="13413" spans="24:29">
      <c r="X13413" s="429"/>
      <c r="Y13413" s="429"/>
      <c r="Z13413" s="429"/>
      <c r="AA13413" s="429"/>
      <c r="AB13413" s="185"/>
      <c r="AC13413" s="431"/>
    </row>
    <row r="13414" spans="24:29">
      <c r="X13414" s="429"/>
      <c r="Y13414" s="429"/>
      <c r="Z13414" s="429"/>
      <c r="AA13414" s="429"/>
      <c r="AB13414" s="185"/>
      <c r="AC13414" s="431"/>
    </row>
    <row r="13415" spans="24:29">
      <c r="X13415" s="429"/>
      <c r="Y13415" s="429"/>
      <c r="Z13415" s="429"/>
      <c r="AA13415" s="429"/>
      <c r="AB13415" s="185"/>
      <c r="AC13415" s="431"/>
    </row>
    <row r="13416" spans="24:29">
      <c r="X13416" s="429"/>
      <c r="Y13416" s="429"/>
      <c r="Z13416" s="429"/>
      <c r="AA13416" s="429"/>
      <c r="AB13416" s="185"/>
      <c r="AC13416" s="431"/>
    </row>
    <row r="13417" spans="24:29">
      <c r="X13417" s="429"/>
      <c r="Y13417" s="429"/>
      <c r="Z13417" s="429"/>
      <c r="AA13417" s="429"/>
      <c r="AB13417" s="185"/>
      <c r="AC13417" s="431"/>
    </row>
    <row r="13418" spans="24:29">
      <c r="X13418" s="429"/>
      <c r="Y13418" s="429"/>
      <c r="Z13418" s="429"/>
      <c r="AA13418" s="429"/>
      <c r="AB13418" s="185"/>
      <c r="AC13418" s="431"/>
    </row>
    <row r="13419" spans="24:29">
      <c r="X13419" s="429"/>
      <c r="Y13419" s="429"/>
      <c r="Z13419" s="429"/>
      <c r="AA13419" s="429"/>
      <c r="AB13419" s="185"/>
      <c r="AC13419" s="431"/>
    </row>
    <row r="13420" spans="24:29">
      <c r="X13420" s="429"/>
      <c r="Y13420" s="429"/>
      <c r="Z13420" s="429"/>
      <c r="AA13420" s="429"/>
      <c r="AB13420" s="185"/>
      <c r="AC13420" s="431"/>
    </row>
    <row r="13421" spans="24:29">
      <c r="X13421" s="429"/>
      <c r="Y13421" s="429"/>
      <c r="Z13421" s="429"/>
      <c r="AA13421" s="429"/>
      <c r="AB13421" s="185"/>
      <c r="AC13421" s="431"/>
    </row>
    <row r="13422" spans="24:29">
      <c r="X13422" s="429"/>
      <c r="Y13422" s="429"/>
      <c r="Z13422" s="429"/>
      <c r="AA13422" s="429"/>
      <c r="AB13422" s="185"/>
      <c r="AC13422" s="431"/>
    </row>
    <row r="13423" spans="24:29">
      <c r="X13423" s="429"/>
      <c r="Y13423" s="429"/>
      <c r="Z13423" s="429"/>
      <c r="AA13423" s="429"/>
      <c r="AB13423" s="185"/>
      <c r="AC13423" s="431"/>
    </row>
    <row r="13424" spans="24:29">
      <c r="X13424" s="429"/>
      <c r="Y13424" s="429"/>
      <c r="Z13424" s="429"/>
      <c r="AA13424" s="429"/>
      <c r="AB13424" s="185"/>
      <c r="AC13424" s="431"/>
    </row>
    <row r="13425" spans="24:29">
      <c r="X13425" s="429"/>
      <c r="Y13425" s="429"/>
      <c r="Z13425" s="429"/>
      <c r="AA13425" s="429"/>
      <c r="AB13425" s="185"/>
      <c r="AC13425" s="431"/>
    </row>
    <row r="13426" spans="24:29">
      <c r="X13426" s="429"/>
      <c r="Y13426" s="429"/>
      <c r="Z13426" s="429"/>
      <c r="AA13426" s="429"/>
      <c r="AB13426" s="185"/>
      <c r="AC13426" s="431"/>
    </row>
    <row r="13427" spans="24:29">
      <c r="X13427" s="429"/>
      <c r="Y13427" s="429"/>
      <c r="Z13427" s="429"/>
      <c r="AA13427" s="429"/>
      <c r="AB13427" s="185"/>
      <c r="AC13427" s="431"/>
    </row>
    <row r="13428" spans="24:29">
      <c r="X13428" s="429"/>
      <c r="Y13428" s="429"/>
      <c r="Z13428" s="429"/>
      <c r="AA13428" s="429"/>
      <c r="AB13428" s="185"/>
      <c r="AC13428" s="431"/>
    </row>
    <row r="13429" spans="24:29">
      <c r="X13429" s="429"/>
      <c r="Y13429" s="429"/>
      <c r="Z13429" s="429"/>
      <c r="AA13429" s="429"/>
      <c r="AB13429" s="185"/>
      <c r="AC13429" s="431"/>
    </row>
    <row r="13430" spans="24:29">
      <c r="X13430" s="429"/>
      <c r="Y13430" s="429"/>
      <c r="Z13430" s="429"/>
      <c r="AA13430" s="429"/>
      <c r="AB13430" s="185"/>
      <c r="AC13430" s="431"/>
    </row>
    <row r="13431" spans="24:29">
      <c r="X13431" s="429"/>
      <c r="Y13431" s="429"/>
      <c r="Z13431" s="429"/>
      <c r="AA13431" s="429"/>
      <c r="AB13431" s="185"/>
      <c r="AC13431" s="431"/>
    </row>
    <row r="13432" spans="24:29">
      <c r="X13432" s="429"/>
      <c r="Y13432" s="429"/>
      <c r="Z13432" s="429"/>
      <c r="AA13432" s="429"/>
      <c r="AB13432" s="185"/>
      <c r="AC13432" s="431"/>
    </row>
    <row r="13433" spans="24:29">
      <c r="X13433" s="429"/>
      <c r="Y13433" s="429"/>
      <c r="Z13433" s="429"/>
      <c r="AA13433" s="429"/>
      <c r="AB13433" s="185"/>
      <c r="AC13433" s="431"/>
    </row>
    <row r="13434" spans="24:29">
      <c r="X13434" s="429"/>
      <c r="Y13434" s="429"/>
      <c r="Z13434" s="429"/>
      <c r="AA13434" s="429"/>
      <c r="AB13434" s="185"/>
      <c r="AC13434" s="431"/>
    </row>
    <row r="13435" spans="24:29">
      <c r="X13435" s="429"/>
      <c r="Y13435" s="429"/>
      <c r="Z13435" s="429"/>
      <c r="AA13435" s="429"/>
      <c r="AB13435" s="185"/>
      <c r="AC13435" s="431"/>
    </row>
    <row r="13436" spans="24:29">
      <c r="X13436" s="429"/>
      <c r="Y13436" s="429"/>
      <c r="Z13436" s="429"/>
      <c r="AA13436" s="429"/>
      <c r="AB13436" s="185"/>
      <c r="AC13436" s="431"/>
    </row>
    <row r="13437" spans="24:29">
      <c r="X13437" s="429"/>
      <c r="Y13437" s="429"/>
      <c r="Z13437" s="429"/>
      <c r="AA13437" s="429"/>
      <c r="AB13437" s="185"/>
      <c r="AC13437" s="431"/>
    </row>
    <row r="13438" spans="24:29">
      <c r="X13438" s="429"/>
      <c r="Y13438" s="429"/>
      <c r="Z13438" s="429"/>
      <c r="AA13438" s="429"/>
      <c r="AB13438" s="185"/>
      <c r="AC13438" s="431"/>
    </row>
    <row r="13439" spans="24:29">
      <c r="X13439" s="429"/>
      <c r="Y13439" s="429"/>
      <c r="Z13439" s="429"/>
      <c r="AA13439" s="429"/>
      <c r="AB13439" s="185"/>
      <c r="AC13439" s="431"/>
    </row>
    <row r="13440" spans="24:29">
      <c r="X13440" s="429"/>
      <c r="Y13440" s="429"/>
      <c r="Z13440" s="429"/>
      <c r="AA13440" s="429"/>
      <c r="AB13440" s="185"/>
      <c r="AC13440" s="431"/>
    </row>
    <row r="13441" spans="24:29">
      <c r="X13441" s="429"/>
      <c r="Y13441" s="429"/>
      <c r="Z13441" s="429"/>
      <c r="AA13441" s="429"/>
      <c r="AB13441" s="185"/>
      <c r="AC13441" s="431"/>
    </row>
    <row r="13442" spans="24:29">
      <c r="X13442" s="429"/>
      <c r="Y13442" s="429"/>
      <c r="Z13442" s="429"/>
      <c r="AA13442" s="429"/>
      <c r="AB13442" s="185"/>
      <c r="AC13442" s="431"/>
    </row>
    <row r="13443" spans="24:29">
      <c r="X13443" s="429"/>
      <c r="Y13443" s="429"/>
      <c r="Z13443" s="429"/>
      <c r="AA13443" s="429"/>
      <c r="AB13443" s="185"/>
      <c r="AC13443" s="431"/>
    </row>
    <row r="13444" spans="24:29">
      <c r="X13444" s="429"/>
      <c r="Y13444" s="429"/>
      <c r="Z13444" s="429"/>
      <c r="AA13444" s="429"/>
      <c r="AB13444" s="185"/>
      <c r="AC13444" s="431"/>
    </row>
    <row r="13445" spans="24:29">
      <c r="X13445" s="429"/>
      <c r="Y13445" s="429"/>
      <c r="Z13445" s="429"/>
      <c r="AA13445" s="429"/>
      <c r="AB13445" s="185"/>
      <c r="AC13445" s="431"/>
    </row>
    <row r="13446" spans="24:29">
      <c r="X13446" s="429"/>
      <c r="Y13446" s="429"/>
      <c r="Z13446" s="429"/>
      <c r="AA13446" s="429"/>
      <c r="AB13446" s="185"/>
      <c r="AC13446" s="431"/>
    </row>
    <row r="13447" spans="24:29">
      <c r="X13447" s="429"/>
      <c r="Y13447" s="429"/>
      <c r="Z13447" s="429"/>
      <c r="AA13447" s="429"/>
      <c r="AB13447" s="185"/>
      <c r="AC13447" s="431"/>
    </row>
    <row r="13448" spans="24:29">
      <c r="X13448" s="429"/>
      <c r="Y13448" s="429"/>
      <c r="Z13448" s="429"/>
      <c r="AA13448" s="429"/>
      <c r="AB13448" s="185"/>
      <c r="AC13448" s="431"/>
    </row>
    <row r="13449" spans="24:29">
      <c r="X13449" s="429"/>
      <c r="Y13449" s="429"/>
      <c r="Z13449" s="429"/>
      <c r="AA13449" s="429"/>
      <c r="AB13449" s="185"/>
      <c r="AC13449" s="431"/>
    </row>
    <row r="13450" spans="24:29">
      <c r="X13450" s="429"/>
      <c r="Y13450" s="429"/>
      <c r="Z13450" s="429"/>
      <c r="AA13450" s="429"/>
      <c r="AB13450" s="185"/>
      <c r="AC13450" s="431"/>
    </row>
    <row r="13451" spans="24:29">
      <c r="X13451" s="429"/>
      <c r="Y13451" s="429"/>
      <c r="Z13451" s="429"/>
      <c r="AA13451" s="429"/>
      <c r="AB13451" s="185"/>
      <c r="AC13451" s="431"/>
    </row>
    <row r="13452" spans="24:29">
      <c r="X13452" s="429"/>
      <c r="Y13452" s="429"/>
      <c r="Z13452" s="429"/>
      <c r="AA13452" s="429"/>
      <c r="AB13452" s="185"/>
      <c r="AC13452" s="431"/>
    </row>
    <row r="13453" spans="24:29">
      <c r="X13453" s="429"/>
      <c r="Y13453" s="429"/>
      <c r="Z13453" s="429"/>
      <c r="AA13453" s="429"/>
      <c r="AB13453" s="185"/>
      <c r="AC13453" s="431"/>
    </row>
    <row r="13454" spans="24:29">
      <c r="X13454" s="429"/>
      <c r="Y13454" s="429"/>
      <c r="Z13454" s="429"/>
      <c r="AA13454" s="429"/>
      <c r="AB13454" s="185"/>
      <c r="AC13454" s="431"/>
    </row>
    <row r="13455" spans="24:29">
      <c r="X13455" s="429"/>
      <c r="Y13455" s="429"/>
      <c r="Z13455" s="429"/>
      <c r="AA13455" s="429"/>
      <c r="AB13455" s="185"/>
      <c r="AC13455" s="431"/>
    </row>
    <row r="13456" spans="24:29">
      <c r="X13456" s="429"/>
      <c r="Y13456" s="429"/>
      <c r="Z13456" s="429"/>
      <c r="AA13456" s="429"/>
      <c r="AB13456" s="185"/>
      <c r="AC13456" s="431"/>
    </row>
    <row r="13457" spans="24:29">
      <c r="X13457" s="429"/>
      <c r="Y13457" s="429"/>
      <c r="Z13457" s="429"/>
      <c r="AA13457" s="429"/>
      <c r="AB13457" s="185"/>
      <c r="AC13457" s="431"/>
    </row>
    <row r="13458" spans="24:29">
      <c r="X13458" s="429"/>
      <c r="Y13458" s="429"/>
      <c r="Z13458" s="429"/>
      <c r="AA13458" s="429"/>
      <c r="AB13458" s="185"/>
      <c r="AC13458" s="431"/>
    </row>
    <row r="13459" spans="24:29">
      <c r="X13459" s="429"/>
      <c r="Y13459" s="429"/>
      <c r="Z13459" s="429"/>
      <c r="AA13459" s="429"/>
      <c r="AB13459" s="185"/>
      <c r="AC13459" s="431"/>
    </row>
    <row r="13460" spans="24:29">
      <c r="X13460" s="429"/>
      <c r="Y13460" s="429"/>
      <c r="Z13460" s="429"/>
      <c r="AA13460" s="429"/>
      <c r="AB13460" s="185"/>
      <c r="AC13460" s="431"/>
    </row>
    <row r="13461" spans="24:29">
      <c r="X13461" s="429"/>
      <c r="Y13461" s="429"/>
      <c r="Z13461" s="429"/>
      <c r="AA13461" s="429"/>
      <c r="AB13461" s="185"/>
      <c r="AC13461" s="431"/>
    </row>
    <row r="13462" spans="24:29">
      <c r="X13462" s="429"/>
      <c r="Y13462" s="429"/>
      <c r="Z13462" s="429"/>
      <c r="AA13462" s="429"/>
      <c r="AB13462" s="185"/>
      <c r="AC13462" s="431"/>
    </row>
    <row r="13463" spans="24:29">
      <c r="X13463" s="429"/>
      <c r="Y13463" s="429"/>
      <c r="Z13463" s="429"/>
      <c r="AA13463" s="429"/>
      <c r="AB13463" s="185"/>
      <c r="AC13463" s="431"/>
    </row>
    <row r="13464" spans="24:29">
      <c r="X13464" s="429"/>
      <c r="Y13464" s="429"/>
      <c r="Z13464" s="429"/>
      <c r="AA13464" s="429"/>
      <c r="AB13464" s="185"/>
      <c r="AC13464" s="431"/>
    </row>
    <row r="13465" spans="24:29">
      <c r="X13465" s="429"/>
      <c r="Y13465" s="429"/>
      <c r="Z13465" s="429"/>
      <c r="AA13465" s="429"/>
      <c r="AB13465" s="185"/>
      <c r="AC13465" s="431"/>
    </row>
    <row r="13466" spans="24:29">
      <c r="X13466" s="429"/>
      <c r="Y13466" s="429"/>
      <c r="Z13466" s="429"/>
      <c r="AA13466" s="429"/>
      <c r="AB13466" s="185"/>
      <c r="AC13466" s="431"/>
    </row>
    <row r="13467" spans="24:29">
      <c r="X13467" s="429"/>
      <c r="Y13467" s="429"/>
      <c r="Z13467" s="429"/>
      <c r="AA13467" s="429"/>
      <c r="AB13467" s="185"/>
      <c r="AC13467" s="431"/>
    </row>
    <row r="13468" spans="24:29">
      <c r="X13468" s="429"/>
      <c r="Y13468" s="429"/>
      <c r="Z13468" s="429"/>
      <c r="AA13468" s="429"/>
      <c r="AB13468" s="185"/>
      <c r="AC13468" s="431"/>
    </row>
    <row r="13469" spans="24:29">
      <c r="X13469" s="429"/>
      <c r="Y13469" s="429"/>
      <c r="Z13469" s="429"/>
      <c r="AA13469" s="429"/>
      <c r="AB13469" s="185"/>
      <c r="AC13469" s="431"/>
    </row>
    <row r="13470" spans="24:29">
      <c r="X13470" s="429"/>
      <c r="Y13470" s="429"/>
      <c r="Z13470" s="429"/>
      <c r="AA13470" s="429"/>
      <c r="AB13470" s="185"/>
      <c r="AC13470" s="431"/>
    </row>
    <row r="13471" spans="24:29">
      <c r="X13471" s="429"/>
      <c r="Y13471" s="429"/>
      <c r="Z13471" s="429"/>
      <c r="AA13471" s="429"/>
      <c r="AB13471" s="185"/>
      <c r="AC13471" s="431"/>
    </row>
    <row r="13472" spans="24:29">
      <c r="X13472" s="429"/>
      <c r="Y13472" s="429"/>
      <c r="Z13472" s="429"/>
      <c r="AA13472" s="429"/>
      <c r="AB13472" s="185"/>
      <c r="AC13472" s="431"/>
    </row>
    <row r="13473" spans="24:29">
      <c r="X13473" s="429"/>
      <c r="Y13473" s="429"/>
      <c r="Z13473" s="429"/>
      <c r="AA13473" s="429"/>
      <c r="AB13473" s="185"/>
      <c r="AC13473" s="431"/>
    </row>
    <row r="13474" spans="24:29">
      <c r="X13474" s="429"/>
      <c r="Y13474" s="429"/>
      <c r="Z13474" s="429"/>
      <c r="AA13474" s="429"/>
      <c r="AB13474" s="185"/>
      <c r="AC13474" s="431"/>
    </row>
    <row r="13475" spans="24:29">
      <c r="X13475" s="429"/>
      <c r="Y13475" s="429"/>
      <c r="Z13475" s="429"/>
      <c r="AA13475" s="429"/>
      <c r="AB13475" s="185"/>
      <c r="AC13475" s="431"/>
    </row>
    <row r="13476" spans="24:29">
      <c r="X13476" s="429"/>
      <c r="Y13476" s="429"/>
      <c r="Z13476" s="429"/>
      <c r="AA13476" s="429"/>
      <c r="AB13476" s="185"/>
      <c r="AC13476" s="431"/>
    </row>
    <row r="13477" spans="24:29">
      <c r="X13477" s="429"/>
      <c r="Y13477" s="429"/>
      <c r="Z13477" s="429"/>
      <c r="AA13477" s="429"/>
      <c r="AB13477" s="185"/>
      <c r="AC13477" s="431"/>
    </row>
    <row r="13478" spans="24:29">
      <c r="X13478" s="429"/>
      <c r="Y13478" s="429"/>
      <c r="Z13478" s="429"/>
      <c r="AA13478" s="429"/>
      <c r="AB13478" s="185"/>
      <c r="AC13478" s="431"/>
    </row>
    <row r="13479" spans="24:29">
      <c r="X13479" s="429"/>
      <c r="Y13479" s="429"/>
      <c r="Z13479" s="429"/>
      <c r="AA13479" s="429"/>
      <c r="AB13479" s="185"/>
      <c r="AC13479" s="431"/>
    </row>
    <row r="13480" spans="24:29">
      <c r="X13480" s="429"/>
      <c r="Y13480" s="429"/>
      <c r="Z13480" s="429"/>
      <c r="AA13480" s="429"/>
      <c r="AB13480" s="185"/>
      <c r="AC13480" s="431"/>
    </row>
    <row r="13481" spans="24:29">
      <c r="X13481" s="429"/>
      <c r="Y13481" s="429"/>
      <c r="Z13481" s="429"/>
      <c r="AA13481" s="429"/>
      <c r="AB13481" s="185"/>
      <c r="AC13481" s="431"/>
    </row>
    <row r="13482" spans="24:29">
      <c r="X13482" s="429"/>
      <c r="Y13482" s="429"/>
      <c r="Z13482" s="429"/>
      <c r="AA13482" s="429"/>
      <c r="AB13482" s="185"/>
      <c r="AC13482" s="431"/>
    </row>
    <row r="13483" spans="24:29">
      <c r="X13483" s="429"/>
      <c r="Y13483" s="429"/>
      <c r="Z13483" s="429"/>
      <c r="AA13483" s="429"/>
      <c r="AB13483" s="185"/>
      <c r="AC13483" s="431"/>
    </row>
    <row r="13484" spans="24:29">
      <c r="X13484" s="429"/>
      <c r="Y13484" s="429"/>
      <c r="Z13484" s="429"/>
      <c r="AA13484" s="429"/>
      <c r="AB13484" s="185"/>
      <c r="AC13484" s="431"/>
    </row>
    <row r="13485" spans="24:29">
      <c r="X13485" s="429"/>
      <c r="Y13485" s="429"/>
      <c r="Z13485" s="429"/>
      <c r="AA13485" s="429"/>
      <c r="AB13485" s="185"/>
      <c r="AC13485" s="431"/>
    </row>
    <row r="13486" spans="24:29">
      <c r="X13486" s="429"/>
      <c r="Y13486" s="429"/>
      <c r="Z13486" s="429"/>
      <c r="AA13486" s="429"/>
      <c r="AB13486" s="185"/>
      <c r="AC13486" s="431"/>
    </row>
    <row r="13487" spans="24:29">
      <c r="X13487" s="429"/>
      <c r="Y13487" s="429"/>
      <c r="Z13487" s="429"/>
      <c r="AA13487" s="429"/>
      <c r="AB13487" s="185"/>
      <c r="AC13487" s="431"/>
    </row>
    <row r="13488" spans="24:29">
      <c r="X13488" s="429"/>
      <c r="Y13488" s="429"/>
      <c r="Z13488" s="429"/>
      <c r="AA13488" s="429"/>
      <c r="AB13488" s="185"/>
      <c r="AC13488" s="431"/>
    </row>
    <row r="13489" spans="24:29">
      <c r="X13489" s="429"/>
      <c r="Y13489" s="429"/>
      <c r="Z13489" s="429"/>
      <c r="AA13489" s="429"/>
      <c r="AB13489" s="185"/>
      <c r="AC13489" s="431"/>
    </row>
    <row r="13490" spans="24:29">
      <c r="X13490" s="429"/>
      <c r="Y13490" s="429"/>
      <c r="Z13490" s="429"/>
      <c r="AA13490" s="429"/>
      <c r="AB13490" s="185"/>
      <c r="AC13490" s="431"/>
    </row>
    <row r="13491" spans="24:29">
      <c r="X13491" s="429"/>
      <c r="Y13491" s="429"/>
      <c r="Z13491" s="429"/>
      <c r="AA13491" s="429"/>
      <c r="AB13491" s="185"/>
      <c r="AC13491" s="431"/>
    </row>
    <row r="13492" spans="24:29">
      <c r="X13492" s="429"/>
      <c r="Y13492" s="429"/>
      <c r="Z13492" s="429"/>
      <c r="AA13492" s="429"/>
      <c r="AB13492" s="185"/>
      <c r="AC13492" s="431"/>
    </row>
    <row r="13493" spans="24:29">
      <c r="X13493" s="429"/>
      <c r="Y13493" s="429"/>
      <c r="Z13493" s="429"/>
      <c r="AA13493" s="429"/>
      <c r="AB13493" s="185"/>
      <c r="AC13493" s="431"/>
    </row>
    <row r="13494" spans="24:29">
      <c r="X13494" s="429"/>
      <c r="Y13494" s="429"/>
      <c r="Z13494" s="429"/>
      <c r="AA13494" s="429"/>
      <c r="AB13494" s="185"/>
      <c r="AC13494" s="431"/>
    </row>
    <row r="13495" spans="24:29">
      <c r="X13495" s="429"/>
      <c r="Y13495" s="429"/>
      <c r="Z13495" s="429"/>
      <c r="AA13495" s="429"/>
      <c r="AB13495" s="185"/>
      <c r="AC13495" s="431"/>
    </row>
    <row r="13496" spans="24:29">
      <c r="X13496" s="429"/>
      <c r="Y13496" s="429"/>
      <c r="Z13496" s="429"/>
      <c r="AA13496" s="429"/>
      <c r="AB13496" s="185"/>
      <c r="AC13496" s="431"/>
    </row>
    <row r="13497" spans="24:29">
      <c r="X13497" s="429"/>
      <c r="Y13497" s="429"/>
      <c r="Z13497" s="429"/>
      <c r="AA13497" s="429"/>
      <c r="AB13497" s="185"/>
      <c r="AC13497" s="431"/>
    </row>
    <row r="13498" spans="24:29">
      <c r="X13498" s="429"/>
      <c r="Y13498" s="429"/>
      <c r="Z13498" s="429"/>
      <c r="AA13498" s="429"/>
      <c r="AB13498" s="185"/>
      <c r="AC13498" s="431"/>
    </row>
    <row r="13499" spans="24:29">
      <c r="X13499" s="429"/>
      <c r="Y13499" s="429"/>
      <c r="Z13499" s="429"/>
      <c r="AA13499" s="429"/>
      <c r="AB13499" s="185"/>
      <c r="AC13499" s="431"/>
    </row>
    <row r="13500" spans="24:29">
      <c r="X13500" s="429"/>
      <c r="Y13500" s="429"/>
      <c r="Z13500" s="429"/>
      <c r="AA13500" s="429"/>
      <c r="AB13500" s="185"/>
      <c r="AC13500" s="431"/>
    </row>
    <row r="13501" spans="24:29">
      <c r="X13501" s="429"/>
      <c r="Y13501" s="429"/>
      <c r="Z13501" s="429"/>
      <c r="AA13501" s="429"/>
      <c r="AB13501" s="185"/>
      <c r="AC13501" s="431"/>
    </row>
    <row r="13502" spans="24:29">
      <c r="X13502" s="429"/>
      <c r="Y13502" s="429"/>
      <c r="Z13502" s="429"/>
      <c r="AA13502" s="429"/>
      <c r="AB13502" s="185"/>
      <c r="AC13502" s="431"/>
    </row>
    <row r="13503" spans="24:29">
      <c r="X13503" s="429"/>
      <c r="Y13503" s="429"/>
      <c r="Z13503" s="429"/>
      <c r="AA13503" s="429"/>
      <c r="AB13503" s="185"/>
      <c r="AC13503" s="431"/>
    </row>
    <row r="13504" spans="24:29">
      <c r="X13504" s="429"/>
      <c r="Y13504" s="429"/>
      <c r="Z13504" s="429"/>
      <c r="AA13504" s="429"/>
      <c r="AB13504" s="185"/>
      <c r="AC13504" s="431"/>
    </row>
    <row r="13505" spans="24:29">
      <c r="X13505" s="429"/>
      <c r="Y13505" s="429"/>
      <c r="Z13505" s="429"/>
      <c r="AA13505" s="429"/>
      <c r="AB13505" s="185"/>
      <c r="AC13505" s="431"/>
    </row>
    <row r="13506" spans="24:29">
      <c r="X13506" s="429"/>
      <c r="Y13506" s="429"/>
      <c r="Z13506" s="429"/>
      <c r="AA13506" s="429"/>
      <c r="AB13506" s="185"/>
      <c r="AC13506" s="431"/>
    </row>
    <row r="13507" spans="24:29">
      <c r="X13507" s="429"/>
      <c r="Y13507" s="429"/>
      <c r="Z13507" s="429"/>
      <c r="AA13507" s="429"/>
      <c r="AB13507" s="185"/>
      <c r="AC13507" s="431"/>
    </row>
    <row r="13508" spans="24:29">
      <c r="X13508" s="429"/>
      <c r="Y13508" s="429"/>
      <c r="Z13508" s="429"/>
      <c r="AA13508" s="429"/>
      <c r="AB13508" s="185"/>
      <c r="AC13508" s="431"/>
    </row>
    <row r="13509" spans="24:29">
      <c r="X13509" s="429"/>
      <c r="Y13509" s="429"/>
      <c r="Z13509" s="429"/>
      <c r="AA13509" s="429"/>
      <c r="AB13509" s="185"/>
      <c r="AC13509" s="431"/>
    </row>
    <row r="13510" spans="24:29">
      <c r="X13510" s="429"/>
      <c r="Y13510" s="429"/>
      <c r="Z13510" s="429"/>
      <c r="AA13510" s="429"/>
      <c r="AB13510" s="185"/>
      <c r="AC13510" s="431"/>
    </row>
    <row r="13511" spans="24:29">
      <c r="X13511" s="429"/>
      <c r="Y13511" s="429"/>
      <c r="Z13511" s="429"/>
      <c r="AA13511" s="429"/>
      <c r="AB13511" s="185"/>
      <c r="AC13511" s="431"/>
    </row>
    <row r="13512" spans="24:29">
      <c r="X13512" s="429"/>
      <c r="Y13512" s="429"/>
      <c r="Z13512" s="429"/>
      <c r="AA13512" s="429"/>
      <c r="AB13512" s="185"/>
      <c r="AC13512" s="431"/>
    </row>
    <row r="13513" spans="24:29">
      <c r="X13513" s="429"/>
      <c r="Y13513" s="429"/>
      <c r="Z13513" s="429"/>
      <c r="AA13513" s="429"/>
      <c r="AB13513" s="185"/>
      <c r="AC13513" s="431"/>
    </row>
    <row r="13514" spans="24:29">
      <c r="X13514" s="429"/>
      <c r="Y13514" s="429"/>
      <c r="Z13514" s="429"/>
      <c r="AA13514" s="429"/>
      <c r="AB13514" s="185"/>
      <c r="AC13514" s="431"/>
    </row>
    <row r="13515" spans="24:29">
      <c r="X13515" s="429"/>
      <c r="Y13515" s="429"/>
      <c r="Z13515" s="429"/>
      <c r="AA13515" s="429"/>
      <c r="AB13515" s="185"/>
      <c r="AC13515" s="431"/>
    </row>
    <row r="13516" spans="24:29">
      <c r="X13516" s="429"/>
      <c r="Y13516" s="429"/>
      <c r="Z13516" s="429"/>
      <c r="AA13516" s="429"/>
      <c r="AB13516" s="185"/>
      <c r="AC13516" s="431"/>
    </row>
    <row r="13517" spans="24:29">
      <c r="X13517" s="429"/>
      <c r="Y13517" s="429"/>
      <c r="Z13517" s="429"/>
      <c r="AA13517" s="429"/>
      <c r="AB13517" s="185"/>
      <c r="AC13517" s="431"/>
    </row>
    <row r="13518" spans="24:29">
      <c r="X13518" s="429"/>
      <c r="Y13518" s="429"/>
      <c r="Z13518" s="429"/>
      <c r="AA13518" s="429"/>
      <c r="AB13518" s="185"/>
      <c r="AC13518" s="431"/>
    </row>
    <row r="13519" spans="24:29">
      <c r="X13519" s="429"/>
      <c r="Y13519" s="429"/>
      <c r="Z13519" s="429"/>
      <c r="AA13519" s="429"/>
      <c r="AB13519" s="185"/>
      <c r="AC13519" s="431"/>
    </row>
    <row r="13520" spans="24:29">
      <c r="X13520" s="429"/>
      <c r="Y13520" s="429"/>
      <c r="Z13520" s="429"/>
      <c r="AA13520" s="429"/>
      <c r="AB13520" s="185"/>
      <c r="AC13520" s="431"/>
    </row>
    <row r="13521" spans="24:29">
      <c r="X13521" s="429"/>
      <c r="Y13521" s="429"/>
      <c r="Z13521" s="429"/>
      <c r="AA13521" s="429"/>
      <c r="AB13521" s="185"/>
      <c r="AC13521" s="431"/>
    </row>
    <row r="13522" spans="24:29">
      <c r="X13522" s="429"/>
      <c r="Y13522" s="429"/>
      <c r="Z13522" s="429"/>
      <c r="AA13522" s="429"/>
      <c r="AB13522" s="185"/>
      <c r="AC13522" s="431"/>
    </row>
    <row r="13523" spans="24:29">
      <c r="X13523" s="429"/>
      <c r="Y13523" s="429"/>
      <c r="Z13523" s="429"/>
      <c r="AA13523" s="429"/>
      <c r="AB13523" s="185"/>
      <c r="AC13523" s="431"/>
    </row>
    <row r="13524" spans="24:29">
      <c r="X13524" s="429"/>
      <c r="Y13524" s="429"/>
      <c r="Z13524" s="429"/>
      <c r="AA13524" s="429"/>
      <c r="AB13524" s="185"/>
      <c r="AC13524" s="431"/>
    </row>
    <row r="13525" spans="24:29">
      <c r="X13525" s="429"/>
      <c r="Y13525" s="429"/>
      <c r="Z13525" s="429"/>
      <c r="AA13525" s="429"/>
      <c r="AB13525" s="185"/>
      <c r="AC13525" s="431"/>
    </row>
    <row r="13526" spans="24:29">
      <c r="X13526" s="429"/>
      <c r="Y13526" s="429"/>
      <c r="Z13526" s="429"/>
      <c r="AA13526" s="429"/>
      <c r="AB13526" s="185"/>
      <c r="AC13526" s="431"/>
    </row>
    <row r="13527" spans="24:29">
      <c r="X13527" s="429"/>
      <c r="Y13527" s="429"/>
      <c r="Z13527" s="429"/>
      <c r="AA13527" s="429"/>
      <c r="AB13527" s="185"/>
      <c r="AC13527" s="431"/>
    </row>
    <row r="13528" spans="24:29">
      <c r="X13528" s="429"/>
      <c r="Y13528" s="429"/>
      <c r="Z13528" s="429"/>
      <c r="AA13528" s="429"/>
      <c r="AB13528" s="185"/>
      <c r="AC13528" s="431"/>
    </row>
    <row r="13529" spans="24:29">
      <c r="X13529" s="429"/>
      <c r="Y13529" s="429"/>
      <c r="Z13529" s="429"/>
      <c r="AA13529" s="429"/>
      <c r="AB13529" s="185"/>
      <c r="AC13529" s="431"/>
    </row>
    <row r="13530" spans="24:29">
      <c r="X13530" s="429"/>
      <c r="Y13530" s="429"/>
      <c r="Z13530" s="429"/>
      <c r="AA13530" s="429"/>
      <c r="AB13530" s="185"/>
      <c r="AC13530" s="431"/>
    </row>
    <row r="13531" spans="24:29">
      <c r="X13531" s="429"/>
      <c r="Y13531" s="429"/>
      <c r="Z13531" s="429"/>
      <c r="AA13531" s="429"/>
      <c r="AB13531" s="185"/>
      <c r="AC13531" s="431"/>
    </row>
    <row r="13532" spans="24:29">
      <c r="X13532" s="429"/>
      <c r="Y13532" s="429"/>
      <c r="Z13532" s="429"/>
      <c r="AA13532" s="429"/>
      <c r="AB13532" s="185"/>
      <c r="AC13532" s="431"/>
    </row>
    <row r="13533" spans="24:29">
      <c r="X13533" s="429"/>
      <c r="Y13533" s="429"/>
      <c r="Z13533" s="429"/>
      <c r="AA13533" s="429"/>
      <c r="AB13533" s="185"/>
      <c r="AC13533" s="431"/>
    </row>
    <row r="13534" spans="24:29">
      <c r="X13534" s="429"/>
      <c r="Y13534" s="429"/>
      <c r="Z13534" s="429"/>
      <c r="AA13534" s="429"/>
      <c r="AB13534" s="185"/>
      <c r="AC13534" s="431"/>
    </row>
    <row r="13535" spans="24:29">
      <c r="X13535" s="429"/>
      <c r="Y13535" s="429"/>
      <c r="Z13535" s="429"/>
      <c r="AA13535" s="429"/>
      <c r="AB13535" s="185"/>
      <c r="AC13535" s="431"/>
    </row>
    <row r="13536" spans="24:29">
      <c r="X13536" s="429"/>
      <c r="Y13536" s="429"/>
      <c r="Z13536" s="429"/>
      <c r="AA13536" s="429"/>
      <c r="AB13536" s="185"/>
      <c r="AC13536" s="431"/>
    </row>
    <row r="13537" spans="24:29">
      <c r="X13537" s="429"/>
      <c r="Y13537" s="429"/>
      <c r="Z13537" s="429"/>
      <c r="AA13537" s="429"/>
      <c r="AB13537" s="185"/>
      <c r="AC13537" s="431"/>
    </row>
    <row r="13538" spans="24:29">
      <c r="X13538" s="429"/>
      <c r="Y13538" s="429"/>
      <c r="Z13538" s="429"/>
      <c r="AA13538" s="429"/>
      <c r="AB13538" s="185"/>
      <c r="AC13538" s="431"/>
    </row>
    <row r="13539" spans="24:29">
      <c r="X13539" s="429"/>
      <c r="Y13539" s="429"/>
      <c r="Z13539" s="429"/>
      <c r="AA13539" s="429"/>
      <c r="AB13539" s="185"/>
      <c r="AC13539" s="431"/>
    </row>
    <row r="13540" spans="24:29">
      <c r="X13540" s="429"/>
      <c r="Y13540" s="429"/>
      <c r="Z13540" s="429"/>
      <c r="AA13540" s="429"/>
      <c r="AB13540" s="185"/>
      <c r="AC13540" s="431"/>
    </row>
    <row r="13541" spans="24:29">
      <c r="X13541" s="429"/>
      <c r="Y13541" s="429"/>
      <c r="Z13541" s="429"/>
      <c r="AA13541" s="429"/>
      <c r="AB13541" s="185"/>
      <c r="AC13541" s="431"/>
    </row>
    <row r="13542" spans="24:29">
      <c r="X13542" s="429"/>
      <c r="Y13542" s="429"/>
      <c r="Z13542" s="429"/>
      <c r="AA13542" s="429"/>
      <c r="AB13542" s="185"/>
      <c r="AC13542" s="431"/>
    </row>
    <row r="13543" spans="24:29">
      <c r="X13543" s="429"/>
      <c r="Y13543" s="429"/>
      <c r="Z13543" s="429"/>
      <c r="AA13543" s="429"/>
      <c r="AB13543" s="185"/>
      <c r="AC13543" s="431"/>
    </row>
    <row r="13544" spans="24:29">
      <c r="X13544" s="429"/>
      <c r="Y13544" s="429"/>
      <c r="Z13544" s="429"/>
      <c r="AA13544" s="429"/>
      <c r="AB13544" s="185"/>
      <c r="AC13544" s="431"/>
    </row>
    <row r="13545" spans="24:29">
      <c r="X13545" s="429"/>
      <c r="Y13545" s="429"/>
      <c r="Z13545" s="429"/>
      <c r="AA13545" s="429"/>
      <c r="AB13545" s="185"/>
      <c r="AC13545" s="431"/>
    </row>
    <row r="13546" spans="24:29">
      <c r="X13546" s="429"/>
      <c r="Y13546" s="429"/>
      <c r="Z13546" s="429"/>
      <c r="AA13546" s="429"/>
      <c r="AB13546" s="185"/>
      <c r="AC13546" s="431"/>
    </row>
    <row r="13547" spans="24:29">
      <c r="X13547" s="429"/>
      <c r="Y13547" s="429"/>
      <c r="Z13547" s="429"/>
      <c r="AA13547" s="429"/>
      <c r="AB13547" s="185"/>
      <c r="AC13547" s="431"/>
    </row>
    <row r="13548" spans="24:29">
      <c r="X13548" s="429"/>
      <c r="Y13548" s="429"/>
      <c r="Z13548" s="429"/>
      <c r="AA13548" s="429"/>
      <c r="AB13548" s="185"/>
      <c r="AC13548" s="431"/>
    </row>
    <row r="13549" spans="24:29">
      <c r="X13549" s="429"/>
      <c r="Y13549" s="429"/>
      <c r="Z13549" s="429"/>
      <c r="AA13549" s="429"/>
      <c r="AB13549" s="185"/>
      <c r="AC13549" s="431"/>
    </row>
    <row r="13550" spans="24:29">
      <c r="X13550" s="429"/>
      <c r="Y13550" s="429"/>
      <c r="Z13550" s="429"/>
      <c r="AA13550" s="429"/>
      <c r="AB13550" s="185"/>
      <c r="AC13550" s="431"/>
    </row>
    <row r="13551" spans="24:29">
      <c r="X13551" s="429"/>
      <c r="Y13551" s="429"/>
      <c r="Z13551" s="429"/>
      <c r="AA13551" s="429"/>
      <c r="AB13551" s="185"/>
      <c r="AC13551" s="431"/>
    </row>
    <row r="13552" spans="24:29">
      <c r="X13552" s="429"/>
      <c r="Y13552" s="429"/>
      <c r="Z13552" s="429"/>
      <c r="AA13552" s="429"/>
      <c r="AB13552" s="185"/>
      <c r="AC13552" s="431"/>
    </row>
    <row r="13553" spans="24:29">
      <c r="X13553" s="429"/>
      <c r="Y13553" s="429"/>
      <c r="Z13553" s="429"/>
      <c r="AA13553" s="429"/>
      <c r="AB13553" s="185"/>
      <c r="AC13553" s="431"/>
    </row>
    <row r="13554" spans="24:29">
      <c r="X13554" s="429"/>
      <c r="Y13554" s="429"/>
      <c r="Z13554" s="429"/>
      <c r="AA13554" s="429"/>
      <c r="AB13554" s="185"/>
      <c r="AC13554" s="431"/>
    </row>
    <row r="13555" spans="24:29">
      <c r="X13555" s="429"/>
      <c r="Y13555" s="429"/>
      <c r="Z13555" s="429"/>
      <c r="AA13555" s="429"/>
      <c r="AB13555" s="185"/>
      <c r="AC13555" s="431"/>
    </row>
    <row r="13556" spans="24:29">
      <c r="X13556" s="429"/>
      <c r="Y13556" s="429"/>
      <c r="Z13556" s="429"/>
      <c r="AA13556" s="429"/>
      <c r="AB13556" s="185"/>
      <c r="AC13556" s="431"/>
    </row>
    <row r="13557" spans="24:29">
      <c r="X13557" s="429"/>
      <c r="Y13557" s="429"/>
      <c r="Z13557" s="429"/>
      <c r="AA13557" s="429"/>
      <c r="AB13557" s="185"/>
      <c r="AC13557" s="431"/>
    </row>
    <row r="13558" spans="24:29">
      <c r="X13558" s="429"/>
      <c r="Y13558" s="429"/>
      <c r="Z13558" s="429"/>
      <c r="AA13558" s="429"/>
      <c r="AB13558" s="185"/>
      <c r="AC13558" s="431"/>
    </row>
    <row r="13559" spans="24:29">
      <c r="X13559" s="429"/>
      <c r="Y13559" s="429"/>
      <c r="Z13559" s="429"/>
      <c r="AA13559" s="429"/>
      <c r="AB13559" s="185"/>
      <c r="AC13559" s="431"/>
    </row>
    <row r="13560" spans="24:29">
      <c r="X13560" s="429"/>
      <c r="Y13560" s="429"/>
      <c r="Z13560" s="429"/>
      <c r="AA13560" s="429"/>
      <c r="AB13560" s="185"/>
      <c r="AC13560" s="431"/>
    </row>
    <row r="13561" spans="24:29">
      <c r="X13561" s="429"/>
      <c r="Y13561" s="429"/>
      <c r="Z13561" s="429"/>
      <c r="AA13561" s="429"/>
      <c r="AB13561" s="185"/>
      <c r="AC13561" s="431"/>
    </row>
    <row r="13562" spans="24:29">
      <c r="X13562" s="429"/>
      <c r="Y13562" s="429"/>
      <c r="Z13562" s="429"/>
      <c r="AA13562" s="429"/>
      <c r="AB13562" s="185"/>
      <c r="AC13562" s="431"/>
    </row>
    <row r="13563" spans="24:29">
      <c r="X13563" s="429"/>
      <c r="Y13563" s="429"/>
      <c r="Z13563" s="429"/>
      <c r="AA13563" s="429"/>
      <c r="AB13563" s="185"/>
      <c r="AC13563" s="431"/>
    </row>
    <row r="13564" spans="24:29">
      <c r="X13564" s="429"/>
      <c r="Y13564" s="429"/>
      <c r="Z13564" s="429"/>
      <c r="AA13564" s="429"/>
      <c r="AB13564" s="185"/>
      <c r="AC13564" s="431"/>
    </row>
    <row r="13565" spans="24:29">
      <c r="X13565" s="429"/>
      <c r="Y13565" s="429"/>
      <c r="Z13565" s="429"/>
      <c r="AA13565" s="429"/>
      <c r="AB13565" s="185"/>
      <c r="AC13565" s="431"/>
    </row>
    <row r="13566" spans="24:29">
      <c r="X13566" s="429"/>
      <c r="Y13566" s="429"/>
      <c r="Z13566" s="429"/>
      <c r="AA13566" s="429"/>
      <c r="AB13566" s="185"/>
      <c r="AC13566" s="431"/>
    </row>
    <row r="13567" spans="24:29">
      <c r="X13567" s="429"/>
      <c r="Y13567" s="429"/>
      <c r="Z13567" s="429"/>
      <c r="AA13567" s="429"/>
      <c r="AB13567" s="185"/>
      <c r="AC13567" s="431"/>
    </row>
    <row r="13568" spans="24:29">
      <c r="X13568" s="429"/>
      <c r="Y13568" s="429"/>
      <c r="Z13568" s="429"/>
      <c r="AA13568" s="429"/>
      <c r="AB13568" s="185"/>
      <c r="AC13568" s="431"/>
    </row>
    <row r="13569" spans="24:29">
      <c r="X13569" s="429"/>
      <c r="Y13569" s="429"/>
      <c r="Z13569" s="429"/>
      <c r="AA13569" s="429"/>
      <c r="AB13569" s="185"/>
      <c r="AC13569" s="431"/>
    </row>
    <row r="13570" spans="24:29">
      <c r="X13570" s="429"/>
      <c r="Y13570" s="429"/>
      <c r="Z13570" s="429"/>
      <c r="AA13570" s="429"/>
      <c r="AB13570" s="185"/>
      <c r="AC13570" s="431"/>
    </row>
    <row r="13571" spans="24:29">
      <c r="X13571" s="429"/>
      <c r="Y13571" s="429"/>
      <c r="Z13571" s="429"/>
      <c r="AA13571" s="429"/>
      <c r="AB13571" s="185"/>
      <c r="AC13571" s="431"/>
    </row>
    <row r="13572" spans="24:29">
      <c r="X13572" s="429"/>
      <c r="Y13572" s="429"/>
      <c r="Z13572" s="429"/>
      <c r="AA13572" s="429"/>
      <c r="AB13572" s="185"/>
      <c r="AC13572" s="431"/>
    </row>
    <row r="13573" spans="24:29">
      <c r="X13573" s="429"/>
      <c r="Y13573" s="429"/>
      <c r="Z13573" s="429"/>
      <c r="AA13573" s="429"/>
      <c r="AB13573" s="185"/>
      <c r="AC13573" s="431"/>
    </row>
    <row r="13574" spans="24:29">
      <c r="X13574" s="429"/>
      <c r="Y13574" s="429"/>
      <c r="Z13574" s="429"/>
      <c r="AA13574" s="429"/>
      <c r="AB13574" s="185"/>
      <c r="AC13574" s="431"/>
    </row>
    <row r="13575" spans="24:29">
      <c r="X13575" s="429"/>
      <c r="Y13575" s="429"/>
      <c r="Z13575" s="429"/>
      <c r="AA13575" s="429"/>
      <c r="AB13575" s="185"/>
      <c r="AC13575" s="431"/>
    </row>
    <row r="13576" spans="24:29">
      <c r="X13576" s="429"/>
      <c r="Y13576" s="429"/>
      <c r="Z13576" s="429"/>
      <c r="AA13576" s="429"/>
      <c r="AB13576" s="185"/>
      <c r="AC13576" s="431"/>
    </row>
    <row r="13577" spans="24:29">
      <c r="X13577" s="429"/>
      <c r="Y13577" s="429"/>
      <c r="Z13577" s="429"/>
      <c r="AA13577" s="429"/>
      <c r="AB13577" s="185"/>
      <c r="AC13577" s="431"/>
    </row>
    <row r="13578" spans="24:29">
      <c r="X13578" s="429"/>
      <c r="Y13578" s="429"/>
      <c r="Z13578" s="429"/>
      <c r="AA13578" s="429"/>
      <c r="AB13578" s="185"/>
      <c r="AC13578" s="431"/>
    </row>
    <row r="13579" spans="24:29">
      <c r="X13579" s="429"/>
      <c r="Y13579" s="429"/>
      <c r="Z13579" s="429"/>
      <c r="AA13579" s="429"/>
      <c r="AB13579" s="185"/>
      <c r="AC13579" s="431"/>
    </row>
    <row r="13580" spans="24:29">
      <c r="X13580" s="429"/>
      <c r="Y13580" s="429"/>
      <c r="Z13580" s="429"/>
      <c r="AA13580" s="429"/>
      <c r="AB13580" s="185"/>
      <c r="AC13580" s="431"/>
    </row>
    <row r="13581" spans="24:29">
      <c r="X13581" s="429"/>
      <c r="Y13581" s="429"/>
      <c r="Z13581" s="429"/>
      <c r="AA13581" s="429"/>
      <c r="AB13581" s="185"/>
      <c r="AC13581" s="431"/>
    </row>
    <row r="13582" spans="24:29">
      <c r="X13582" s="429"/>
      <c r="Y13582" s="429"/>
      <c r="Z13582" s="429"/>
      <c r="AA13582" s="429"/>
      <c r="AB13582" s="185"/>
      <c r="AC13582" s="431"/>
    </row>
    <row r="13583" spans="24:29">
      <c r="X13583" s="429"/>
      <c r="Y13583" s="429"/>
      <c r="Z13583" s="429"/>
      <c r="AA13583" s="429"/>
      <c r="AB13583" s="185"/>
      <c r="AC13583" s="431"/>
    </row>
    <row r="13584" spans="24:29">
      <c r="X13584" s="429"/>
      <c r="Y13584" s="429"/>
      <c r="Z13584" s="429"/>
      <c r="AA13584" s="429"/>
      <c r="AB13584" s="185"/>
      <c r="AC13584" s="431"/>
    </row>
    <row r="13585" spans="24:29">
      <c r="X13585" s="429"/>
      <c r="Y13585" s="429"/>
      <c r="Z13585" s="429"/>
      <c r="AA13585" s="429"/>
      <c r="AB13585" s="185"/>
      <c r="AC13585" s="431"/>
    </row>
    <row r="13586" spans="24:29">
      <c r="X13586" s="429"/>
      <c r="Y13586" s="429"/>
      <c r="Z13586" s="429"/>
      <c r="AA13586" s="429"/>
      <c r="AB13586" s="185"/>
      <c r="AC13586" s="431"/>
    </row>
    <row r="13587" spans="24:29">
      <c r="X13587" s="429"/>
      <c r="Y13587" s="429"/>
      <c r="Z13587" s="429"/>
      <c r="AA13587" s="429"/>
      <c r="AB13587" s="185"/>
      <c r="AC13587" s="431"/>
    </row>
    <row r="13588" spans="24:29">
      <c r="X13588" s="429"/>
      <c r="Y13588" s="429"/>
      <c r="Z13588" s="429"/>
      <c r="AA13588" s="429"/>
      <c r="AB13588" s="185"/>
      <c r="AC13588" s="431"/>
    </row>
    <row r="13589" spans="24:29">
      <c r="X13589" s="429"/>
      <c r="Y13589" s="429"/>
      <c r="Z13589" s="429"/>
      <c r="AA13589" s="429"/>
      <c r="AB13589" s="185"/>
      <c r="AC13589" s="431"/>
    </row>
    <row r="13590" spans="24:29">
      <c r="X13590" s="429"/>
      <c r="Y13590" s="429"/>
      <c r="Z13590" s="429"/>
      <c r="AA13590" s="429"/>
      <c r="AB13590" s="185"/>
      <c r="AC13590" s="431"/>
    </row>
    <row r="13591" spans="24:29">
      <c r="X13591" s="429"/>
      <c r="Y13591" s="429"/>
      <c r="Z13591" s="429"/>
      <c r="AA13591" s="429"/>
      <c r="AB13591" s="185"/>
      <c r="AC13591" s="431"/>
    </row>
    <row r="13592" spans="24:29">
      <c r="X13592" s="429"/>
      <c r="Y13592" s="429"/>
      <c r="Z13592" s="429"/>
      <c r="AA13592" s="429"/>
      <c r="AB13592" s="185"/>
      <c r="AC13592" s="431"/>
    </row>
    <row r="13593" spans="24:29">
      <c r="X13593" s="429"/>
      <c r="Y13593" s="429"/>
      <c r="Z13593" s="429"/>
      <c r="AA13593" s="429"/>
      <c r="AB13593" s="185"/>
      <c r="AC13593" s="431"/>
    </row>
    <row r="13594" spans="24:29">
      <c r="X13594" s="429"/>
      <c r="Y13594" s="429"/>
      <c r="Z13594" s="429"/>
      <c r="AA13594" s="429"/>
      <c r="AB13594" s="185"/>
      <c r="AC13594" s="431"/>
    </row>
    <row r="13595" spans="24:29">
      <c r="X13595" s="429"/>
      <c r="Y13595" s="429"/>
      <c r="Z13595" s="429"/>
      <c r="AA13595" s="429"/>
      <c r="AB13595" s="185"/>
      <c r="AC13595" s="431"/>
    </row>
    <row r="13596" spans="24:29">
      <c r="X13596" s="429"/>
      <c r="Y13596" s="429"/>
      <c r="Z13596" s="429"/>
      <c r="AA13596" s="429"/>
      <c r="AB13596" s="185"/>
      <c r="AC13596" s="431"/>
    </row>
    <row r="13597" spans="24:29">
      <c r="X13597" s="429"/>
      <c r="Y13597" s="429"/>
      <c r="Z13597" s="429"/>
      <c r="AA13597" s="429"/>
      <c r="AB13597" s="185"/>
      <c r="AC13597" s="431"/>
    </row>
    <row r="13598" spans="24:29">
      <c r="X13598" s="429"/>
      <c r="Y13598" s="429"/>
      <c r="Z13598" s="429"/>
      <c r="AA13598" s="429"/>
      <c r="AB13598" s="185"/>
      <c r="AC13598" s="431"/>
    </row>
    <row r="13599" spans="24:29">
      <c r="X13599" s="429"/>
      <c r="Y13599" s="429"/>
      <c r="Z13599" s="429"/>
      <c r="AA13599" s="429"/>
      <c r="AB13599" s="185"/>
      <c r="AC13599" s="431"/>
    </row>
    <row r="13600" spans="24:29">
      <c r="X13600" s="429"/>
      <c r="Y13600" s="429"/>
      <c r="Z13600" s="429"/>
      <c r="AA13600" s="429"/>
      <c r="AB13600" s="185"/>
      <c r="AC13600" s="431"/>
    </row>
    <row r="13601" spans="24:29">
      <c r="X13601" s="429"/>
      <c r="Y13601" s="429"/>
      <c r="Z13601" s="429"/>
      <c r="AA13601" s="429"/>
      <c r="AB13601" s="185"/>
      <c r="AC13601" s="431"/>
    </row>
    <row r="13602" spans="24:29">
      <c r="X13602" s="429"/>
      <c r="Y13602" s="429"/>
      <c r="Z13602" s="429"/>
      <c r="AA13602" s="429"/>
      <c r="AB13602" s="185"/>
      <c r="AC13602" s="431"/>
    </row>
    <row r="13603" spans="24:29">
      <c r="X13603" s="429"/>
      <c r="Y13603" s="429"/>
      <c r="Z13603" s="429"/>
      <c r="AA13603" s="429"/>
      <c r="AB13603" s="185"/>
      <c r="AC13603" s="431"/>
    </row>
    <row r="13604" spans="24:29">
      <c r="X13604" s="429"/>
      <c r="Y13604" s="429"/>
      <c r="Z13604" s="429"/>
      <c r="AA13604" s="429"/>
      <c r="AB13604" s="185"/>
      <c r="AC13604" s="431"/>
    </row>
    <row r="13605" spans="24:29">
      <c r="X13605" s="429"/>
      <c r="Y13605" s="429"/>
      <c r="Z13605" s="429"/>
      <c r="AA13605" s="429"/>
      <c r="AB13605" s="185"/>
      <c r="AC13605" s="431"/>
    </row>
    <row r="13606" spans="24:29">
      <c r="X13606" s="429"/>
      <c r="Y13606" s="429"/>
      <c r="Z13606" s="429"/>
      <c r="AA13606" s="429"/>
      <c r="AB13606" s="185"/>
      <c r="AC13606" s="431"/>
    </row>
    <row r="13607" spans="24:29">
      <c r="X13607" s="429"/>
      <c r="Y13607" s="429"/>
      <c r="Z13607" s="429"/>
      <c r="AA13607" s="429"/>
      <c r="AB13607" s="185"/>
      <c r="AC13607" s="431"/>
    </row>
    <row r="13608" spans="24:29">
      <c r="X13608" s="429"/>
      <c r="Y13608" s="429"/>
      <c r="Z13608" s="429"/>
      <c r="AA13608" s="429"/>
      <c r="AB13608" s="185"/>
      <c r="AC13608" s="431"/>
    </row>
    <row r="13609" spans="24:29">
      <c r="X13609" s="429"/>
      <c r="Y13609" s="429"/>
      <c r="Z13609" s="429"/>
      <c r="AA13609" s="429"/>
      <c r="AB13609" s="185"/>
      <c r="AC13609" s="431"/>
    </row>
    <row r="13610" spans="24:29">
      <c r="X13610" s="429"/>
      <c r="Y13610" s="429"/>
      <c r="Z13610" s="429"/>
      <c r="AA13610" s="429"/>
      <c r="AB13610" s="185"/>
      <c r="AC13610" s="431"/>
    </row>
    <row r="13611" spans="24:29">
      <c r="X13611" s="429"/>
      <c r="Y13611" s="429"/>
      <c r="Z13611" s="429"/>
      <c r="AA13611" s="429"/>
      <c r="AB13611" s="185"/>
      <c r="AC13611" s="431"/>
    </row>
    <row r="13612" spans="24:29">
      <c r="X13612" s="429"/>
      <c r="Y13612" s="429"/>
      <c r="Z13612" s="429"/>
      <c r="AA13612" s="429"/>
      <c r="AB13612" s="185"/>
      <c r="AC13612" s="431"/>
    </row>
    <row r="13613" spans="24:29">
      <c r="X13613" s="429"/>
      <c r="Y13613" s="429"/>
      <c r="Z13613" s="429"/>
      <c r="AA13613" s="429"/>
      <c r="AB13613" s="185"/>
      <c r="AC13613" s="431"/>
    </row>
    <row r="13614" spans="24:29">
      <c r="X13614" s="429"/>
      <c r="Y13614" s="429"/>
      <c r="Z13614" s="429"/>
      <c r="AA13614" s="429"/>
      <c r="AB13614" s="185"/>
      <c r="AC13614" s="431"/>
    </row>
    <row r="13615" spans="24:29">
      <c r="X13615" s="429"/>
      <c r="Y13615" s="429"/>
      <c r="Z13615" s="429"/>
      <c r="AA13615" s="429"/>
      <c r="AB13615" s="185"/>
      <c r="AC13615" s="431"/>
    </row>
    <row r="13616" spans="24:29">
      <c r="X13616" s="429"/>
      <c r="Y13616" s="429"/>
      <c r="Z13616" s="429"/>
      <c r="AA13616" s="429"/>
      <c r="AB13616" s="185"/>
      <c r="AC13616" s="431"/>
    </row>
    <row r="13617" spans="24:29">
      <c r="X13617" s="429"/>
      <c r="Y13617" s="429"/>
      <c r="Z13617" s="429"/>
      <c r="AA13617" s="429"/>
      <c r="AB13617" s="185"/>
      <c r="AC13617" s="431"/>
    </row>
    <row r="13618" spans="24:29">
      <c r="X13618" s="429"/>
      <c r="Y13618" s="429"/>
      <c r="Z13618" s="429"/>
      <c r="AA13618" s="429"/>
      <c r="AB13618" s="185"/>
      <c r="AC13618" s="431"/>
    </row>
    <row r="13619" spans="24:29">
      <c r="X13619" s="429"/>
      <c r="Y13619" s="429"/>
      <c r="Z13619" s="429"/>
      <c r="AA13619" s="429"/>
      <c r="AB13619" s="185"/>
      <c r="AC13619" s="431"/>
    </row>
    <row r="13620" spans="24:29">
      <c r="X13620" s="429"/>
      <c r="Y13620" s="429"/>
      <c r="Z13620" s="429"/>
      <c r="AA13620" s="429"/>
      <c r="AB13620" s="185"/>
      <c r="AC13620" s="431"/>
    </row>
    <row r="13621" spans="24:29">
      <c r="X13621" s="429"/>
      <c r="Y13621" s="429"/>
      <c r="Z13621" s="429"/>
      <c r="AA13621" s="429"/>
      <c r="AB13621" s="185"/>
      <c r="AC13621" s="431"/>
    </row>
    <row r="13622" spans="24:29">
      <c r="X13622" s="429"/>
      <c r="Y13622" s="429"/>
      <c r="Z13622" s="429"/>
      <c r="AA13622" s="429"/>
      <c r="AB13622" s="185"/>
      <c r="AC13622" s="431"/>
    </row>
    <row r="13623" spans="24:29">
      <c r="X13623" s="429"/>
      <c r="Y13623" s="429"/>
      <c r="Z13623" s="429"/>
      <c r="AA13623" s="429"/>
      <c r="AB13623" s="185"/>
      <c r="AC13623" s="431"/>
    </row>
    <row r="13624" spans="24:29">
      <c r="X13624" s="429"/>
      <c r="Y13624" s="429"/>
      <c r="Z13624" s="429"/>
      <c r="AA13624" s="429"/>
      <c r="AB13624" s="185"/>
      <c r="AC13624" s="431"/>
    </row>
    <row r="13625" spans="24:29">
      <c r="X13625" s="429"/>
      <c r="Y13625" s="429"/>
      <c r="Z13625" s="429"/>
      <c r="AA13625" s="429"/>
      <c r="AB13625" s="185"/>
      <c r="AC13625" s="431"/>
    </row>
    <row r="13626" spans="24:29">
      <c r="X13626" s="429"/>
      <c r="Y13626" s="429"/>
      <c r="Z13626" s="429"/>
      <c r="AA13626" s="429"/>
      <c r="AB13626" s="185"/>
      <c r="AC13626" s="431"/>
    </row>
    <row r="13627" spans="24:29">
      <c r="X13627" s="429"/>
      <c r="Y13627" s="429"/>
      <c r="Z13627" s="429"/>
      <c r="AA13627" s="429"/>
      <c r="AB13627" s="185"/>
      <c r="AC13627" s="431"/>
    </row>
    <row r="13628" spans="24:29">
      <c r="X13628" s="429"/>
      <c r="Y13628" s="429"/>
      <c r="Z13628" s="429"/>
      <c r="AA13628" s="429"/>
      <c r="AB13628" s="185"/>
      <c r="AC13628" s="431"/>
    </row>
    <row r="13629" spans="24:29">
      <c r="X13629" s="429"/>
      <c r="Y13629" s="429"/>
      <c r="Z13629" s="429"/>
      <c r="AA13629" s="429"/>
      <c r="AB13629" s="185"/>
      <c r="AC13629" s="431"/>
    </row>
    <row r="13630" spans="24:29">
      <c r="X13630" s="429"/>
      <c r="Y13630" s="429"/>
      <c r="Z13630" s="429"/>
      <c r="AA13630" s="429"/>
      <c r="AB13630" s="185"/>
      <c r="AC13630" s="431"/>
    </row>
    <row r="13631" spans="24:29">
      <c r="X13631" s="429"/>
      <c r="Y13631" s="429"/>
      <c r="Z13631" s="429"/>
      <c r="AA13631" s="429"/>
      <c r="AB13631" s="185"/>
      <c r="AC13631" s="431"/>
    </row>
    <row r="13632" spans="24:29">
      <c r="X13632" s="429"/>
      <c r="Y13632" s="429"/>
      <c r="Z13632" s="429"/>
      <c r="AA13632" s="429"/>
      <c r="AB13632" s="185"/>
      <c r="AC13632" s="431"/>
    </row>
    <row r="13633" spans="24:29">
      <c r="X13633" s="429"/>
      <c r="Y13633" s="429"/>
      <c r="Z13633" s="429"/>
      <c r="AA13633" s="429"/>
      <c r="AB13633" s="185"/>
      <c r="AC13633" s="431"/>
    </row>
    <row r="13634" spans="24:29">
      <c r="X13634" s="429"/>
      <c r="Y13634" s="429"/>
      <c r="Z13634" s="429"/>
      <c r="AA13634" s="429"/>
      <c r="AB13634" s="185"/>
      <c r="AC13634" s="431"/>
    </row>
    <row r="13635" spans="24:29">
      <c r="X13635" s="429"/>
      <c r="Y13635" s="429"/>
      <c r="Z13635" s="429"/>
      <c r="AA13635" s="429"/>
      <c r="AB13635" s="185"/>
      <c r="AC13635" s="431"/>
    </row>
    <row r="13636" spans="24:29">
      <c r="X13636" s="429"/>
      <c r="Y13636" s="429"/>
      <c r="Z13636" s="429"/>
      <c r="AA13636" s="429"/>
      <c r="AB13636" s="185"/>
      <c r="AC13636" s="431"/>
    </row>
    <row r="13637" spans="24:29">
      <c r="X13637" s="429"/>
      <c r="Y13637" s="429"/>
      <c r="Z13637" s="429"/>
      <c r="AA13637" s="429"/>
      <c r="AB13637" s="185"/>
      <c r="AC13637" s="431"/>
    </row>
    <row r="13638" spans="24:29">
      <c r="X13638" s="429"/>
      <c r="Y13638" s="429"/>
      <c r="Z13638" s="429"/>
      <c r="AA13638" s="429"/>
      <c r="AB13638" s="185"/>
      <c r="AC13638" s="431"/>
    </row>
    <row r="13639" spans="24:29">
      <c r="X13639" s="429"/>
      <c r="Y13639" s="429"/>
      <c r="Z13639" s="429"/>
      <c r="AA13639" s="429"/>
      <c r="AB13639" s="185"/>
      <c r="AC13639" s="431"/>
    </row>
    <row r="13640" spans="24:29">
      <c r="X13640" s="429"/>
      <c r="Y13640" s="429"/>
      <c r="Z13640" s="429"/>
      <c r="AA13640" s="429"/>
      <c r="AB13640" s="185"/>
      <c r="AC13640" s="431"/>
    </row>
    <row r="13641" spans="24:29">
      <c r="X13641" s="429"/>
      <c r="Y13641" s="429"/>
      <c r="Z13641" s="429"/>
      <c r="AA13641" s="429"/>
      <c r="AB13641" s="185"/>
      <c r="AC13641" s="431"/>
    </row>
    <row r="13642" spans="24:29">
      <c r="X13642" s="429"/>
      <c r="Y13642" s="429"/>
      <c r="Z13642" s="429"/>
      <c r="AA13642" s="429"/>
      <c r="AB13642" s="185"/>
      <c r="AC13642" s="431"/>
    </row>
    <row r="13643" spans="24:29">
      <c r="X13643" s="429"/>
      <c r="Y13643" s="429"/>
      <c r="Z13643" s="429"/>
      <c r="AA13643" s="429"/>
      <c r="AB13643" s="185"/>
      <c r="AC13643" s="431"/>
    </row>
    <row r="13644" spans="24:29">
      <c r="X13644" s="429"/>
      <c r="Y13644" s="429"/>
      <c r="Z13644" s="429"/>
      <c r="AA13644" s="429"/>
      <c r="AB13644" s="185"/>
      <c r="AC13644" s="431"/>
    </row>
    <row r="13645" spans="24:29">
      <c r="X13645" s="429"/>
      <c r="Y13645" s="429"/>
      <c r="Z13645" s="429"/>
      <c r="AA13645" s="429"/>
      <c r="AB13645" s="185"/>
      <c r="AC13645" s="431"/>
    </row>
    <row r="13646" spans="24:29">
      <c r="X13646" s="429"/>
      <c r="Y13646" s="429"/>
      <c r="Z13646" s="429"/>
      <c r="AA13646" s="429"/>
      <c r="AB13646" s="185"/>
      <c r="AC13646" s="431"/>
    </row>
    <row r="13647" spans="24:29">
      <c r="X13647" s="429"/>
      <c r="Y13647" s="429"/>
      <c r="Z13647" s="429"/>
      <c r="AA13647" s="429"/>
      <c r="AB13647" s="185"/>
      <c r="AC13647" s="431"/>
    </row>
    <row r="13648" spans="24:29">
      <c r="X13648" s="429"/>
      <c r="Y13648" s="429"/>
      <c r="Z13648" s="429"/>
      <c r="AA13648" s="429"/>
      <c r="AB13648" s="185"/>
      <c r="AC13648" s="431"/>
    </row>
    <row r="13649" spans="24:29">
      <c r="X13649" s="429"/>
      <c r="Y13649" s="429"/>
      <c r="Z13649" s="429"/>
      <c r="AA13649" s="429"/>
      <c r="AB13649" s="185"/>
      <c r="AC13649" s="431"/>
    </row>
    <row r="13650" spans="24:29">
      <c r="X13650" s="429"/>
      <c r="Y13650" s="429"/>
      <c r="Z13650" s="429"/>
      <c r="AA13650" s="429"/>
      <c r="AB13650" s="185"/>
      <c r="AC13650" s="431"/>
    </row>
    <row r="13651" spans="24:29">
      <c r="X13651" s="429"/>
      <c r="Y13651" s="429"/>
      <c r="Z13651" s="429"/>
      <c r="AA13651" s="429"/>
      <c r="AB13651" s="185"/>
      <c r="AC13651" s="431"/>
    </row>
    <row r="13652" spans="24:29">
      <c r="X13652" s="429"/>
      <c r="Y13652" s="429"/>
      <c r="Z13652" s="429"/>
      <c r="AA13652" s="429"/>
      <c r="AB13652" s="185"/>
      <c r="AC13652" s="431"/>
    </row>
    <row r="13653" spans="24:29">
      <c r="X13653" s="429"/>
      <c r="Y13653" s="429"/>
      <c r="Z13653" s="429"/>
      <c r="AA13653" s="429"/>
      <c r="AB13653" s="185"/>
      <c r="AC13653" s="431"/>
    </row>
    <row r="13654" spans="24:29">
      <c r="X13654" s="429"/>
      <c r="Y13654" s="429"/>
      <c r="Z13654" s="429"/>
      <c r="AA13654" s="429"/>
      <c r="AB13654" s="185"/>
      <c r="AC13654" s="431"/>
    </row>
    <row r="13655" spans="24:29">
      <c r="X13655" s="429"/>
      <c r="Y13655" s="429"/>
      <c r="Z13655" s="429"/>
      <c r="AA13655" s="429"/>
      <c r="AB13655" s="185"/>
      <c r="AC13655" s="431"/>
    </row>
    <row r="13656" spans="24:29">
      <c r="X13656" s="429"/>
      <c r="Y13656" s="429"/>
      <c r="Z13656" s="429"/>
      <c r="AA13656" s="429"/>
      <c r="AB13656" s="185"/>
      <c r="AC13656" s="431"/>
    </row>
    <row r="13657" spans="24:29">
      <c r="X13657" s="429"/>
      <c r="Y13657" s="429"/>
      <c r="Z13657" s="429"/>
      <c r="AA13657" s="429"/>
      <c r="AB13657" s="185"/>
      <c r="AC13657" s="431"/>
    </row>
    <row r="13658" spans="24:29">
      <c r="X13658" s="429"/>
      <c r="Y13658" s="429"/>
      <c r="Z13658" s="429"/>
      <c r="AA13658" s="429"/>
      <c r="AB13658" s="185"/>
      <c r="AC13658" s="431"/>
    </row>
    <row r="13659" spans="24:29">
      <c r="X13659" s="429"/>
      <c r="Y13659" s="429"/>
      <c r="Z13659" s="429"/>
      <c r="AA13659" s="429"/>
      <c r="AB13659" s="185"/>
      <c r="AC13659" s="431"/>
    </row>
    <row r="13660" spans="24:29">
      <c r="X13660" s="429"/>
      <c r="Y13660" s="429"/>
      <c r="Z13660" s="429"/>
      <c r="AA13660" s="429"/>
      <c r="AB13660" s="185"/>
      <c r="AC13660" s="431"/>
    </row>
    <row r="13661" spans="24:29">
      <c r="X13661" s="429"/>
      <c r="Y13661" s="429"/>
      <c r="Z13661" s="429"/>
      <c r="AA13661" s="429"/>
      <c r="AB13661" s="185"/>
      <c r="AC13661" s="431"/>
    </row>
    <row r="13662" spans="24:29">
      <c r="X13662" s="429"/>
      <c r="Y13662" s="429"/>
      <c r="Z13662" s="429"/>
      <c r="AA13662" s="429"/>
      <c r="AB13662" s="185"/>
      <c r="AC13662" s="431"/>
    </row>
    <row r="13663" spans="24:29">
      <c r="X13663" s="429"/>
      <c r="Y13663" s="429"/>
      <c r="Z13663" s="429"/>
      <c r="AA13663" s="429"/>
      <c r="AB13663" s="185"/>
      <c r="AC13663" s="431"/>
    </row>
    <row r="13664" spans="24:29">
      <c r="X13664" s="429"/>
      <c r="Y13664" s="429"/>
      <c r="Z13664" s="429"/>
      <c r="AA13664" s="429"/>
      <c r="AB13664" s="185"/>
      <c r="AC13664" s="431"/>
    </row>
    <row r="13665" spans="24:29">
      <c r="X13665" s="429"/>
      <c r="Y13665" s="429"/>
      <c r="Z13665" s="429"/>
      <c r="AA13665" s="429"/>
      <c r="AB13665" s="185"/>
      <c r="AC13665" s="431"/>
    </row>
    <row r="13666" spans="24:29">
      <c r="X13666" s="429"/>
      <c r="Y13666" s="429"/>
      <c r="Z13666" s="429"/>
      <c r="AA13666" s="429"/>
      <c r="AB13666" s="185"/>
      <c r="AC13666" s="431"/>
    </row>
    <row r="13667" spans="24:29">
      <c r="X13667" s="429"/>
      <c r="Y13667" s="429"/>
      <c r="Z13667" s="429"/>
      <c r="AA13667" s="429"/>
      <c r="AB13667" s="185"/>
      <c r="AC13667" s="431"/>
    </row>
    <row r="13668" spans="24:29">
      <c r="X13668" s="429"/>
      <c r="Y13668" s="429"/>
      <c r="Z13668" s="429"/>
      <c r="AA13668" s="429"/>
      <c r="AB13668" s="185"/>
      <c r="AC13668" s="431"/>
    </row>
    <row r="13669" spans="24:29">
      <c r="X13669" s="429"/>
      <c r="Y13669" s="429"/>
      <c r="Z13669" s="429"/>
      <c r="AA13669" s="429"/>
      <c r="AB13669" s="185"/>
      <c r="AC13669" s="431"/>
    </row>
    <row r="13670" spans="24:29">
      <c r="X13670" s="429"/>
      <c r="Y13670" s="429"/>
      <c r="Z13670" s="429"/>
      <c r="AA13670" s="429"/>
      <c r="AB13670" s="185"/>
      <c r="AC13670" s="431"/>
    </row>
    <row r="13671" spans="24:29">
      <c r="X13671" s="429"/>
      <c r="Y13671" s="429"/>
      <c r="Z13671" s="429"/>
      <c r="AA13671" s="429"/>
      <c r="AB13671" s="185"/>
      <c r="AC13671" s="431"/>
    </row>
    <row r="13672" spans="24:29">
      <c r="X13672" s="429"/>
      <c r="Y13672" s="429"/>
      <c r="Z13672" s="429"/>
      <c r="AA13672" s="429"/>
      <c r="AB13672" s="185"/>
      <c r="AC13672" s="431"/>
    </row>
    <row r="13673" spans="24:29">
      <c r="X13673" s="429"/>
      <c r="Y13673" s="429"/>
      <c r="Z13673" s="429"/>
      <c r="AA13673" s="429"/>
      <c r="AB13673" s="185"/>
      <c r="AC13673" s="431"/>
    </row>
    <row r="13674" spans="24:29">
      <c r="X13674" s="429"/>
      <c r="Y13674" s="429"/>
      <c r="Z13674" s="429"/>
      <c r="AA13674" s="429"/>
      <c r="AB13674" s="185"/>
      <c r="AC13674" s="431"/>
    </row>
    <row r="13675" spans="24:29">
      <c r="X13675" s="429"/>
      <c r="Y13675" s="429"/>
      <c r="Z13675" s="429"/>
      <c r="AA13675" s="429"/>
      <c r="AB13675" s="185"/>
      <c r="AC13675" s="431"/>
    </row>
    <row r="13676" spans="24:29">
      <c r="X13676" s="429"/>
      <c r="Y13676" s="429"/>
      <c r="Z13676" s="429"/>
      <c r="AA13676" s="429"/>
      <c r="AB13676" s="185"/>
      <c r="AC13676" s="431"/>
    </row>
    <row r="13677" spans="24:29">
      <c r="X13677" s="429"/>
      <c r="Y13677" s="429"/>
      <c r="Z13677" s="429"/>
      <c r="AA13677" s="429"/>
      <c r="AB13677" s="185"/>
      <c r="AC13677" s="431"/>
    </row>
    <row r="13678" spans="24:29">
      <c r="X13678" s="429"/>
      <c r="Y13678" s="429"/>
      <c r="Z13678" s="429"/>
      <c r="AA13678" s="429"/>
      <c r="AB13678" s="185"/>
      <c r="AC13678" s="431"/>
    </row>
    <row r="13679" spans="24:29">
      <c r="X13679" s="429"/>
      <c r="Y13679" s="429"/>
      <c r="Z13679" s="429"/>
      <c r="AA13679" s="429"/>
      <c r="AB13679" s="185"/>
      <c r="AC13679" s="431"/>
    </row>
    <row r="13680" spans="24:29">
      <c r="X13680" s="429"/>
      <c r="Y13680" s="429"/>
      <c r="Z13680" s="429"/>
      <c r="AA13680" s="429"/>
      <c r="AB13680" s="185"/>
      <c r="AC13680" s="431"/>
    </row>
    <row r="13681" spans="24:29">
      <c r="X13681" s="429"/>
      <c r="Y13681" s="429"/>
      <c r="Z13681" s="429"/>
      <c r="AA13681" s="429"/>
      <c r="AB13681" s="185"/>
      <c r="AC13681" s="431"/>
    </row>
    <row r="13682" spans="24:29">
      <c r="X13682" s="429"/>
      <c r="Y13682" s="429"/>
      <c r="Z13682" s="429"/>
      <c r="AA13682" s="429"/>
      <c r="AB13682" s="185"/>
      <c r="AC13682" s="431"/>
    </row>
    <row r="13683" spans="24:29">
      <c r="X13683" s="429"/>
      <c r="Y13683" s="429"/>
      <c r="Z13683" s="429"/>
      <c r="AA13683" s="429"/>
      <c r="AB13683" s="185"/>
      <c r="AC13683" s="431"/>
    </row>
    <row r="13684" spans="24:29">
      <c r="X13684" s="429"/>
      <c r="Y13684" s="429"/>
      <c r="Z13684" s="429"/>
      <c r="AA13684" s="429"/>
      <c r="AB13684" s="185"/>
      <c r="AC13684" s="431"/>
    </row>
    <row r="13685" spans="24:29">
      <c r="X13685" s="429"/>
      <c r="Y13685" s="429"/>
      <c r="Z13685" s="429"/>
      <c r="AA13685" s="429"/>
      <c r="AB13685" s="185"/>
      <c r="AC13685" s="431"/>
    </row>
    <row r="13686" spans="24:29">
      <c r="X13686" s="429"/>
      <c r="Y13686" s="429"/>
      <c r="Z13686" s="429"/>
      <c r="AA13686" s="429"/>
      <c r="AB13686" s="185"/>
      <c r="AC13686" s="431"/>
    </row>
    <row r="13687" spans="24:29">
      <c r="X13687" s="429"/>
      <c r="Y13687" s="429"/>
      <c r="Z13687" s="429"/>
      <c r="AA13687" s="429"/>
      <c r="AB13687" s="185"/>
      <c r="AC13687" s="431"/>
    </row>
    <row r="13688" spans="24:29">
      <c r="X13688" s="429"/>
      <c r="Y13688" s="429"/>
      <c r="Z13688" s="429"/>
      <c r="AA13688" s="429"/>
      <c r="AB13688" s="185"/>
      <c r="AC13688" s="431"/>
    </row>
    <row r="13689" spans="24:29">
      <c r="X13689" s="429"/>
      <c r="Y13689" s="429"/>
      <c r="Z13689" s="429"/>
      <c r="AA13689" s="429"/>
      <c r="AB13689" s="185"/>
      <c r="AC13689" s="431"/>
    </row>
    <row r="13690" spans="24:29">
      <c r="X13690" s="429"/>
      <c r="Y13690" s="429"/>
      <c r="Z13690" s="429"/>
      <c r="AA13690" s="429"/>
      <c r="AB13690" s="185"/>
      <c r="AC13690" s="431"/>
    </row>
    <row r="13691" spans="24:29">
      <c r="X13691" s="429"/>
      <c r="Y13691" s="429"/>
      <c r="Z13691" s="429"/>
      <c r="AA13691" s="429"/>
      <c r="AB13691" s="185"/>
      <c r="AC13691" s="431"/>
    </row>
    <row r="13692" spans="24:29">
      <c r="X13692" s="429"/>
      <c r="Y13692" s="429"/>
      <c r="Z13692" s="429"/>
      <c r="AA13692" s="429"/>
      <c r="AB13692" s="185"/>
      <c r="AC13692" s="431"/>
    </row>
    <row r="13693" spans="24:29">
      <c r="X13693" s="429"/>
      <c r="Y13693" s="429"/>
      <c r="Z13693" s="429"/>
      <c r="AA13693" s="429"/>
      <c r="AB13693" s="185"/>
      <c r="AC13693" s="431"/>
    </row>
    <row r="13694" spans="24:29">
      <c r="X13694" s="429"/>
      <c r="Y13694" s="429"/>
      <c r="Z13694" s="429"/>
      <c r="AA13694" s="429"/>
      <c r="AB13694" s="185"/>
      <c r="AC13694" s="431"/>
    </row>
    <row r="13695" spans="24:29">
      <c r="X13695" s="429"/>
      <c r="Y13695" s="429"/>
      <c r="Z13695" s="429"/>
      <c r="AA13695" s="429"/>
      <c r="AB13695" s="185"/>
      <c r="AC13695" s="431"/>
    </row>
    <row r="13696" spans="24:29">
      <c r="X13696" s="429"/>
      <c r="Y13696" s="429"/>
      <c r="Z13696" s="429"/>
      <c r="AA13696" s="429"/>
      <c r="AB13696" s="185"/>
      <c r="AC13696" s="431"/>
    </row>
    <row r="13697" spans="24:29">
      <c r="X13697" s="429"/>
      <c r="Y13697" s="429"/>
      <c r="Z13697" s="429"/>
      <c r="AA13697" s="429"/>
      <c r="AB13697" s="185"/>
      <c r="AC13697" s="431"/>
    </row>
    <row r="13698" spans="24:29">
      <c r="X13698" s="429"/>
      <c r="Y13698" s="429"/>
      <c r="Z13698" s="429"/>
      <c r="AA13698" s="429"/>
      <c r="AB13698" s="185"/>
      <c r="AC13698" s="431"/>
    </row>
    <row r="13699" spans="24:29">
      <c r="X13699" s="429"/>
      <c r="Y13699" s="429"/>
      <c r="Z13699" s="429"/>
      <c r="AA13699" s="429"/>
      <c r="AB13699" s="185"/>
      <c r="AC13699" s="431"/>
    </row>
    <row r="13700" spans="24:29">
      <c r="X13700" s="429"/>
      <c r="Y13700" s="429"/>
      <c r="Z13700" s="429"/>
      <c r="AA13700" s="429"/>
      <c r="AB13700" s="185"/>
      <c r="AC13700" s="431"/>
    </row>
    <row r="13701" spans="24:29">
      <c r="X13701" s="429"/>
      <c r="Y13701" s="429"/>
      <c r="Z13701" s="429"/>
      <c r="AA13701" s="429"/>
      <c r="AB13701" s="185"/>
      <c r="AC13701" s="431"/>
    </row>
    <row r="13702" spans="24:29">
      <c r="X13702" s="429"/>
      <c r="Y13702" s="429"/>
      <c r="Z13702" s="429"/>
      <c r="AA13702" s="429"/>
      <c r="AB13702" s="185"/>
      <c r="AC13702" s="431"/>
    </row>
    <row r="13703" spans="24:29">
      <c r="X13703" s="429"/>
      <c r="Y13703" s="429"/>
      <c r="Z13703" s="429"/>
      <c r="AA13703" s="429"/>
      <c r="AB13703" s="185"/>
      <c r="AC13703" s="431"/>
    </row>
    <row r="13704" spans="24:29">
      <c r="X13704" s="429"/>
      <c r="Y13704" s="429"/>
      <c r="Z13704" s="429"/>
      <c r="AA13704" s="429"/>
      <c r="AB13704" s="185"/>
      <c r="AC13704" s="431"/>
    </row>
    <row r="13705" spans="24:29">
      <c r="X13705" s="429"/>
      <c r="Y13705" s="429"/>
      <c r="Z13705" s="429"/>
      <c r="AA13705" s="429"/>
      <c r="AB13705" s="185"/>
      <c r="AC13705" s="431"/>
    </row>
    <row r="13706" spans="24:29">
      <c r="X13706" s="429"/>
      <c r="Y13706" s="429"/>
      <c r="Z13706" s="429"/>
      <c r="AA13706" s="429"/>
      <c r="AB13706" s="185"/>
      <c r="AC13706" s="431"/>
    </row>
    <row r="13707" spans="24:29">
      <c r="X13707" s="429"/>
      <c r="Y13707" s="429"/>
      <c r="Z13707" s="429"/>
      <c r="AA13707" s="429"/>
      <c r="AB13707" s="185"/>
      <c r="AC13707" s="431"/>
    </row>
    <row r="13708" spans="24:29">
      <c r="X13708" s="429"/>
      <c r="Y13708" s="429"/>
      <c r="Z13708" s="429"/>
      <c r="AA13708" s="429"/>
      <c r="AB13708" s="185"/>
      <c r="AC13708" s="431"/>
    </row>
    <row r="13709" spans="24:29">
      <c r="X13709" s="429"/>
      <c r="Y13709" s="429"/>
      <c r="Z13709" s="429"/>
      <c r="AA13709" s="429"/>
      <c r="AB13709" s="185"/>
      <c r="AC13709" s="431"/>
    </row>
    <row r="13710" spans="24:29">
      <c r="X13710" s="429"/>
      <c r="Y13710" s="429"/>
      <c r="Z13710" s="429"/>
      <c r="AA13710" s="429"/>
      <c r="AB13710" s="185"/>
      <c r="AC13710" s="431"/>
    </row>
    <row r="13711" spans="24:29">
      <c r="X13711" s="429"/>
      <c r="Y13711" s="429"/>
      <c r="Z13711" s="429"/>
      <c r="AA13711" s="429"/>
      <c r="AB13711" s="185"/>
      <c r="AC13711" s="431"/>
    </row>
    <row r="13712" spans="24:29">
      <c r="X13712" s="429"/>
      <c r="Y13712" s="429"/>
      <c r="Z13712" s="429"/>
      <c r="AA13712" s="429"/>
      <c r="AB13712" s="185"/>
      <c r="AC13712" s="431"/>
    </row>
    <row r="13713" spans="24:29">
      <c r="X13713" s="429"/>
      <c r="Y13713" s="429"/>
      <c r="Z13713" s="429"/>
      <c r="AA13713" s="429"/>
      <c r="AB13713" s="185"/>
      <c r="AC13713" s="431"/>
    </row>
    <row r="13714" spans="24:29">
      <c r="X13714" s="429"/>
      <c r="Y13714" s="429"/>
      <c r="Z13714" s="429"/>
      <c r="AA13714" s="429"/>
      <c r="AB13714" s="185"/>
      <c r="AC13714" s="431"/>
    </row>
    <row r="13715" spans="24:29">
      <c r="X13715" s="429"/>
      <c r="Y13715" s="429"/>
      <c r="Z13715" s="429"/>
      <c r="AA13715" s="429"/>
      <c r="AB13715" s="185"/>
      <c r="AC13715" s="431"/>
    </row>
    <row r="13716" spans="24:29">
      <c r="X13716" s="429"/>
      <c r="Y13716" s="429"/>
      <c r="Z13716" s="429"/>
      <c r="AA13716" s="429"/>
      <c r="AB13716" s="185"/>
      <c r="AC13716" s="431"/>
    </row>
    <row r="13717" spans="24:29">
      <c r="X13717" s="429"/>
      <c r="Y13717" s="429"/>
      <c r="Z13717" s="429"/>
      <c r="AA13717" s="429"/>
      <c r="AB13717" s="185"/>
      <c r="AC13717" s="431"/>
    </row>
    <row r="13718" spans="24:29">
      <c r="X13718" s="429"/>
      <c r="Y13718" s="429"/>
      <c r="Z13718" s="429"/>
      <c r="AA13718" s="429"/>
      <c r="AB13718" s="185"/>
      <c r="AC13718" s="431"/>
    </row>
    <row r="13719" spans="24:29">
      <c r="X13719" s="429"/>
      <c r="Y13719" s="429"/>
      <c r="Z13719" s="429"/>
      <c r="AA13719" s="429"/>
      <c r="AB13719" s="185"/>
      <c r="AC13719" s="431"/>
    </row>
    <row r="13720" spans="24:29">
      <c r="X13720" s="429"/>
      <c r="Y13720" s="429"/>
      <c r="Z13720" s="429"/>
      <c r="AA13720" s="429"/>
      <c r="AB13720" s="185"/>
      <c r="AC13720" s="431"/>
    </row>
    <row r="13721" spans="24:29">
      <c r="X13721" s="429"/>
      <c r="Y13721" s="429"/>
      <c r="Z13721" s="429"/>
      <c r="AA13721" s="429"/>
      <c r="AB13721" s="185"/>
      <c r="AC13721" s="431"/>
    </row>
    <row r="13722" spans="24:29">
      <c r="X13722" s="429"/>
      <c r="Y13722" s="429"/>
      <c r="Z13722" s="429"/>
      <c r="AA13722" s="429"/>
      <c r="AB13722" s="185"/>
      <c r="AC13722" s="431"/>
    </row>
    <row r="13723" spans="24:29">
      <c r="X13723" s="429"/>
      <c r="Y13723" s="429"/>
      <c r="Z13723" s="429"/>
      <c r="AA13723" s="429"/>
      <c r="AB13723" s="185"/>
      <c r="AC13723" s="431"/>
    </row>
    <row r="13724" spans="24:29">
      <c r="X13724" s="429"/>
      <c r="Y13724" s="429"/>
      <c r="Z13724" s="429"/>
      <c r="AA13724" s="429"/>
      <c r="AB13724" s="185"/>
      <c r="AC13724" s="431"/>
    </row>
    <row r="13725" spans="24:29">
      <c r="X13725" s="429"/>
      <c r="Y13725" s="429"/>
      <c r="Z13725" s="429"/>
      <c r="AA13725" s="429"/>
      <c r="AB13725" s="185"/>
      <c r="AC13725" s="431"/>
    </row>
    <row r="13726" spans="24:29">
      <c r="X13726" s="429"/>
      <c r="Y13726" s="429"/>
      <c r="Z13726" s="429"/>
      <c r="AA13726" s="429"/>
      <c r="AB13726" s="185"/>
      <c r="AC13726" s="431"/>
    </row>
    <row r="13727" spans="24:29">
      <c r="X13727" s="429"/>
      <c r="Y13727" s="429"/>
      <c r="Z13727" s="429"/>
      <c r="AA13727" s="429"/>
      <c r="AB13727" s="185"/>
      <c r="AC13727" s="431"/>
    </row>
    <row r="13728" spans="24:29">
      <c r="X13728" s="429"/>
      <c r="Y13728" s="429"/>
      <c r="Z13728" s="429"/>
      <c r="AA13728" s="429"/>
      <c r="AB13728" s="185"/>
      <c r="AC13728" s="431"/>
    </row>
    <row r="13729" spans="24:29">
      <c r="X13729" s="429"/>
      <c r="Y13729" s="429"/>
      <c r="Z13729" s="429"/>
      <c r="AA13729" s="429"/>
      <c r="AB13729" s="185"/>
      <c r="AC13729" s="431"/>
    </row>
    <row r="13730" spans="24:29">
      <c r="X13730" s="429"/>
      <c r="Y13730" s="429"/>
      <c r="Z13730" s="429"/>
      <c r="AA13730" s="429"/>
      <c r="AB13730" s="185"/>
      <c r="AC13730" s="431"/>
    </row>
    <row r="13731" spans="24:29">
      <c r="X13731" s="429"/>
      <c r="Y13731" s="429"/>
      <c r="Z13731" s="429"/>
      <c r="AA13731" s="429"/>
      <c r="AB13731" s="185"/>
      <c r="AC13731" s="431"/>
    </row>
    <row r="13732" spans="24:29">
      <c r="X13732" s="429"/>
      <c r="Y13732" s="429"/>
      <c r="Z13732" s="429"/>
      <c r="AA13732" s="429"/>
      <c r="AB13732" s="185"/>
      <c r="AC13732" s="431"/>
    </row>
    <row r="13733" spans="24:29">
      <c r="X13733" s="429"/>
      <c r="Y13733" s="429"/>
      <c r="Z13733" s="429"/>
      <c r="AA13733" s="429"/>
      <c r="AB13733" s="185"/>
      <c r="AC13733" s="431"/>
    </row>
    <row r="13734" spans="24:29">
      <c r="X13734" s="429"/>
      <c r="Y13734" s="429"/>
      <c r="Z13734" s="429"/>
      <c r="AA13734" s="429"/>
      <c r="AB13734" s="185"/>
      <c r="AC13734" s="431"/>
    </row>
    <row r="13735" spans="24:29">
      <c r="X13735" s="429"/>
      <c r="Y13735" s="429"/>
      <c r="Z13735" s="429"/>
      <c r="AA13735" s="429"/>
      <c r="AB13735" s="185"/>
      <c r="AC13735" s="431"/>
    </row>
    <row r="13736" spans="24:29">
      <c r="X13736" s="429"/>
      <c r="Y13736" s="429"/>
      <c r="Z13736" s="429"/>
      <c r="AA13736" s="429"/>
      <c r="AB13736" s="185"/>
      <c r="AC13736" s="431"/>
    </row>
    <row r="13737" spans="24:29">
      <c r="X13737" s="429"/>
      <c r="Y13737" s="429"/>
      <c r="Z13737" s="429"/>
      <c r="AA13737" s="429"/>
      <c r="AB13737" s="185"/>
      <c r="AC13737" s="431"/>
    </row>
    <row r="13738" spans="24:29">
      <c r="X13738" s="429"/>
      <c r="Y13738" s="429"/>
      <c r="Z13738" s="429"/>
      <c r="AA13738" s="429"/>
      <c r="AB13738" s="185"/>
      <c r="AC13738" s="431"/>
    </row>
    <row r="13739" spans="24:29">
      <c r="X13739" s="429"/>
      <c r="Y13739" s="429"/>
      <c r="Z13739" s="429"/>
      <c r="AA13739" s="429"/>
      <c r="AB13739" s="185"/>
      <c r="AC13739" s="431"/>
    </row>
    <row r="13740" spans="24:29">
      <c r="X13740" s="429"/>
      <c r="Y13740" s="429"/>
      <c r="Z13740" s="429"/>
      <c r="AA13740" s="429"/>
      <c r="AB13740" s="185"/>
      <c r="AC13740" s="431"/>
    </row>
    <row r="13741" spans="24:29">
      <c r="X13741" s="429"/>
      <c r="Y13741" s="429"/>
      <c r="Z13741" s="429"/>
      <c r="AA13741" s="429"/>
      <c r="AB13741" s="185"/>
      <c r="AC13741" s="431"/>
    </row>
    <row r="13742" spans="24:29">
      <c r="X13742" s="429"/>
      <c r="Y13742" s="429"/>
      <c r="Z13742" s="429"/>
      <c r="AA13742" s="429"/>
      <c r="AB13742" s="185"/>
      <c r="AC13742" s="431"/>
    </row>
    <row r="13743" spans="24:29">
      <c r="X13743" s="429"/>
      <c r="Y13743" s="429"/>
      <c r="Z13743" s="429"/>
      <c r="AA13743" s="429"/>
      <c r="AB13743" s="185"/>
      <c r="AC13743" s="431"/>
    </row>
    <row r="13744" spans="24:29">
      <c r="X13744" s="429"/>
      <c r="Y13744" s="429"/>
      <c r="Z13744" s="429"/>
      <c r="AA13744" s="429"/>
      <c r="AB13744" s="185"/>
      <c r="AC13744" s="431"/>
    </row>
    <row r="13745" spans="24:29">
      <c r="X13745" s="429"/>
      <c r="Y13745" s="429"/>
      <c r="Z13745" s="429"/>
      <c r="AA13745" s="429"/>
      <c r="AB13745" s="185"/>
      <c r="AC13745" s="431"/>
    </row>
    <row r="13746" spans="24:29">
      <c r="X13746" s="429"/>
      <c r="Y13746" s="429"/>
      <c r="Z13746" s="429"/>
      <c r="AA13746" s="429"/>
      <c r="AB13746" s="185"/>
      <c r="AC13746" s="431"/>
    </row>
    <row r="13747" spans="24:29">
      <c r="X13747" s="429"/>
      <c r="Y13747" s="429"/>
      <c r="Z13747" s="429"/>
      <c r="AA13747" s="429"/>
      <c r="AB13747" s="185"/>
      <c r="AC13747" s="431"/>
    </row>
    <row r="13748" spans="24:29">
      <c r="X13748" s="429"/>
      <c r="Y13748" s="429"/>
      <c r="Z13748" s="429"/>
      <c r="AA13748" s="429"/>
      <c r="AB13748" s="185"/>
      <c r="AC13748" s="431"/>
    </row>
    <row r="13749" spans="24:29">
      <c r="X13749" s="429"/>
      <c r="Y13749" s="429"/>
      <c r="Z13749" s="429"/>
      <c r="AA13749" s="429"/>
      <c r="AB13749" s="185"/>
      <c r="AC13749" s="431"/>
    </row>
    <row r="13750" spans="24:29">
      <c r="X13750" s="429"/>
      <c r="Y13750" s="429"/>
      <c r="Z13750" s="429"/>
      <c r="AA13750" s="429"/>
      <c r="AB13750" s="185"/>
      <c r="AC13750" s="431"/>
    </row>
    <row r="13751" spans="24:29">
      <c r="X13751" s="429"/>
      <c r="Y13751" s="429"/>
      <c r="Z13751" s="429"/>
      <c r="AA13751" s="429"/>
      <c r="AB13751" s="185"/>
      <c r="AC13751" s="431"/>
    </row>
    <row r="13752" spans="24:29">
      <c r="X13752" s="429"/>
      <c r="Y13752" s="429"/>
      <c r="Z13752" s="429"/>
      <c r="AA13752" s="429"/>
      <c r="AB13752" s="185"/>
      <c r="AC13752" s="431"/>
    </row>
    <row r="13753" spans="24:29">
      <c r="X13753" s="429"/>
      <c r="Y13753" s="429"/>
      <c r="Z13753" s="429"/>
      <c r="AA13753" s="429"/>
      <c r="AB13753" s="185"/>
      <c r="AC13753" s="431"/>
    </row>
    <row r="13754" spans="24:29">
      <c r="X13754" s="429"/>
      <c r="Y13754" s="429"/>
      <c r="Z13754" s="429"/>
      <c r="AA13754" s="429"/>
      <c r="AB13754" s="185"/>
      <c r="AC13754" s="431"/>
    </row>
    <row r="13755" spans="24:29">
      <c r="X13755" s="429"/>
      <c r="Y13755" s="429"/>
      <c r="Z13755" s="429"/>
      <c r="AA13755" s="429"/>
      <c r="AB13755" s="185"/>
      <c r="AC13755" s="431"/>
    </row>
    <row r="13756" spans="24:29">
      <c r="X13756" s="429"/>
      <c r="Y13756" s="429"/>
      <c r="Z13756" s="429"/>
      <c r="AA13756" s="429"/>
      <c r="AB13756" s="185"/>
      <c r="AC13756" s="431"/>
    </row>
    <row r="13757" spans="24:29">
      <c r="X13757" s="429"/>
      <c r="Y13757" s="429"/>
      <c r="Z13757" s="429"/>
      <c r="AA13757" s="429"/>
      <c r="AB13757" s="185"/>
      <c r="AC13757" s="431"/>
    </row>
    <row r="13758" spans="24:29">
      <c r="X13758" s="429"/>
      <c r="Y13758" s="429"/>
      <c r="Z13758" s="429"/>
      <c r="AA13758" s="429"/>
      <c r="AB13758" s="185"/>
      <c r="AC13758" s="431"/>
    </row>
    <row r="13759" spans="24:29">
      <c r="X13759" s="429"/>
      <c r="Y13759" s="429"/>
      <c r="Z13759" s="429"/>
      <c r="AA13759" s="429"/>
      <c r="AB13759" s="185"/>
      <c r="AC13759" s="431"/>
    </row>
    <row r="13760" spans="24:29">
      <c r="X13760" s="429"/>
      <c r="Y13760" s="429"/>
      <c r="Z13760" s="429"/>
      <c r="AA13760" s="429"/>
      <c r="AB13760" s="185"/>
      <c r="AC13760" s="431"/>
    </row>
    <row r="13761" spans="24:29">
      <c r="X13761" s="429"/>
      <c r="Y13761" s="429"/>
      <c r="Z13761" s="429"/>
      <c r="AA13761" s="429"/>
      <c r="AB13761" s="185"/>
      <c r="AC13761" s="431"/>
    </row>
    <row r="13762" spans="24:29">
      <c r="X13762" s="429"/>
      <c r="Y13762" s="429"/>
      <c r="Z13762" s="429"/>
      <c r="AA13762" s="429"/>
      <c r="AB13762" s="185"/>
      <c r="AC13762" s="431"/>
    </row>
    <row r="13763" spans="24:29">
      <c r="X13763" s="429"/>
      <c r="Y13763" s="429"/>
      <c r="Z13763" s="429"/>
      <c r="AA13763" s="429"/>
      <c r="AB13763" s="185"/>
      <c r="AC13763" s="431"/>
    </row>
    <row r="13764" spans="24:29">
      <c r="X13764" s="429"/>
      <c r="Y13764" s="429"/>
      <c r="Z13764" s="429"/>
      <c r="AA13764" s="429"/>
      <c r="AB13764" s="185"/>
      <c r="AC13764" s="431"/>
    </row>
    <row r="13765" spans="24:29">
      <c r="X13765" s="429"/>
      <c r="Y13765" s="429"/>
      <c r="Z13765" s="429"/>
      <c r="AA13765" s="429"/>
      <c r="AB13765" s="185"/>
      <c r="AC13765" s="431"/>
    </row>
    <row r="13766" spans="24:29">
      <c r="X13766" s="429"/>
      <c r="Y13766" s="429"/>
      <c r="Z13766" s="429"/>
      <c r="AA13766" s="429"/>
      <c r="AB13766" s="185"/>
      <c r="AC13766" s="431"/>
    </row>
    <row r="13767" spans="24:29">
      <c r="X13767" s="429"/>
      <c r="Y13767" s="429"/>
      <c r="Z13767" s="429"/>
      <c r="AA13767" s="429"/>
      <c r="AB13767" s="185"/>
      <c r="AC13767" s="431"/>
    </row>
    <row r="13768" spans="24:29">
      <c r="X13768" s="429"/>
      <c r="Y13768" s="429"/>
      <c r="Z13768" s="429"/>
      <c r="AA13768" s="429"/>
      <c r="AB13768" s="185"/>
      <c r="AC13768" s="431"/>
    </row>
    <row r="13769" spans="24:29">
      <c r="X13769" s="429"/>
      <c r="Y13769" s="429"/>
      <c r="Z13769" s="429"/>
      <c r="AA13769" s="429"/>
      <c r="AB13769" s="185"/>
      <c r="AC13769" s="431"/>
    </row>
    <row r="13770" spans="24:29">
      <c r="X13770" s="429"/>
      <c r="Y13770" s="429"/>
      <c r="Z13770" s="429"/>
      <c r="AA13770" s="429"/>
      <c r="AB13770" s="185"/>
      <c r="AC13770" s="431"/>
    </row>
    <row r="13771" spans="24:29">
      <c r="X13771" s="429"/>
      <c r="Y13771" s="429"/>
      <c r="Z13771" s="429"/>
      <c r="AA13771" s="429"/>
      <c r="AB13771" s="185"/>
      <c r="AC13771" s="431"/>
    </row>
    <row r="13772" spans="24:29">
      <c r="X13772" s="429"/>
      <c r="Y13772" s="429"/>
      <c r="Z13772" s="429"/>
      <c r="AA13772" s="429"/>
      <c r="AB13772" s="185"/>
      <c r="AC13772" s="431"/>
    </row>
    <row r="13773" spans="24:29">
      <c r="X13773" s="429"/>
      <c r="Y13773" s="429"/>
      <c r="Z13773" s="429"/>
      <c r="AA13773" s="429"/>
      <c r="AB13773" s="185"/>
      <c r="AC13773" s="431"/>
    </row>
    <row r="13774" spans="24:29">
      <c r="X13774" s="429"/>
      <c r="Y13774" s="429"/>
      <c r="Z13774" s="429"/>
      <c r="AA13774" s="429"/>
      <c r="AB13774" s="185"/>
      <c r="AC13774" s="431"/>
    </row>
    <row r="13775" spans="24:29">
      <c r="X13775" s="429"/>
      <c r="Y13775" s="429"/>
      <c r="Z13775" s="429"/>
      <c r="AA13775" s="429"/>
      <c r="AB13775" s="185"/>
      <c r="AC13775" s="431"/>
    </row>
    <row r="13776" spans="24:29">
      <c r="X13776" s="429"/>
      <c r="Y13776" s="429"/>
      <c r="Z13776" s="429"/>
      <c r="AA13776" s="429"/>
      <c r="AB13776" s="185"/>
      <c r="AC13776" s="431"/>
    </row>
    <row r="13777" spans="24:29">
      <c r="X13777" s="429"/>
      <c r="Y13777" s="429"/>
      <c r="Z13777" s="429"/>
      <c r="AA13777" s="429"/>
      <c r="AB13777" s="185"/>
      <c r="AC13777" s="431"/>
    </row>
    <row r="13778" spans="24:29">
      <c r="X13778" s="429"/>
      <c r="Y13778" s="429"/>
      <c r="Z13778" s="429"/>
      <c r="AA13778" s="429"/>
      <c r="AB13778" s="185"/>
      <c r="AC13778" s="431"/>
    </row>
    <row r="13779" spans="24:29">
      <c r="X13779" s="429"/>
      <c r="Y13779" s="429"/>
      <c r="Z13779" s="429"/>
      <c r="AA13779" s="429"/>
      <c r="AB13779" s="185"/>
      <c r="AC13779" s="431"/>
    </row>
    <row r="13780" spans="24:29">
      <c r="X13780" s="429"/>
      <c r="Y13780" s="429"/>
      <c r="Z13780" s="429"/>
      <c r="AA13780" s="429"/>
      <c r="AB13780" s="185"/>
      <c r="AC13780" s="431"/>
    </row>
    <row r="13781" spans="24:29">
      <c r="X13781" s="429"/>
      <c r="Y13781" s="429"/>
      <c r="Z13781" s="429"/>
      <c r="AA13781" s="429"/>
      <c r="AB13781" s="185"/>
      <c r="AC13781" s="431"/>
    </row>
    <row r="13782" spans="24:29">
      <c r="X13782" s="429"/>
      <c r="Y13782" s="429"/>
      <c r="Z13782" s="429"/>
      <c r="AA13782" s="429"/>
      <c r="AB13782" s="185"/>
      <c r="AC13782" s="431"/>
    </row>
    <row r="13783" spans="24:29">
      <c r="X13783" s="429"/>
      <c r="Y13783" s="429"/>
      <c r="Z13783" s="429"/>
      <c r="AA13783" s="429"/>
      <c r="AB13783" s="185"/>
      <c r="AC13783" s="431"/>
    </row>
    <row r="13784" spans="24:29">
      <c r="X13784" s="429"/>
      <c r="Y13784" s="429"/>
      <c r="Z13784" s="429"/>
      <c r="AA13784" s="429"/>
      <c r="AB13784" s="185"/>
      <c r="AC13784" s="431"/>
    </row>
    <row r="13785" spans="24:29">
      <c r="X13785" s="429"/>
      <c r="Y13785" s="429"/>
      <c r="Z13785" s="429"/>
      <c r="AA13785" s="429"/>
      <c r="AB13785" s="185"/>
      <c r="AC13785" s="431"/>
    </row>
    <row r="13786" spans="24:29">
      <c r="X13786" s="429"/>
      <c r="Y13786" s="429"/>
      <c r="Z13786" s="429"/>
      <c r="AA13786" s="429"/>
      <c r="AB13786" s="185"/>
      <c r="AC13786" s="431"/>
    </row>
    <row r="13787" spans="24:29">
      <c r="X13787" s="429"/>
      <c r="Y13787" s="429"/>
      <c r="Z13787" s="429"/>
      <c r="AA13787" s="429"/>
      <c r="AB13787" s="185"/>
      <c r="AC13787" s="431"/>
    </row>
    <row r="13788" spans="24:29">
      <c r="X13788" s="429"/>
      <c r="Y13788" s="429"/>
      <c r="Z13788" s="429"/>
      <c r="AA13788" s="429"/>
      <c r="AB13788" s="185"/>
      <c r="AC13788" s="431"/>
    </row>
    <row r="13789" spans="24:29">
      <c r="X13789" s="429"/>
      <c r="Y13789" s="429"/>
      <c r="Z13789" s="429"/>
      <c r="AA13789" s="429"/>
      <c r="AB13789" s="185"/>
      <c r="AC13789" s="431"/>
    </row>
    <row r="13790" spans="24:29">
      <c r="X13790" s="429"/>
      <c r="Y13790" s="429"/>
      <c r="Z13790" s="429"/>
      <c r="AA13790" s="429"/>
      <c r="AB13790" s="185"/>
      <c r="AC13790" s="431"/>
    </row>
    <row r="13791" spans="24:29">
      <c r="X13791" s="429"/>
      <c r="Y13791" s="429"/>
      <c r="Z13791" s="429"/>
      <c r="AA13791" s="429"/>
      <c r="AB13791" s="185"/>
      <c r="AC13791" s="431"/>
    </row>
    <row r="13792" spans="24:29">
      <c r="X13792" s="429"/>
      <c r="Y13792" s="429"/>
      <c r="Z13792" s="429"/>
      <c r="AA13792" s="429"/>
      <c r="AB13792" s="185"/>
      <c r="AC13792" s="431"/>
    </row>
    <row r="13793" spans="24:29">
      <c r="X13793" s="429"/>
      <c r="Y13793" s="429"/>
      <c r="Z13793" s="429"/>
      <c r="AA13793" s="429"/>
      <c r="AB13793" s="185"/>
      <c r="AC13793" s="431"/>
    </row>
    <row r="13794" spans="24:29">
      <c r="X13794" s="429"/>
      <c r="Y13794" s="429"/>
      <c r="Z13794" s="429"/>
      <c r="AA13794" s="429"/>
      <c r="AB13794" s="185"/>
      <c r="AC13794" s="431"/>
    </row>
    <row r="13795" spans="24:29">
      <c r="X13795" s="429"/>
      <c r="Y13795" s="429"/>
      <c r="Z13795" s="429"/>
      <c r="AA13795" s="429"/>
      <c r="AB13795" s="185"/>
      <c r="AC13795" s="431"/>
    </row>
    <row r="13796" spans="24:29">
      <c r="X13796" s="429"/>
      <c r="Y13796" s="429"/>
      <c r="Z13796" s="429"/>
      <c r="AA13796" s="429"/>
      <c r="AB13796" s="185"/>
      <c r="AC13796" s="431"/>
    </row>
    <row r="13797" spans="24:29">
      <c r="X13797" s="429"/>
      <c r="Y13797" s="429"/>
      <c r="Z13797" s="429"/>
      <c r="AA13797" s="429"/>
      <c r="AB13797" s="185"/>
      <c r="AC13797" s="431"/>
    </row>
    <row r="13798" spans="24:29">
      <c r="X13798" s="429"/>
      <c r="Y13798" s="429"/>
      <c r="Z13798" s="429"/>
      <c r="AA13798" s="429"/>
      <c r="AB13798" s="185"/>
      <c r="AC13798" s="431"/>
    </row>
    <row r="13799" spans="24:29">
      <c r="X13799" s="429"/>
      <c r="Y13799" s="429"/>
      <c r="Z13799" s="429"/>
      <c r="AA13799" s="429"/>
      <c r="AB13799" s="185"/>
      <c r="AC13799" s="431"/>
    </row>
    <row r="13800" spans="24:29">
      <c r="X13800" s="429"/>
      <c r="Y13800" s="429"/>
      <c r="Z13800" s="429"/>
      <c r="AA13800" s="429"/>
      <c r="AB13800" s="185"/>
      <c r="AC13800" s="431"/>
    </row>
    <row r="13801" spans="24:29">
      <c r="X13801" s="429"/>
      <c r="Y13801" s="429"/>
      <c r="Z13801" s="429"/>
      <c r="AA13801" s="429"/>
      <c r="AB13801" s="185"/>
      <c r="AC13801" s="431"/>
    </row>
    <row r="13802" spans="24:29">
      <c r="X13802" s="429"/>
      <c r="Y13802" s="429"/>
      <c r="Z13802" s="429"/>
      <c r="AA13802" s="429"/>
      <c r="AB13802" s="185"/>
      <c r="AC13802" s="431"/>
    </row>
    <row r="13803" spans="24:29">
      <c r="X13803" s="429"/>
      <c r="Y13803" s="429"/>
      <c r="Z13803" s="429"/>
      <c r="AA13803" s="429"/>
      <c r="AB13803" s="185"/>
      <c r="AC13803" s="431"/>
    </row>
    <row r="13804" spans="24:29">
      <c r="X13804" s="429"/>
      <c r="Y13804" s="429"/>
      <c r="Z13804" s="429"/>
      <c r="AA13804" s="429"/>
      <c r="AB13804" s="185"/>
      <c r="AC13804" s="431"/>
    </row>
    <row r="13805" spans="24:29">
      <c r="X13805" s="429"/>
      <c r="Y13805" s="429"/>
      <c r="Z13805" s="429"/>
      <c r="AA13805" s="429"/>
      <c r="AB13805" s="185"/>
      <c r="AC13805" s="431"/>
    </row>
    <row r="13806" spans="24:29">
      <c r="X13806" s="429"/>
      <c r="Y13806" s="429"/>
      <c r="Z13806" s="429"/>
      <c r="AA13806" s="429"/>
      <c r="AB13806" s="185"/>
      <c r="AC13806" s="431"/>
    </row>
    <row r="13807" spans="24:29">
      <c r="X13807" s="429"/>
      <c r="Y13807" s="429"/>
      <c r="Z13807" s="429"/>
      <c r="AA13807" s="429"/>
      <c r="AB13807" s="185"/>
      <c r="AC13807" s="431"/>
    </row>
    <row r="13808" spans="24:29">
      <c r="X13808" s="429"/>
      <c r="Y13808" s="429"/>
      <c r="Z13808" s="429"/>
      <c r="AA13808" s="429"/>
      <c r="AB13808" s="185"/>
      <c r="AC13808" s="431"/>
    </row>
    <row r="13809" spans="24:29">
      <c r="X13809" s="429"/>
      <c r="Y13809" s="429"/>
      <c r="Z13809" s="429"/>
      <c r="AA13809" s="429"/>
      <c r="AB13809" s="185"/>
      <c r="AC13809" s="431"/>
    </row>
    <row r="13810" spans="24:29">
      <c r="X13810" s="429"/>
      <c r="Y13810" s="429"/>
      <c r="Z13810" s="429"/>
      <c r="AA13810" s="429"/>
      <c r="AB13810" s="185"/>
      <c r="AC13810" s="431"/>
    </row>
    <row r="13811" spans="24:29">
      <c r="X13811" s="429"/>
      <c r="Y13811" s="429"/>
      <c r="Z13811" s="429"/>
      <c r="AA13811" s="429"/>
      <c r="AB13811" s="185"/>
      <c r="AC13811" s="431"/>
    </row>
    <row r="13812" spans="24:29">
      <c r="X13812" s="429"/>
      <c r="Y13812" s="429"/>
      <c r="Z13812" s="429"/>
      <c r="AA13812" s="429"/>
      <c r="AB13812" s="185"/>
      <c r="AC13812" s="431"/>
    </row>
    <row r="13813" spans="24:29">
      <c r="X13813" s="429"/>
      <c r="Y13813" s="429"/>
      <c r="Z13813" s="429"/>
      <c r="AA13813" s="429"/>
      <c r="AB13813" s="185"/>
      <c r="AC13813" s="431"/>
    </row>
    <row r="13814" spans="24:29">
      <c r="X13814" s="429"/>
      <c r="Y13814" s="429"/>
      <c r="Z13814" s="429"/>
      <c r="AA13814" s="429"/>
      <c r="AB13814" s="185"/>
      <c r="AC13814" s="431"/>
    </row>
    <row r="13815" spans="24:29">
      <c r="X13815" s="429"/>
      <c r="Y13815" s="429"/>
      <c r="Z13815" s="429"/>
      <c r="AA13815" s="429"/>
      <c r="AB13815" s="185"/>
      <c r="AC13815" s="431"/>
    </row>
    <row r="13816" spans="24:29">
      <c r="X13816" s="429"/>
      <c r="Y13816" s="429"/>
      <c r="Z13816" s="429"/>
      <c r="AA13816" s="429"/>
      <c r="AB13816" s="185"/>
      <c r="AC13816" s="431"/>
    </row>
    <row r="13817" spans="24:29">
      <c r="X13817" s="429"/>
      <c r="Y13817" s="429"/>
      <c r="Z13817" s="429"/>
      <c r="AA13817" s="429"/>
      <c r="AB13817" s="185"/>
      <c r="AC13817" s="431"/>
    </row>
    <row r="13818" spans="24:29">
      <c r="X13818" s="429"/>
      <c r="Y13818" s="429"/>
      <c r="Z13818" s="429"/>
      <c r="AA13818" s="429"/>
      <c r="AB13818" s="185"/>
      <c r="AC13818" s="431"/>
    </row>
    <row r="13819" spans="24:29">
      <c r="X13819" s="429"/>
      <c r="Y13819" s="429"/>
      <c r="Z13819" s="429"/>
      <c r="AA13819" s="429"/>
      <c r="AB13819" s="185"/>
      <c r="AC13819" s="431"/>
    </row>
    <row r="13820" spans="24:29">
      <c r="X13820" s="429"/>
      <c r="Y13820" s="429"/>
      <c r="Z13820" s="429"/>
      <c r="AA13820" s="429"/>
      <c r="AB13820" s="185"/>
      <c r="AC13820" s="431"/>
    </row>
    <row r="13821" spans="24:29">
      <c r="X13821" s="429"/>
      <c r="Y13821" s="429"/>
      <c r="Z13821" s="429"/>
      <c r="AA13821" s="429"/>
      <c r="AB13821" s="185"/>
      <c r="AC13821" s="431"/>
    </row>
    <row r="13822" spans="24:29">
      <c r="X13822" s="429"/>
      <c r="Y13822" s="429"/>
      <c r="Z13822" s="429"/>
      <c r="AA13822" s="429"/>
      <c r="AB13822" s="185"/>
      <c r="AC13822" s="431"/>
    </row>
    <row r="13823" spans="24:29">
      <c r="X13823" s="429"/>
      <c r="Y13823" s="429"/>
      <c r="Z13823" s="429"/>
      <c r="AA13823" s="429"/>
      <c r="AB13823" s="185"/>
      <c r="AC13823" s="431"/>
    </row>
    <row r="13824" spans="24:29">
      <c r="X13824" s="429"/>
      <c r="Y13824" s="429"/>
      <c r="Z13824" s="429"/>
      <c r="AA13824" s="429"/>
      <c r="AB13824" s="185"/>
      <c r="AC13824" s="431"/>
    </row>
    <row r="13825" spans="24:29">
      <c r="X13825" s="429"/>
      <c r="Y13825" s="429"/>
      <c r="Z13825" s="429"/>
      <c r="AA13825" s="429"/>
      <c r="AB13825" s="185"/>
      <c r="AC13825" s="431"/>
    </row>
    <row r="13826" spans="24:29">
      <c r="X13826" s="429"/>
      <c r="Y13826" s="429"/>
      <c r="Z13826" s="429"/>
      <c r="AA13826" s="429"/>
      <c r="AB13826" s="185"/>
      <c r="AC13826" s="431"/>
    </row>
    <row r="13827" spans="24:29">
      <c r="X13827" s="429"/>
      <c r="Y13827" s="429"/>
      <c r="Z13827" s="429"/>
      <c r="AA13827" s="429"/>
      <c r="AB13827" s="185"/>
      <c r="AC13827" s="431"/>
    </row>
    <row r="13828" spans="24:29">
      <c r="X13828" s="429"/>
      <c r="Y13828" s="429"/>
      <c r="Z13828" s="429"/>
      <c r="AA13828" s="429"/>
      <c r="AB13828" s="185"/>
      <c r="AC13828" s="431"/>
    </row>
    <row r="13829" spans="24:29">
      <c r="X13829" s="429"/>
      <c r="Y13829" s="429"/>
      <c r="Z13829" s="429"/>
      <c r="AA13829" s="429"/>
      <c r="AB13829" s="185"/>
      <c r="AC13829" s="431"/>
    </row>
    <row r="13830" spans="24:29">
      <c r="X13830" s="429"/>
      <c r="Y13830" s="429"/>
      <c r="Z13830" s="429"/>
      <c r="AA13830" s="429"/>
      <c r="AB13830" s="185"/>
      <c r="AC13830" s="431"/>
    </row>
    <row r="13831" spans="24:29">
      <c r="X13831" s="429"/>
      <c r="Y13831" s="429"/>
      <c r="Z13831" s="429"/>
      <c r="AA13831" s="429"/>
      <c r="AB13831" s="185"/>
      <c r="AC13831" s="431"/>
    </row>
    <row r="13832" spans="24:29">
      <c r="X13832" s="429"/>
      <c r="Y13832" s="429"/>
      <c r="Z13832" s="429"/>
      <c r="AA13832" s="429"/>
      <c r="AB13832" s="185"/>
      <c r="AC13832" s="431"/>
    </row>
    <row r="13833" spans="24:29">
      <c r="X13833" s="429"/>
      <c r="Y13833" s="429"/>
      <c r="Z13833" s="429"/>
      <c r="AA13833" s="429"/>
      <c r="AB13833" s="185"/>
      <c r="AC13833" s="431"/>
    </row>
    <row r="13834" spans="24:29">
      <c r="X13834" s="429"/>
      <c r="Y13834" s="429"/>
      <c r="Z13834" s="429"/>
      <c r="AA13834" s="429"/>
      <c r="AB13834" s="185"/>
      <c r="AC13834" s="431"/>
    </row>
    <row r="13835" spans="24:29">
      <c r="X13835" s="429"/>
      <c r="Y13835" s="429"/>
      <c r="Z13835" s="429"/>
      <c r="AA13835" s="429"/>
      <c r="AB13835" s="185"/>
      <c r="AC13835" s="431"/>
    </row>
    <row r="13836" spans="24:29">
      <c r="X13836" s="429"/>
      <c r="Y13836" s="429"/>
      <c r="Z13836" s="429"/>
      <c r="AA13836" s="429"/>
      <c r="AB13836" s="185"/>
      <c r="AC13836" s="431"/>
    </row>
    <row r="13837" spans="24:29">
      <c r="X13837" s="429"/>
      <c r="Y13837" s="429"/>
      <c r="Z13837" s="429"/>
      <c r="AA13837" s="429"/>
      <c r="AB13837" s="185"/>
      <c r="AC13837" s="431"/>
    </row>
    <row r="13838" spans="24:29">
      <c r="X13838" s="429"/>
      <c r="Y13838" s="429"/>
      <c r="Z13838" s="429"/>
      <c r="AA13838" s="429"/>
      <c r="AB13838" s="185"/>
      <c r="AC13838" s="431"/>
    </row>
    <row r="13839" spans="24:29">
      <c r="X13839" s="429"/>
      <c r="Y13839" s="429"/>
      <c r="Z13839" s="429"/>
      <c r="AA13839" s="429"/>
      <c r="AB13839" s="185"/>
      <c r="AC13839" s="431"/>
    </row>
    <row r="13840" spans="24:29">
      <c r="X13840" s="429"/>
      <c r="Y13840" s="429"/>
      <c r="Z13840" s="429"/>
      <c r="AA13840" s="429"/>
      <c r="AB13840" s="185"/>
      <c r="AC13840" s="431"/>
    </row>
    <row r="13841" spans="24:29">
      <c r="X13841" s="429"/>
      <c r="Y13841" s="429"/>
      <c r="Z13841" s="429"/>
      <c r="AA13841" s="429"/>
      <c r="AB13841" s="185"/>
      <c r="AC13841" s="431"/>
    </row>
    <row r="13842" spans="24:29">
      <c r="X13842" s="429"/>
      <c r="Y13842" s="429"/>
      <c r="Z13842" s="429"/>
      <c r="AA13842" s="429"/>
      <c r="AB13842" s="185"/>
      <c r="AC13842" s="431"/>
    </row>
    <row r="13843" spans="24:29">
      <c r="X13843" s="429"/>
      <c r="Y13843" s="429"/>
      <c r="Z13843" s="429"/>
      <c r="AA13843" s="429"/>
      <c r="AB13843" s="185"/>
      <c r="AC13843" s="431"/>
    </row>
    <row r="13844" spans="24:29">
      <c r="X13844" s="429"/>
      <c r="Y13844" s="429"/>
      <c r="Z13844" s="429"/>
      <c r="AA13844" s="429"/>
      <c r="AB13844" s="185"/>
      <c r="AC13844" s="431"/>
    </row>
    <row r="13845" spans="24:29">
      <c r="X13845" s="429"/>
      <c r="Y13845" s="429"/>
      <c r="Z13845" s="429"/>
      <c r="AA13845" s="429"/>
      <c r="AB13845" s="185"/>
      <c r="AC13845" s="431"/>
    </row>
    <row r="13846" spans="24:29">
      <c r="X13846" s="429"/>
      <c r="Y13846" s="429"/>
      <c r="Z13846" s="429"/>
      <c r="AA13846" s="429"/>
      <c r="AB13846" s="185"/>
      <c r="AC13846" s="431"/>
    </row>
    <row r="13847" spans="24:29">
      <c r="X13847" s="429"/>
      <c r="Y13847" s="429"/>
      <c r="Z13847" s="429"/>
      <c r="AA13847" s="429"/>
      <c r="AB13847" s="185"/>
      <c r="AC13847" s="431"/>
    </row>
    <row r="13848" spans="24:29">
      <c r="X13848" s="429"/>
      <c r="Y13848" s="429"/>
      <c r="Z13848" s="429"/>
      <c r="AA13848" s="429"/>
      <c r="AB13848" s="185"/>
      <c r="AC13848" s="431"/>
    </row>
    <row r="13849" spans="24:29">
      <c r="X13849" s="429"/>
      <c r="Y13849" s="429"/>
      <c r="Z13849" s="429"/>
      <c r="AA13849" s="429"/>
      <c r="AB13849" s="185"/>
      <c r="AC13849" s="431"/>
    </row>
    <row r="13850" spans="24:29">
      <c r="X13850" s="429"/>
      <c r="Y13850" s="429"/>
      <c r="Z13850" s="429"/>
      <c r="AA13850" s="429"/>
      <c r="AB13850" s="185"/>
      <c r="AC13850" s="431"/>
    </row>
    <row r="13851" spans="24:29">
      <c r="X13851" s="429"/>
      <c r="Y13851" s="429"/>
      <c r="Z13851" s="429"/>
      <c r="AA13851" s="429"/>
      <c r="AB13851" s="185"/>
      <c r="AC13851" s="431"/>
    </row>
    <row r="13852" spans="24:29">
      <c r="X13852" s="429"/>
      <c r="Y13852" s="429"/>
      <c r="Z13852" s="429"/>
      <c r="AA13852" s="429"/>
      <c r="AB13852" s="185"/>
      <c r="AC13852" s="431"/>
    </row>
    <row r="13853" spans="24:29">
      <c r="X13853" s="429"/>
      <c r="Y13853" s="429"/>
      <c r="Z13853" s="429"/>
      <c r="AA13853" s="429"/>
      <c r="AB13853" s="185"/>
      <c r="AC13853" s="431"/>
    </row>
    <row r="13854" spans="24:29">
      <c r="X13854" s="429"/>
      <c r="Y13854" s="429"/>
      <c r="Z13854" s="429"/>
      <c r="AA13854" s="429"/>
      <c r="AB13854" s="185"/>
      <c r="AC13854" s="431"/>
    </row>
    <row r="13855" spans="24:29">
      <c r="X13855" s="429"/>
      <c r="Y13855" s="429"/>
      <c r="Z13855" s="429"/>
      <c r="AA13855" s="429"/>
      <c r="AB13855" s="185"/>
      <c r="AC13855" s="431"/>
    </row>
    <row r="13856" spans="24:29">
      <c r="X13856" s="429"/>
      <c r="Y13856" s="429"/>
      <c r="Z13856" s="429"/>
      <c r="AA13856" s="429"/>
      <c r="AB13856" s="185"/>
      <c r="AC13856" s="431"/>
    </row>
    <row r="13857" spans="24:29">
      <c r="X13857" s="429"/>
      <c r="Y13857" s="429"/>
      <c r="Z13857" s="429"/>
      <c r="AA13857" s="429"/>
      <c r="AB13857" s="185"/>
      <c r="AC13857" s="431"/>
    </row>
    <row r="13858" spans="24:29">
      <c r="X13858" s="429"/>
      <c r="Y13858" s="429"/>
      <c r="Z13858" s="429"/>
      <c r="AA13858" s="429"/>
      <c r="AB13858" s="185"/>
      <c r="AC13858" s="431"/>
    </row>
    <row r="13859" spans="24:29">
      <c r="X13859" s="429"/>
      <c r="Y13859" s="429"/>
      <c r="Z13859" s="429"/>
      <c r="AA13859" s="429"/>
      <c r="AB13859" s="185"/>
      <c r="AC13859" s="431"/>
    </row>
    <row r="13860" spans="24:29">
      <c r="X13860" s="429"/>
      <c r="Y13860" s="429"/>
      <c r="Z13860" s="429"/>
      <c r="AA13860" s="429"/>
      <c r="AB13860" s="185"/>
      <c r="AC13860" s="431"/>
    </row>
    <row r="13861" spans="24:29">
      <c r="X13861" s="429"/>
      <c r="Y13861" s="429"/>
      <c r="Z13861" s="429"/>
      <c r="AA13861" s="429"/>
      <c r="AB13861" s="185"/>
      <c r="AC13861" s="431"/>
    </row>
    <row r="13862" spans="24:29">
      <c r="X13862" s="429"/>
      <c r="Y13862" s="429"/>
      <c r="Z13862" s="429"/>
      <c r="AA13862" s="429"/>
      <c r="AB13862" s="185"/>
      <c r="AC13862" s="431"/>
    </row>
    <row r="13863" spans="24:29">
      <c r="X13863" s="429"/>
      <c r="Y13863" s="429"/>
      <c r="Z13863" s="429"/>
      <c r="AA13863" s="429"/>
      <c r="AB13863" s="185"/>
      <c r="AC13863" s="431"/>
    </row>
    <row r="13864" spans="24:29">
      <c r="X13864" s="429"/>
      <c r="Y13864" s="429"/>
      <c r="Z13864" s="429"/>
      <c r="AA13864" s="429"/>
      <c r="AB13864" s="185"/>
      <c r="AC13864" s="431"/>
    </row>
    <row r="13865" spans="24:29">
      <c r="X13865" s="429"/>
      <c r="Y13865" s="429"/>
      <c r="Z13865" s="429"/>
      <c r="AA13865" s="429"/>
      <c r="AB13865" s="185"/>
      <c r="AC13865" s="431"/>
    </row>
    <row r="13866" spans="24:29">
      <c r="X13866" s="429"/>
      <c r="Y13866" s="429"/>
      <c r="Z13866" s="429"/>
      <c r="AA13866" s="429"/>
      <c r="AB13866" s="185"/>
      <c r="AC13866" s="431"/>
    </row>
    <row r="13867" spans="24:29">
      <c r="X13867" s="429"/>
      <c r="Y13867" s="429"/>
      <c r="Z13867" s="429"/>
      <c r="AA13867" s="429"/>
      <c r="AB13867" s="185"/>
      <c r="AC13867" s="431"/>
    </row>
    <row r="13868" spans="24:29">
      <c r="X13868" s="429"/>
      <c r="Y13868" s="429"/>
      <c r="Z13868" s="429"/>
      <c r="AA13868" s="429"/>
      <c r="AB13868" s="185"/>
      <c r="AC13868" s="431"/>
    </row>
    <row r="13869" spans="24:29">
      <c r="X13869" s="429"/>
      <c r="Y13869" s="429"/>
      <c r="Z13869" s="429"/>
      <c r="AA13869" s="429"/>
      <c r="AB13869" s="185"/>
      <c r="AC13869" s="431"/>
    </row>
    <row r="13870" spans="24:29">
      <c r="X13870" s="429"/>
      <c r="Y13870" s="429"/>
      <c r="Z13870" s="429"/>
      <c r="AA13870" s="429"/>
      <c r="AB13870" s="185"/>
      <c r="AC13870" s="431"/>
    </row>
    <row r="13871" spans="24:29">
      <c r="X13871" s="429"/>
      <c r="Y13871" s="429"/>
      <c r="Z13871" s="429"/>
      <c r="AA13871" s="429"/>
      <c r="AB13871" s="185"/>
      <c r="AC13871" s="431"/>
    </row>
    <row r="13872" spans="24:29">
      <c r="X13872" s="429"/>
      <c r="Y13872" s="429"/>
      <c r="Z13872" s="429"/>
      <c r="AA13872" s="429"/>
      <c r="AB13872" s="185"/>
      <c r="AC13872" s="431"/>
    </row>
    <row r="13873" spans="24:29">
      <c r="X13873" s="429"/>
      <c r="Y13873" s="429"/>
      <c r="Z13873" s="429"/>
      <c r="AA13873" s="429"/>
      <c r="AB13873" s="185"/>
      <c r="AC13873" s="431"/>
    </row>
    <row r="13874" spans="24:29">
      <c r="X13874" s="429"/>
      <c r="Y13874" s="429"/>
      <c r="Z13874" s="429"/>
      <c r="AA13874" s="429"/>
      <c r="AB13874" s="185"/>
      <c r="AC13874" s="431"/>
    </row>
    <row r="13875" spans="24:29">
      <c r="X13875" s="429"/>
      <c r="Y13875" s="429"/>
      <c r="Z13875" s="429"/>
      <c r="AA13875" s="429"/>
      <c r="AB13875" s="185"/>
      <c r="AC13875" s="431"/>
    </row>
    <row r="13876" spans="24:29">
      <c r="X13876" s="429"/>
      <c r="Y13876" s="429"/>
      <c r="Z13876" s="429"/>
      <c r="AA13876" s="429"/>
      <c r="AB13876" s="185"/>
      <c r="AC13876" s="431"/>
    </row>
    <row r="13877" spans="24:29">
      <c r="X13877" s="429"/>
      <c r="Y13877" s="429"/>
      <c r="Z13877" s="429"/>
      <c r="AA13877" s="429"/>
      <c r="AB13877" s="185"/>
      <c r="AC13877" s="431"/>
    </row>
    <row r="13878" spans="24:29">
      <c r="X13878" s="429"/>
      <c r="Y13878" s="429"/>
      <c r="Z13878" s="429"/>
      <c r="AA13878" s="429"/>
      <c r="AB13878" s="185"/>
      <c r="AC13878" s="431"/>
    </row>
    <row r="13879" spans="24:29">
      <c r="X13879" s="429"/>
      <c r="Y13879" s="429"/>
      <c r="Z13879" s="429"/>
      <c r="AA13879" s="429"/>
      <c r="AB13879" s="185"/>
      <c r="AC13879" s="431"/>
    </row>
    <row r="13880" spans="24:29">
      <c r="X13880" s="429"/>
      <c r="Y13880" s="429"/>
      <c r="Z13880" s="429"/>
      <c r="AA13880" s="429"/>
      <c r="AB13880" s="185"/>
      <c r="AC13880" s="431"/>
    </row>
    <row r="13881" spans="24:29">
      <c r="X13881" s="429"/>
      <c r="Y13881" s="429"/>
      <c r="Z13881" s="429"/>
      <c r="AA13881" s="429"/>
      <c r="AB13881" s="185"/>
      <c r="AC13881" s="431"/>
    </row>
    <row r="13882" spans="24:29">
      <c r="X13882" s="429"/>
      <c r="Y13882" s="429"/>
      <c r="Z13882" s="429"/>
      <c r="AA13882" s="429"/>
      <c r="AB13882" s="185"/>
      <c r="AC13882" s="431"/>
    </row>
    <row r="13883" spans="24:29">
      <c r="X13883" s="429"/>
      <c r="Y13883" s="429"/>
      <c r="Z13883" s="429"/>
      <c r="AA13883" s="429"/>
      <c r="AB13883" s="185"/>
      <c r="AC13883" s="431"/>
    </row>
    <row r="13884" spans="24:29">
      <c r="X13884" s="429"/>
      <c r="Y13884" s="429"/>
      <c r="Z13884" s="429"/>
      <c r="AA13884" s="429"/>
      <c r="AB13884" s="185"/>
      <c r="AC13884" s="431"/>
    </row>
    <row r="13885" spans="24:29">
      <c r="X13885" s="429"/>
      <c r="Y13885" s="429"/>
      <c r="Z13885" s="429"/>
      <c r="AA13885" s="429"/>
      <c r="AB13885" s="185"/>
      <c r="AC13885" s="431"/>
    </row>
    <row r="13886" spans="24:29">
      <c r="X13886" s="429"/>
      <c r="Y13886" s="429"/>
      <c r="Z13886" s="429"/>
      <c r="AA13886" s="429"/>
      <c r="AB13886" s="185"/>
      <c r="AC13886" s="431"/>
    </row>
    <row r="13887" spans="24:29">
      <c r="X13887" s="429"/>
      <c r="Y13887" s="429"/>
      <c r="Z13887" s="429"/>
      <c r="AA13887" s="429"/>
      <c r="AB13887" s="185"/>
      <c r="AC13887" s="431"/>
    </row>
    <row r="13888" spans="24:29">
      <c r="X13888" s="429"/>
      <c r="Y13888" s="429"/>
      <c r="Z13888" s="429"/>
      <c r="AA13888" s="429"/>
      <c r="AB13888" s="185"/>
      <c r="AC13888" s="431"/>
    </row>
    <row r="13889" spans="24:29">
      <c r="X13889" s="429"/>
      <c r="Y13889" s="429"/>
      <c r="Z13889" s="429"/>
      <c r="AA13889" s="429"/>
      <c r="AB13889" s="185"/>
      <c r="AC13889" s="431"/>
    </row>
    <row r="13890" spans="24:29">
      <c r="X13890" s="429"/>
      <c r="Y13890" s="429"/>
      <c r="Z13890" s="429"/>
      <c r="AA13890" s="429"/>
      <c r="AB13890" s="185"/>
      <c r="AC13890" s="431"/>
    </row>
    <row r="13891" spans="24:29">
      <c r="X13891" s="429"/>
      <c r="Y13891" s="429"/>
      <c r="Z13891" s="429"/>
      <c r="AA13891" s="429"/>
      <c r="AB13891" s="185"/>
      <c r="AC13891" s="431"/>
    </row>
    <row r="13892" spans="24:29">
      <c r="X13892" s="429"/>
      <c r="Y13892" s="429"/>
      <c r="Z13892" s="429"/>
      <c r="AA13892" s="429"/>
      <c r="AB13892" s="185"/>
      <c r="AC13892" s="431"/>
    </row>
    <row r="13893" spans="24:29">
      <c r="X13893" s="429"/>
      <c r="Y13893" s="429"/>
      <c r="Z13893" s="429"/>
      <c r="AA13893" s="429"/>
      <c r="AB13893" s="185"/>
      <c r="AC13893" s="431"/>
    </row>
    <row r="13894" spans="24:29">
      <c r="X13894" s="429"/>
      <c r="Y13894" s="429"/>
      <c r="Z13894" s="429"/>
      <c r="AA13894" s="429"/>
      <c r="AB13894" s="185"/>
      <c r="AC13894" s="431"/>
    </row>
    <row r="13895" spans="24:29">
      <c r="X13895" s="429"/>
      <c r="Y13895" s="429"/>
      <c r="Z13895" s="429"/>
      <c r="AA13895" s="429"/>
      <c r="AB13895" s="185"/>
      <c r="AC13895" s="431"/>
    </row>
    <row r="13896" spans="24:29">
      <c r="X13896" s="429"/>
      <c r="Y13896" s="429"/>
      <c r="Z13896" s="429"/>
      <c r="AA13896" s="429"/>
      <c r="AB13896" s="185"/>
      <c r="AC13896" s="431"/>
    </row>
    <row r="13897" spans="24:29">
      <c r="X13897" s="429"/>
      <c r="Y13897" s="429"/>
      <c r="Z13897" s="429"/>
      <c r="AA13897" s="429"/>
      <c r="AB13897" s="185"/>
      <c r="AC13897" s="431"/>
    </row>
    <row r="13898" spans="24:29">
      <c r="X13898" s="429"/>
      <c r="Y13898" s="429"/>
      <c r="Z13898" s="429"/>
      <c r="AA13898" s="429"/>
      <c r="AB13898" s="185"/>
      <c r="AC13898" s="431"/>
    </row>
    <row r="13899" spans="24:29">
      <c r="X13899" s="429"/>
      <c r="Y13899" s="429"/>
      <c r="Z13899" s="429"/>
      <c r="AA13899" s="429"/>
      <c r="AB13899" s="185"/>
      <c r="AC13899" s="431"/>
    </row>
    <row r="13900" spans="24:29">
      <c r="X13900" s="429"/>
      <c r="Y13900" s="429"/>
      <c r="Z13900" s="429"/>
      <c r="AA13900" s="429"/>
      <c r="AB13900" s="185"/>
      <c r="AC13900" s="431"/>
    </row>
    <row r="13901" spans="24:29">
      <c r="X13901" s="429"/>
      <c r="Y13901" s="429"/>
      <c r="Z13901" s="429"/>
      <c r="AA13901" s="429"/>
      <c r="AB13901" s="185"/>
      <c r="AC13901" s="431"/>
    </row>
    <row r="13902" spans="24:29">
      <c r="X13902" s="429"/>
      <c r="Y13902" s="429"/>
      <c r="Z13902" s="429"/>
      <c r="AA13902" s="429"/>
      <c r="AB13902" s="185"/>
      <c r="AC13902" s="431"/>
    </row>
    <row r="13903" spans="24:29">
      <c r="X13903" s="429"/>
      <c r="Y13903" s="429"/>
      <c r="Z13903" s="429"/>
      <c r="AA13903" s="429"/>
      <c r="AB13903" s="185"/>
      <c r="AC13903" s="431"/>
    </row>
    <row r="13904" spans="24:29">
      <c r="X13904" s="429"/>
      <c r="Y13904" s="429"/>
      <c r="Z13904" s="429"/>
      <c r="AA13904" s="429"/>
      <c r="AB13904" s="185"/>
      <c r="AC13904" s="431"/>
    </row>
    <row r="13905" spans="24:29">
      <c r="X13905" s="429"/>
      <c r="Y13905" s="429"/>
      <c r="Z13905" s="429"/>
      <c r="AA13905" s="429"/>
      <c r="AB13905" s="185"/>
      <c r="AC13905" s="431"/>
    </row>
    <row r="13906" spans="24:29">
      <c r="X13906" s="429"/>
      <c r="Y13906" s="429"/>
      <c r="Z13906" s="429"/>
      <c r="AA13906" s="429"/>
      <c r="AB13906" s="185"/>
      <c r="AC13906" s="431"/>
    </row>
    <row r="13907" spans="24:29">
      <c r="X13907" s="429"/>
      <c r="Y13907" s="429"/>
      <c r="Z13907" s="429"/>
      <c r="AA13907" s="429"/>
      <c r="AB13907" s="185"/>
      <c r="AC13907" s="431"/>
    </row>
    <row r="13908" spans="24:29">
      <c r="X13908" s="429"/>
      <c r="Y13908" s="429"/>
      <c r="Z13908" s="429"/>
      <c r="AA13908" s="429"/>
      <c r="AB13908" s="185"/>
      <c r="AC13908" s="431"/>
    </row>
    <row r="13909" spans="24:29">
      <c r="X13909" s="429"/>
      <c r="Y13909" s="429"/>
      <c r="Z13909" s="429"/>
      <c r="AA13909" s="429"/>
      <c r="AB13909" s="185"/>
      <c r="AC13909" s="431"/>
    </row>
    <row r="13910" spans="24:29">
      <c r="X13910" s="429"/>
      <c r="Y13910" s="429"/>
      <c r="Z13910" s="429"/>
      <c r="AA13910" s="429"/>
      <c r="AB13910" s="185"/>
      <c r="AC13910" s="431"/>
    </row>
    <row r="13911" spans="24:29">
      <c r="X13911" s="429"/>
      <c r="Y13911" s="429"/>
      <c r="Z13911" s="429"/>
      <c r="AA13911" s="429"/>
      <c r="AB13911" s="185"/>
      <c r="AC13911" s="431"/>
    </row>
    <row r="13912" spans="24:29">
      <c r="X13912" s="429"/>
      <c r="Y13912" s="429"/>
      <c r="Z13912" s="429"/>
      <c r="AA13912" s="429"/>
      <c r="AB13912" s="185"/>
      <c r="AC13912" s="431"/>
    </row>
    <row r="13913" spans="24:29">
      <c r="X13913" s="429"/>
      <c r="Y13913" s="429"/>
      <c r="Z13913" s="429"/>
      <c r="AA13913" s="429"/>
      <c r="AB13913" s="185"/>
      <c r="AC13913" s="431"/>
    </row>
    <row r="13914" spans="24:29">
      <c r="X13914" s="429"/>
      <c r="Y13914" s="429"/>
      <c r="Z13914" s="429"/>
      <c r="AA13914" s="429"/>
      <c r="AB13914" s="185"/>
      <c r="AC13914" s="431"/>
    </row>
    <row r="13915" spans="24:29">
      <c r="X13915" s="429"/>
      <c r="Y13915" s="429"/>
      <c r="Z13915" s="429"/>
      <c r="AA13915" s="429"/>
      <c r="AB13915" s="185"/>
      <c r="AC13915" s="431"/>
    </row>
    <row r="13916" spans="24:29">
      <c r="X13916" s="429"/>
      <c r="Y13916" s="429"/>
      <c r="Z13916" s="429"/>
      <c r="AA13916" s="429"/>
      <c r="AB13916" s="185"/>
      <c r="AC13916" s="431"/>
    </row>
    <row r="13917" spans="24:29">
      <c r="X13917" s="429"/>
      <c r="Y13917" s="429"/>
      <c r="Z13917" s="429"/>
      <c r="AA13917" s="429"/>
      <c r="AB13917" s="185"/>
      <c r="AC13917" s="431"/>
    </row>
    <row r="13918" spans="24:29">
      <c r="X13918" s="429"/>
      <c r="Y13918" s="429"/>
      <c r="Z13918" s="429"/>
      <c r="AA13918" s="429"/>
      <c r="AB13918" s="185"/>
      <c r="AC13918" s="431"/>
    </row>
    <row r="13919" spans="24:29">
      <c r="X13919" s="429"/>
      <c r="Y13919" s="429"/>
      <c r="Z13919" s="429"/>
      <c r="AA13919" s="429"/>
      <c r="AB13919" s="185"/>
      <c r="AC13919" s="431"/>
    </row>
    <row r="13920" spans="24:29">
      <c r="X13920" s="429"/>
      <c r="Y13920" s="429"/>
      <c r="Z13920" s="429"/>
      <c r="AA13920" s="429"/>
      <c r="AB13920" s="185"/>
      <c r="AC13920" s="431"/>
    </row>
    <row r="13921" spans="24:29">
      <c r="X13921" s="429"/>
      <c r="Y13921" s="429"/>
      <c r="Z13921" s="429"/>
      <c r="AA13921" s="429"/>
      <c r="AB13921" s="185"/>
      <c r="AC13921" s="431"/>
    </row>
    <row r="13922" spans="24:29">
      <c r="X13922" s="429"/>
      <c r="Y13922" s="429"/>
      <c r="Z13922" s="429"/>
      <c r="AA13922" s="429"/>
      <c r="AB13922" s="185"/>
      <c r="AC13922" s="431"/>
    </row>
    <row r="13923" spans="24:29">
      <c r="X13923" s="429"/>
      <c r="Y13923" s="429"/>
      <c r="Z13923" s="429"/>
      <c r="AA13923" s="429"/>
      <c r="AB13923" s="185"/>
      <c r="AC13923" s="431"/>
    </row>
    <row r="13924" spans="24:29">
      <c r="X13924" s="429"/>
      <c r="Y13924" s="429"/>
      <c r="Z13924" s="429"/>
      <c r="AA13924" s="429"/>
      <c r="AB13924" s="185"/>
      <c r="AC13924" s="431"/>
    </row>
    <row r="13925" spans="24:29">
      <c r="X13925" s="429"/>
      <c r="Y13925" s="429"/>
      <c r="Z13925" s="429"/>
      <c r="AA13925" s="429"/>
      <c r="AB13925" s="185"/>
      <c r="AC13925" s="431"/>
    </row>
    <row r="13926" spans="24:29">
      <c r="X13926" s="429"/>
      <c r="Y13926" s="429"/>
      <c r="Z13926" s="429"/>
      <c r="AA13926" s="429"/>
      <c r="AB13926" s="185"/>
      <c r="AC13926" s="431"/>
    </row>
    <row r="13927" spans="24:29">
      <c r="X13927" s="429"/>
      <c r="Y13927" s="429"/>
      <c r="Z13927" s="429"/>
      <c r="AA13927" s="429"/>
      <c r="AB13927" s="185"/>
      <c r="AC13927" s="431"/>
    </row>
    <row r="13928" spans="24:29">
      <c r="X13928" s="429"/>
      <c r="Y13928" s="429"/>
      <c r="Z13928" s="429"/>
      <c r="AA13928" s="429"/>
      <c r="AB13928" s="185"/>
      <c r="AC13928" s="431"/>
    </row>
    <row r="13929" spans="24:29">
      <c r="X13929" s="429"/>
      <c r="Y13929" s="429"/>
      <c r="Z13929" s="429"/>
      <c r="AA13929" s="429"/>
      <c r="AB13929" s="185"/>
      <c r="AC13929" s="431"/>
    </row>
    <row r="13930" spans="24:29">
      <c r="X13930" s="429"/>
      <c r="Y13930" s="429"/>
      <c r="Z13930" s="429"/>
      <c r="AA13930" s="429"/>
      <c r="AB13930" s="185"/>
      <c r="AC13930" s="431"/>
    </row>
    <row r="13931" spans="24:29">
      <c r="X13931" s="429"/>
      <c r="Y13931" s="429"/>
      <c r="Z13931" s="429"/>
      <c r="AA13931" s="429"/>
      <c r="AB13931" s="185"/>
      <c r="AC13931" s="431"/>
    </row>
    <row r="13932" spans="24:29">
      <c r="X13932" s="429"/>
      <c r="Y13932" s="429"/>
      <c r="Z13932" s="429"/>
      <c r="AA13932" s="429"/>
      <c r="AB13932" s="185"/>
      <c r="AC13932" s="431"/>
    </row>
    <row r="13933" spans="24:29">
      <c r="X13933" s="429"/>
      <c r="Y13933" s="429"/>
      <c r="Z13933" s="429"/>
      <c r="AA13933" s="429"/>
      <c r="AB13933" s="185"/>
      <c r="AC13933" s="431"/>
    </row>
    <row r="13934" spans="24:29">
      <c r="X13934" s="429"/>
      <c r="Y13934" s="429"/>
      <c r="Z13934" s="429"/>
      <c r="AA13934" s="429"/>
      <c r="AB13934" s="185"/>
      <c r="AC13934" s="431"/>
    </row>
    <row r="13935" spans="24:29">
      <c r="X13935" s="429"/>
      <c r="Y13935" s="429"/>
      <c r="Z13935" s="429"/>
      <c r="AA13935" s="429"/>
      <c r="AB13935" s="185"/>
      <c r="AC13935" s="431"/>
    </row>
    <row r="13936" spans="24:29">
      <c r="X13936" s="429"/>
      <c r="Y13936" s="429"/>
      <c r="Z13936" s="429"/>
      <c r="AA13936" s="429"/>
      <c r="AB13936" s="185"/>
      <c r="AC13936" s="431"/>
    </row>
    <row r="13937" spans="24:29">
      <c r="X13937" s="429"/>
      <c r="Y13937" s="429"/>
      <c r="Z13937" s="429"/>
      <c r="AA13937" s="429"/>
      <c r="AB13937" s="185"/>
      <c r="AC13937" s="431"/>
    </row>
    <row r="13938" spans="24:29">
      <c r="X13938" s="429"/>
      <c r="Y13938" s="429"/>
      <c r="Z13938" s="429"/>
      <c r="AA13938" s="429"/>
      <c r="AB13938" s="185"/>
      <c r="AC13938" s="431"/>
    </row>
    <row r="13939" spans="24:29">
      <c r="X13939" s="429"/>
      <c r="Y13939" s="429"/>
      <c r="Z13939" s="429"/>
      <c r="AA13939" s="429"/>
      <c r="AB13939" s="185"/>
      <c r="AC13939" s="431"/>
    </row>
    <row r="13940" spans="24:29">
      <c r="X13940" s="429"/>
      <c r="Y13940" s="429"/>
      <c r="Z13940" s="429"/>
      <c r="AA13940" s="429"/>
      <c r="AB13940" s="185"/>
      <c r="AC13940" s="431"/>
    </row>
    <row r="13941" spans="24:29">
      <c r="X13941" s="429"/>
      <c r="Y13941" s="429"/>
      <c r="Z13941" s="429"/>
      <c r="AA13941" s="429"/>
      <c r="AB13941" s="185"/>
      <c r="AC13941" s="431"/>
    </row>
    <row r="13942" spans="24:29">
      <c r="X13942" s="429"/>
      <c r="Y13942" s="429"/>
      <c r="Z13942" s="429"/>
      <c r="AA13942" s="429"/>
      <c r="AB13942" s="185"/>
      <c r="AC13942" s="431"/>
    </row>
    <row r="13943" spans="24:29">
      <c r="X13943" s="429"/>
      <c r="Y13943" s="429"/>
      <c r="Z13943" s="429"/>
      <c r="AA13943" s="429"/>
      <c r="AB13943" s="185"/>
      <c r="AC13943" s="431"/>
    </row>
    <row r="13944" spans="24:29">
      <c r="X13944" s="429"/>
      <c r="Y13944" s="429"/>
      <c r="Z13944" s="429"/>
      <c r="AA13944" s="429"/>
      <c r="AB13944" s="185"/>
      <c r="AC13944" s="431"/>
    </row>
    <row r="13945" spans="24:29">
      <c r="X13945" s="429"/>
      <c r="Y13945" s="429"/>
      <c r="Z13945" s="429"/>
      <c r="AA13945" s="429"/>
      <c r="AB13945" s="185"/>
      <c r="AC13945" s="431"/>
    </row>
    <row r="13946" spans="24:29">
      <c r="X13946" s="429"/>
      <c r="Y13946" s="429"/>
      <c r="Z13946" s="429"/>
      <c r="AA13946" s="429"/>
      <c r="AB13946" s="185"/>
      <c r="AC13946" s="431"/>
    </row>
    <row r="13947" spans="24:29">
      <c r="X13947" s="429"/>
      <c r="Y13947" s="429"/>
      <c r="Z13947" s="429"/>
      <c r="AA13947" s="429"/>
      <c r="AB13947" s="185"/>
      <c r="AC13947" s="431"/>
    </row>
    <row r="13948" spans="24:29">
      <c r="X13948" s="429"/>
      <c r="Y13948" s="429"/>
      <c r="Z13948" s="429"/>
      <c r="AA13948" s="429"/>
      <c r="AB13948" s="185"/>
      <c r="AC13948" s="431"/>
    </row>
    <row r="13949" spans="24:29">
      <c r="X13949" s="429"/>
      <c r="Y13949" s="429"/>
      <c r="Z13949" s="429"/>
      <c r="AA13949" s="429"/>
      <c r="AB13949" s="185"/>
      <c r="AC13949" s="431"/>
    </row>
    <row r="13950" spans="24:29">
      <c r="X13950" s="429"/>
      <c r="Y13950" s="429"/>
      <c r="Z13950" s="429"/>
      <c r="AA13950" s="429"/>
      <c r="AB13950" s="185"/>
      <c r="AC13950" s="431"/>
    </row>
    <row r="13951" spans="24:29">
      <c r="X13951" s="429"/>
      <c r="Y13951" s="429"/>
      <c r="Z13951" s="429"/>
      <c r="AA13951" s="429"/>
      <c r="AB13951" s="185"/>
      <c r="AC13951" s="431"/>
    </row>
    <row r="13952" spans="24:29">
      <c r="X13952" s="429"/>
      <c r="Y13952" s="429"/>
      <c r="Z13952" s="429"/>
      <c r="AA13952" s="429"/>
      <c r="AB13952" s="185"/>
      <c r="AC13952" s="431"/>
    </row>
    <row r="13953" spans="24:29">
      <c r="X13953" s="429"/>
      <c r="Y13953" s="429"/>
      <c r="Z13953" s="429"/>
      <c r="AA13953" s="429"/>
      <c r="AB13953" s="185"/>
      <c r="AC13953" s="431"/>
    </row>
    <row r="13954" spans="24:29">
      <c r="X13954" s="429"/>
      <c r="Y13954" s="429"/>
      <c r="Z13954" s="429"/>
      <c r="AA13954" s="429"/>
      <c r="AB13954" s="185"/>
      <c r="AC13954" s="431"/>
    </row>
    <row r="13955" spans="24:29">
      <c r="X13955" s="429"/>
      <c r="Y13955" s="429"/>
      <c r="Z13955" s="429"/>
      <c r="AA13955" s="429"/>
      <c r="AB13955" s="185"/>
      <c r="AC13955" s="431"/>
    </row>
    <row r="13956" spans="24:29">
      <c r="X13956" s="429"/>
      <c r="Y13956" s="429"/>
      <c r="Z13956" s="429"/>
      <c r="AA13956" s="429"/>
      <c r="AB13956" s="185"/>
      <c r="AC13956" s="431"/>
    </row>
    <row r="13957" spans="24:29">
      <c r="X13957" s="429"/>
      <c r="Y13957" s="429"/>
      <c r="Z13957" s="429"/>
      <c r="AA13957" s="429"/>
      <c r="AB13957" s="185"/>
      <c r="AC13957" s="431"/>
    </row>
    <row r="13958" spans="24:29">
      <c r="X13958" s="429"/>
      <c r="Y13958" s="429"/>
      <c r="Z13958" s="429"/>
      <c r="AA13958" s="429"/>
      <c r="AB13958" s="185"/>
      <c r="AC13958" s="431"/>
    </row>
    <row r="13959" spans="24:29">
      <c r="X13959" s="429"/>
      <c r="Y13959" s="429"/>
      <c r="Z13959" s="429"/>
      <c r="AA13959" s="429"/>
      <c r="AB13959" s="185"/>
      <c r="AC13959" s="431"/>
    </row>
    <row r="13960" spans="24:29">
      <c r="X13960" s="429"/>
      <c r="Y13960" s="429"/>
      <c r="Z13960" s="429"/>
      <c r="AA13960" s="429"/>
      <c r="AB13960" s="185"/>
      <c r="AC13960" s="431"/>
    </row>
    <row r="13961" spans="24:29">
      <c r="X13961" s="429"/>
      <c r="Y13961" s="429"/>
      <c r="Z13961" s="429"/>
      <c r="AA13961" s="429"/>
      <c r="AB13961" s="185"/>
      <c r="AC13961" s="431"/>
    </row>
    <row r="13962" spans="24:29">
      <c r="X13962" s="429"/>
      <c r="Y13962" s="429"/>
      <c r="Z13962" s="429"/>
      <c r="AA13962" s="429"/>
      <c r="AB13962" s="185"/>
      <c r="AC13962" s="431"/>
    </row>
    <row r="13963" spans="24:29">
      <c r="X13963" s="429"/>
      <c r="Y13963" s="429"/>
      <c r="Z13963" s="429"/>
      <c r="AA13963" s="429"/>
      <c r="AB13963" s="185"/>
      <c r="AC13963" s="431"/>
    </row>
    <row r="13964" spans="24:29">
      <c r="X13964" s="429"/>
      <c r="Y13964" s="429"/>
      <c r="Z13964" s="429"/>
      <c r="AA13964" s="429"/>
      <c r="AB13964" s="185"/>
      <c r="AC13964" s="431"/>
    </row>
    <row r="13965" spans="24:29">
      <c r="X13965" s="429"/>
      <c r="Y13965" s="429"/>
      <c r="Z13965" s="429"/>
      <c r="AA13965" s="429"/>
      <c r="AB13965" s="185"/>
      <c r="AC13965" s="431"/>
    </row>
    <row r="13966" spans="24:29">
      <c r="X13966" s="429"/>
      <c r="Y13966" s="429"/>
      <c r="Z13966" s="429"/>
      <c r="AA13966" s="429"/>
      <c r="AB13966" s="185"/>
      <c r="AC13966" s="431"/>
    </row>
    <row r="13967" spans="24:29">
      <c r="X13967" s="429"/>
      <c r="Y13967" s="429"/>
      <c r="Z13967" s="429"/>
      <c r="AA13967" s="429"/>
      <c r="AB13967" s="185"/>
      <c r="AC13967" s="431"/>
    </row>
    <row r="13968" spans="24:29">
      <c r="X13968" s="429"/>
      <c r="Y13968" s="429"/>
      <c r="Z13968" s="429"/>
      <c r="AA13968" s="429"/>
      <c r="AB13968" s="185"/>
      <c r="AC13968" s="431"/>
    </row>
    <row r="13969" spans="24:29">
      <c r="X13969" s="429"/>
      <c r="Y13969" s="429"/>
      <c r="Z13969" s="429"/>
      <c r="AA13969" s="429"/>
      <c r="AB13969" s="185"/>
      <c r="AC13969" s="431"/>
    </row>
    <row r="13970" spans="24:29">
      <c r="X13970" s="429"/>
      <c r="Y13970" s="429"/>
      <c r="Z13970" s="429"/>
      <c r="AA13970" s="429"/>
      <c r="AB13970" s="185"/>
      <c r="AC13970" s="431"/>
    </row>
    <row r="13971" spans="24:29">
      <c r="X13971" s="429"/>
      <c r="Y13971" s="429"/>
      <c r="Z13971" s="429"/>
      <c r="AA13971" s="429"/>
      <c r="AB13971" s="185"/>
      <c r="AC13971" s="431"/>
    </row>
    <row r="13972" spans="24:29">
      <c r="X13972" s="429"/>
      <c r="Y13972" s="429"/>
      <c r="Z13972" s="429"/>
      <c r="AA13972" s="429"/>
      <c r="AB13972" s="185"/>
      <c r="AC13972" s="431"/>
    </row>
    <row r="13973" spans="24:29">
      <c r="X13973" s="429"/>
      <c r="Y13973" s="429"/>
      <c r="Z13973" s="429"/>
      <c r="AA13973" s="429"/>
      <c r="AB13973" s="185"/>
      <c r="AC13973" s="431"/>
    </row>
    <row r="13974" spans="24:29">
      <c r="X13974" s="429"/>
      <c r="Y13974" s="429"/>
      <c r="Z13974" s="429"/>
      <c r="AA13974" s="429"/>
      <c r="AB13974" s="185"/>
      <c r="AC13974" s="431"/>
    </row>
    <row r="13975" spans="24:29">
      <c r="X13975" s="429"/>
      <c r="Y13975" s="429"/>
      <c r="Z13975" s="429"/>
      <c r="AA13975" s="429"/>
      <c r="AB13975" s="185"/>
      <c r="AC13975" s="431"/>
    </row>
    <row r="13976" spans="24:29">
      <c r="X13976" s="429"/>
      <c r="Y13976" s="429"/>
      <c r="Z13976" s="429"/>
      <c r="AA13976" s="429"/>
      <c r="AB13976" s="185"/>
      <c r="AC13976" s="431"/>
    </row>
    <row r="13977" spans="24:29">
      <c r="X13977" s="429"/>
      <c r="Y13977" s="429"/>
      <c r="Z13977" s="429"/>
      <c r="AA13977" s="429"/>
      <c r="AB13977" s="185"/>
      <c r="AC13977" s="431"/>
    </row>
    <row r="13978" spans="24:29">
      <c r="X13978" s="429"/>
      <c r="Y13978" s="429"/>
      <c r="Z13978" s="429"/>
      <c r="AA13978" s="429"/>
      <c r="AB13978" s="185"/>
      <c r="AC13978" s="431"/>
    </row>
    <row r="13979" spans="24:29">
      <c r="X13979" s="429"/>
      <c r="Y13979" s="429"/>
      <c r="Z13979" s="429"/>
      <c r="AA13979" s="429"/>
      <c r="AB13979" s="185"/>
      <c r="AC13979" s="431"/>
    </row>
    <row r="13980" spans="24:29">
      <c r="X13980" s="429"/>
      <c r="Y13980" s="429"/>
      <c r="Z13980" s="429"/>
      <c r="AA13980" s="429"/>
      <c r="AB13980" s="185"/>
      <c r="AC13980" s="431"/>
    </row>
    <row r="13981" spans="24:29">
      <c r="X13981" s="429"/>
      <c r="Y13981" s="429"/>
      <c r="Z13981" s="429"/>
      <c r="AA13981" s="429"/>
      <c r="AB13981" s="185"/>
      <c r="AC13981" s="431"/>
    </row>
    <row r="13982" spans="24:29">
      <c r="X13982" s="429"/>
      <c r="Y13982" s="429"/>
      <c r="Z13982" s="429"/>
      <c r="AA13982" s="429"/>
      <c r="AB13982" s="185"/>
      <c r="AC13982" s="431"/>
    </row>
    <row r="13983" spans="24:29">
      <c r="X13983" s="429"/>
      <c r="Y13983" s="429"/>
      <c r="Z13983" s="429"/>
      <c r="AA13983" s="429"/>
      <c r="AB13983" s="185"/>
      <c r="AC13983" s="431"/>
    </row>
    <row r="13984" spans="24:29">
      <c r="X13984" s="429"/>
      <c r="Y13984" s="429"/>
      <c r="Z13984" s="429"/>
      <c r="AA13984" s="429"/>
      <c r="AB13984" s="185"/>
      <c r="AC13984" s="431"/>
    </row>
    <row r="13985" spans="24:29">
      <c r="X13985" s="429"/>
      <c r="Y13985" s="429"/>
      <c r="Z13985" s="429"/>
      <c r="AA13985" s="429"/>
      <c r="AB13985" s="185"/>
      <c r="AC13985" s="431"/>
    </row>
    <row r="13986" spans="24:29">
      <c r="X13986" s="429"/>
      <c r="Y13986" s="429"/>
      <c r="Z13986" s="429"/>
      <c r="AA13986" s="429"/>
      <c r="AB13986" s="185"/>
      <c r="AC13986" s="431"/>
    </row>
    <row r="13987" spans="24:29">
      <c r="X13987" s="429"/>
      <c r="Y13987" s="429"/>
      <c r="Z13987" s="429"/>
      <c r="AA13987" s="429"/>
      <c r="AB13987" s="185"/>
      <c r="AC13987" s="431"/>
    </row>
    <row r="13988" spans="24:29">
      <c r="X13988" s="429"/>
      <c r="Y13988" s="429"/>
      <c r="Z13988" s="429"/>
      <c r="AA13988" s="429"/>
      <c r="AB13988" s="185"/>
      <c r="AC13988" s="431"/>
    </row>
    <row r="13989" spans="24:29">
      <c r="X13989" s="429"/>
      <c r="Y13989" s="429"/>
      <c r="Z13989" s="429"/>
      <c r="AA13989" s="429"/>
      <c r="AB13989" s="185"/>
      <c r="AC13989" s="431"/>
    </row>
    <row r="13990" spans="24:29">
      <c r="X13990" s="429"/>
      <c r="Y13990" s="429"/>
      <c r="Z13990" s="429"/>
      <c r="AA13990" s="429"/>
      <c r="AB13990" s="185"/>
      <c r="AC13990" s="431"/>
    </row>
    <row r="13991" spans="24:29">
      <c r="X13991" s="429"/>
      <c r="Y13991" s="429"/>
      <c r="Z13991" s="429"/>
      <c r="AA13991" s="429"/>
      <c r="AB13991" s="185"/>
      <c r="AC13991" s="431"/>
    </row>
    <row r="13992" spans="24:29">
      <c r="X13992" s="429"/>
      <c r="Y13992" s="429"/>
      <c r="Z13992" s="429"/>
      <c r="AA13992" s="429"/>
      <c r="AB13992" s="185"/>
      <c r="AC13992" s="431"/>
    </row>
    <row r="13993" spans="24:29">
      <c r="X13993" s="429"/>
      <c r="Y13993" s="429"/>
      <c r="Z13993" s="429"/>
      <c r="AA13993" s="429"/>
      <c r="AB13993" s="185"/>
      <c r="AC13993" s="431"/>
    </row>
    <row r="13994" spans="24:29">
      <c r="X13994" s="429"/>
      <c r="Y13994" s="429"/>
      <c r="Z13994" s="429"/>
      <c r="AA13994" s="429"/>
      <c r="AB13994" s="185"/>
      <c r="AC13994" s="431"/>
    </row>
    <row r="13995" spans="24:29">
      <c r="X13995" s="429"/>
      <c r="Y13995" s="429"/>
      <c r="Z13995" s="429"/>
      <c r="AA13995" s="429"/>
      <c r="AB13995" s="185"/>
      <c r="AC13995" s="431"/>
    </row>
    <row r="13996" spans="24:29">
      <c r="X13996" s="429"/>
      <c r="Y13996" s="429"/>
      <c r="Z13996" s="429"/>
      <c r="AA13996" s="429"/>
      <c r="AB13996" s="185"/>
      <c r="AC13996" s="431"/>
    </row>
    <row r="13997" spans="24:29">
      <c r="X13997" s="429"/>
      <c r="Y13997" s="429"/>
      <c r="Z13997" s="429"/>
      <c r="AA13997" s="429"/>
      <c r="AB13997" s="185"/>
      <c r="AC13997" s="431"/>
    </row>
    <row r="13998" spans="24:29">
      <c r="X13998" s="429"/>
      <c r="Y13998" s="429"/>
      <c r="Z13998" s="429"/>
      <c r="AA13998" s="429"/>
      <c r="AB13998" s="185"/>
      <c r="AC13998" s="431"/>
    </row>
    <row r="13999" spans="24:29">
      <c r="X13999" s="429"/>
      <c r="Y13999" s="429"/>
      <c r="Z13999" s="429"/>
      <c r="AA13999" s="429"/>
      <c r="AB13999" s="185"/>
      <c r="AC13999" s="431"/>
    </row>
    <row r="14000" spans="24:29">
      <c r="X14000" s="429"/>
      <c r="Y14000" s="429"/>
      <c r="Z14000" s="429"/>
      <c r="AA14000" s="429"/>
      <c r="AB14000" s="185"/>
      <c r="AC14000" s="431"/>
    </row>
    <row r="14001" spans="24:29">
      <c r="X14001" s="429"/>
      <c r="Y14001" s="429"/>
      <c r="Z14001" s="429"/>
      <c r="AA14001" s="429"/>
      <c r="AB14001" s="185"/>
      <c r="AC14001" s="431"/>
    </row>
    <row r="14002" spans="24:29">
      <c r="X14002" s="429"/>
      <c r="Y14002" s="429"/>
      <c r="Z14002" s="429"/>
      <c r="AA14002" s="429"/>
      <c r="AB14002" s="185"/>
      <c r="AC14002" s="431"/>
    </row>
    <row r="14003" spans="24:29">
      <c r="X14003" s="429"/>
      <c r="Y14003" s="429"/>
      <c r="Z14003" s="429"/>
      <c r="AA14003" s="429"/>
      <c r="AB14003" s="185"/>
      <c r="AC14003" s="431"/>
    </row>
    <row r="14004" spans="24:29">
      <c r="X14004" s="429"/>
      <c r="Y14004" s="429"/>
      <c r="Z14004" s="429"/>
      <c r="AA14004" s="429"/>
      <c r="AB14004" s="185"/>
      <c r="AC14004" s="431"/>
    </row>
    <row r="14005" spans="24:29">
      <c r="X14005" s="429"/>
      <c r="Y14005" s="429"/>
      <c r="Z14005" s="429"/>
      <c r="AA14005" s="429"/>
      <c r="AB14005" s="185"/>
      <c r="AC14005" s="431"/>
    </row>
    <row r="14006" spans="24:29">
      <c r="X14006" s="429"/>
      <c r="Y14006" s="429"/>
      <c r="Z14006" s="429"/>
      <c r="AA14006" s="429"/>
      <c r="AB14006" s="185"/>
      <c r="AC14006" s="431"/>
    </row>
    <row r="14007" spans="24:29">
      <c r="X14007" s="429"/>
      <c r="Y14007" s="429"/>
      <c r="Z14007" s="429"/>
      <c r="AA14007" s="429"/>
      <c r="AB14007" s="185"/>
      <c r="AC14007" s="431"/>
    </row>
    <row r="14008" spans="24:29">
      <c r="X14008" s="429"/>
      <c r="Y14008" s="429"/>
      <c r="Z14008" s="429"/>
      <c r="AA14008" s="429"/>
      <c r="AB14008" s="185"/>
      <c r="AC14008" s="431"/>
    </row>
    <row r="14009" spans="24:29">
      <c r="X14009" s="429"/>
      <c r="Y14009" s="429"/>
      <c r="Z14009" s="429"/>
      <c r="AA14009" s="429"/>
      <c r="AB14009" s="185"/>
      <c r="AC14009" s="431"/>
    </row>
    <row r="14010" spans="24:29">
      <c r="X14010" s="429"/>
      <c r="Y14010" s="429"/>
      <c r="Z14010" s="429"/>
      <c r="AA14010" s="429"/>
      <c r="AB14010" s="185"/>
      <c r="AC14010" s="431"/>
    </row>
    <row r="14011" spans="24:29">
      <c r="X14011" s="429"/>
      <c r="Y14011" s="429"/>
      <c r="Z14011" s="429"/>
      <c r="AA14011" s="429"/>
      <c r="AB14011" s="185"/>
      <c r="AC14011" s="431"/>
    </row>
    <row r="14012" spans="24:29">
      <c r="X14012" s="429"/>
      <c r="Y14012" s="429"/>
      <c r="Z14012" s="429"/>
      <c r="AA14012" s="429"/>
      <c r="AB14012" s="185"/>
      <c r="AC14012" s="431"/>
    </row>
    <row r="14013" spans="24:29">
      <c r="X14013" s="429"/>
      <c r="Y14013" s="429"/>
      <c r="Z14013" s="429"/>
      <c r="AA14013" s="429"/>
      <c r="AB14013" s="185"/>
      <c r="AC14013" s="431"/>
    </row>
    <row r="14014" spans="24:29">
      <c r="X14014" s="429"/>
      <c r="Y14014" s="429"/>
      <c r="Z14014" s="429"/>
      <c r="AA14014" s="429"/>
      <c r="AB14014" s="185"/>
      <c r="AC14014" s="431"/>
    </row>
    <row r="14015" spans="24:29">
      <c r="X14015" s="429"/>
      <c r="Y14015" s="429"/>
      <c r="Z14015" s="429"/>
      <c r="AA14015" s="429"/>
      <c r="AB14015" s="185"/>
      <c r="AC14015" s="431"/>
    </row>
    <row r="14016" spans="24:29">
      <c r="X14016" s="429"/>
      <c r="Y14016" s="429"/>
      <c r="Z14016" s="429"/>
      <c r="AA14016" s="429"/>
      <c r="AB14016" s="185"/>
      <c r="AC14016" s="431"/>
    </row>
    <row r="14017" spans="24:29">
      <c r="X14017" s="429"/>
      <c r="Y14017" s="429"/>
      <c r="Z14017" s="429"/>
      <c r="AA14017" s="429"/>
      <c r="AB14017" s="185"/>
      <c r="AC14017" s="431"/>
    </row>
    <row r="14018" spans="24:29">
      <c r="X14018" s="429"/>
      <c r="Y14018" s="429"/>
      <c r="Z14018" s="429"/>
      <c r="AA14018" s="429"/>
      <c r="AB14018" s="185"/>
      <c r="AC14018" s="431"/>
    </row>
    <row r="14019" spans="24:29">
      <c r="X14019" s="429"/>
      <c r="Y14019" s="429"/>
      <c r="Z14019" s="429"/>
      <c r="AA14019" s="429"/>
      <c r="AB14019" s="185"/>
      <c r="AC14019" s="431"/>
    </row>
    <row r="14020" spans="24:29">
      <c r="X14020" s="429"/>
      <c r="Y14020" s="429"/>
      <c r="Z14020" s="429"/>
      <c r="AA14020" s="429"/>
      <c r="AB14020" s="185"/>
      <c r="AC14020" s="431"/>
    </row>
    <row r="14021" spans="24:29">
      <c r="X14021" s="429"/>
      <c r="Y14021" s="429"/>
      <c r="Z14021" s="429"/>
      <c r="AA14021" s="429"/>
      <c r="AB14021" s="185"/>
      <c r="AC14021" s="431"/>
    </row>
    <row r="14022" spans="24:29">
      <c r="X14022" s="429"/>
      <c r="Y14022" s="429"/>
      <c r="Z14022" s="429"/>
      <c r="AA14022" s="429"/>
      <c r="AB14022" s="185"/>
      <c r="AC14022" s="431"/>
    </row>
    <row r="14023" spans="24:29">
      <c r="X14023" s="429"/>
      <c r="Y14023" s="429"/>
      <c r="Z14023" s="429"/>
      <c r="AA14023" s="429"/>
      <c r="AB14023" s="185"/>
      <c r="AC14023" s="431"/>
    </row>
    <row r="14024" spans="24:29">
      <c r="X14024" s="429"/>
      <c r="Y14024" s="429"/>
      <c r="Z14024" s="429"/>
      <c r="AA14024" s="429"/>
      <c r="AB14024" s="185"/>
      <c r="AC14024" s="431"/>
    </row>
    <row r="14025" spans="24:29">
      <c r="X14025" s="429"/>
      <c r="Y14025" s="429"/>
      <c r="Z14025" s="429"/>
      <c r="AA14025" s="429"/>
      <c r="AB14025" s="185"/>
      <c r="AC14025" s="431"/>
    </row>
    <row r="14026" spans="24:29">
      <c r="X14026" s="429"/>
      <c r="Y14026" s="429"/>
      <c r="Z14026" s="429"/>
      <c r="AA14026" s="429"/>
      <c r="AB14026" s="185"/>
      <c r="AC14026" s="431"/>
    </row>
    <row r="14027" spans="24:29">
      <c r="X14027" s="429"/>
      <c r="Y14027" s="429"/>
      <c r="Z14027" s="429"/>
      <c r="AA14027" s="429"/>
      <c r="AB14027" s="185"/>
      <c r="AC14027" s="431"/>
    </row>
    <row r="14028" spans="24:29">
      <c r="X14028" s="429"/>
      <c r="Y14028" s="429"/>
      <c r="Z14028" s="429"/>
      <c r="AA14028" s="429"/>
      <c r="AB14028" s="185"/>
      <c r="AC14028" s="431"/>
    </row>
    <row r="14029" spans="24:29">
      <c r="X14029" s="429"/>
      <c r="Y14029" s="429"/>
      <c r="Z14029" s="429"/>
      <c r="AA14029" s="429"/>
      <c r="AB14029" s="185"/>
      <c r="AC14029" s="431"/>
    </row>
    <row r="14030" spans="24:29">
      <c r="X14030" s="429"/>
      <c r="Y14030" s="429"/>
      <c r="Z14030" s="429"/>
      <c r="AA14030" s="429"/>
      <c r="AB14030" s="185"/>
      <c r="AC14030" s="431"/>
    </row>
    <row r="14031" spans="24:29">
      <c r="X14031" s="429"/>
      <c r="Y14031" s="429"/>
      <c r="Z14031" s="429"/>
      <c r="AA14031" s="429"/>
      <c r="AB14031" s="185"/>
      <c r="AC14031" s="431"/>
    </row>
    <row r="14032" spans="24:29">
      <c r="X14032" s="429"/>
      <c r="Y14032" s="429"/>
      <c r="Z14032" s="429"/>
      <c r="AA14032" s="429"/>
      <c r="AB14032" s="185"/>
      <c r="AC14032" s="431"/>
    </row>
    <row r="14033" spans="24:29">
      <c r="X14033" s="429"/>
      <c r="Y14033" s="429"/>
      <c r="Z14033" s="429"/>
      <c r="AA14033" s="429"/>
      <c r="AB14033" s="185"/>
      <c r="AC14033" s="431"/>
    </row>
    <row r="14034" spans="24:29">
      <c r="X14034" s="429"/>
      <c r="Y14034" s="429"/>
      <c r="Z14034" s="429"/>
      <c r="AA14034" s="429"/>
      <c r="AB14034" s="185"/>
      <c r="AC14034" s="431"/>
    </row>
    <row r="14035" spans="24:29">
      <c r="X14035" s="429"/>
      <c r="Y14035" s="429"/>
      <c r="Z14035" s="429"/>
      <c r="AA14035" s="429"/>
      <c r="AB14035" s="185"/>
      <c r="AC14035" s="431"/>
    </row>
    <row r="14036" spans="24:29">
      <c r="X14036" s="429"/>
      <c r="Y14036" s="429"/>
      <c r="Z14036" s="429"/>
      <c r="AA14036" s="429"/>
      <c r="AB14036" s="185"/>
      <c r="AC14036" s="431"/>
    </row>
    <row r="14037" spans="24:29">
      <c r="X14037" s="429"/>
      <c r="Y14037" s="429"/>
      <c r="Z14037" s="429"/>
      <c r="AA14037" s="429"/>
      <c r="AB14037" s="185"/>
      <c r="AC14037" s="431"/>
    </row>
    <row r="14038" spans="24:29">
      <c r="X14038" s="429"/>
      <c r="Y14038" s="429"/>
      <c r="Z14038" s="429"/>
      <c r="AA14038" s="429"/>
      <c r="AB14038" s="185"/>
      <c r="AC14038" s="431"/>
    </row>
    <row r="14039" spans="24:29">
      <c r="X14039" s="429"/>
      <c r="Y14039" s="429"/>
      <c r="Z14039" s="429"/>
      <c r="AA14039" s="429"/>
      <c r="AB14039" s="185"/>
      <c r="AC14039" s="431"/>
    </row>
    <row r="14040" spans="24:29">
      <c r="X14040" s="429"/>
      <c r="Y14040" s="429"/>
      <c r="Z14040" s="429"/>
      <c r="AA14040" s="429"/>
      <c r="AB14040" s="185"/>
      <c r="AC14040" s="431"/>
    </row>
    <row r="14041" spans="24:29">
      <c r="X14041" s="429"/>
      <c r="Y14041" s="429"/>
      <c r="Z14041" s="429"/>
      <c r="AA14041" s="429"/>
      <c r="AB14041" s="185"/>
      <c r="AC14041" s="431"/>
    </row>
    <row r="14042" spans="24:29">
      <c r="X14042" s="429"/>
      <c r="Y14042" s="429"/>
      <c r="Z14042" s="429"/>
      <c r="AA14042" s="429"/>
      <c r="AB14042" s="185"/>
      <c r="AC14042" s="431"/>
    </row>
    <row r="14043" spans="24:29">
      <c r="X14043" s="429"/>
      <c r="Y14043" s="429"/>
      <c r="Z14043" s="429"/>
      <c r="AA14043" s="429"/>
      <c r="AB14043" s="185"/>
      <c r="AC14043" s="431"/>
    </row>
    <row r="14044" spans="24:29">
      <c r="X14044" s="429"/>
      <c r="Y14044" s="429"/>
      <c r="Z14044" s="429"/>
      <c r="AA14044" s="429"/>
      <c r="AB14044" s="185"/>
      <c r="AC14044" s="431"/>
    </row>
    <row r="14045" spans="24:29">
      <c r="X14045" s="429"/>
      <c r="Y14045" s="429"/>
      <c r="Z14045" s="429"/>
      <c r="AA14045" s="429"/>
      <c r="AB14045" s="185"/>
      <c r="AC14045" s="431"/>
    </row>
    <row r="14046" spans="24:29">
      <c r="X14046" s="429"/>
      <c r="Y14046" s="429"/>
      <c r="Z14046" s="429"/>
      <c r="AA14046" s="429"/>
      <c r="AB14046" s="185"/>
      <c r="AC14046" s="431"/>
    </row>
    <row r="14047" spans="24:29">
      <c r="X14047" s="429"/>
      <c r="Y14047" s="429"/>
      <c r="Z14047" s="429"/>
      <c r="AA14047" s="429"/>
      <c r="AB14047" s="185"/>
      <c r="AC14047" s="431"/>
    </row>
    <row r="14048" spans="24:29">
      <c r="X14048" s="429"/>
      <c r="Y14048" s="429"/>
      <c r="Z14048" s="429"/>
      <c r="AA14048" s="429"/>
      <c r="AB14048" s="185"/>
      <c r="AC14048" s="431"/>
    </row>
    <row r="14049" spans="24:29">
      <c r="X14049" s="429"/>
      <c r="Y14049" s="429"/>
      <c r="Z14049" s="429"/>
      <c r="AA14049" s="429"/>
      <c r="AB14049" s="185"/>
      <c r="AC14049" s="431"/>
    </row>
    <row r="14050" spans="24:29">
      <c r="X14050" s="429"/>
      <c r="Y14050" s="429"/>
      <c r="Z14050" s="429"/>
      <c r="AA14050" s="429"/>
      <c r="AB14050" s="185"/>
      <c r="AC14050" s="431"/>
    </row>
    <row r="14051" spans="24:29">
      <c r="X14051" s="429"/>
      <c r="Y14051" s="429"/>
      <c r="Z14051" s="429"/>
      <c r="AA14051" s="429"/>
      <c r="AB14051" s="185"/>
      <c r="AC14051" s="431"/>
    </row>
    <row r="14052" spans="24:29">
      <c r="X14052" s="429"/>
      <c r="Y14052" s="429"/>
      <c r="Z14052" s="429"/>
      <c r="AA14052" s="429"/>
      <c r="AB14052" s="185"/>
      <c r="AC14052" s="431"/>
    </row>
    <row r="14053" spans="24:29">
      <c r="X14053" s="429"/>
      <c r="Y14053" s="429"/>
      <c r="Z14053" s="429"/>
      <c r="AA14053" s="429"/>
      <c r="AB14053" s="185"/>
      <c r="AC14053" s="431"/>
    </row>
    <row r="14054" spans="24:29">
      <c r="X14054" s="429"/>
      <c r="Y14054" s="429"/>
      <c r="Z14054" s="429"/>
      <c r="AA14054" s="429"/>
      <c r="AB14054" s="185"/>
      <c r="AC14054" s="431"/>
    </row>
    <row r="14055" spans="24:29">
      <c r="X14055" s="429"/>
      <c r="Y14055" s="429"/>
      <c r="Z14055" s="429"/>
      <c r="AA14055" s="429"/>
      <c r="AB14055" s="185"/>
      <c r="AC14055" s="431"/>
    </row>
    <row r="14056" spans="24:29">
      <c r="X14056" s="429"/>
      <c r="Y14056" s="429"/>
      <c r="Z14056" s="429"/>
      <c r="AA14056" s="429"/>
      <c r="AB14056" s="185"/>
      <c r="AC14056" s="431"/>
    </row>
    <row r="14057" spans="24:29">
      <c r="X14057" s="429"/>
      <c r="Y14057" s="429"/>
      <c r="Z14057" s="429"/>
      <c r="AA14057" s="429"/>
      <c r="AB14057" s="185"/>
      <c r="AC14057" s="431"/>
    </row>
    <row r="14058" spans="24:29">
      <c r="X14058" s="429"/>
      <c r="Y14058" s="429"/>
      <c r="Z14058" s="429"/>
      <c r="AA14058" s="429"/>
      <c r="AB14058" s="185"/>
      <c r="AC14058" s="431"/>
    </row>
    <row r="14059" spans="24:29">
      <c r="X14059" s="429"/>
      <c r="Y14059" s="429"/>
      <c r="Z14059" s="429"/>
      <c r="AA14059" s="429"/>
      <c r="AB14059" s="185"/>
      <c r="AC14059" s="431"/>
    </row>
    <row r="14060" spans="24:29">
      <c r="X14060" s="429"/>
      <c r="Y14060" s="429"/>
      <c r="Z14060" s="429"/>
      <c r="AA14060" s="429"/>
      <c r="AB14060" s="185"/>
      <c r="AC14060" s="431"/>
    </row>
    <row r="14061" spans="24:29">
      <c r="X14061" s="429"/>
      <c r="Y14061" s="429"/>
      <c r="Z14061" s="429"/>
      <c r="AA14061" s="429"/>
      <c r="AB14061" s="185"/>
      <c r="AC14061" s="431"/>
    </row>
    <row r="14062" spans="24:29">
      <c r="X14062" s="429"/>
      <c r="Y14062" s="429"/>
      <c r="Z14062" s="429"/>
      <c r="AA14062" s="429"/>
      <c r="AB14062" s="185"/>
      <c r="AC14062" s="431"/>
    </row>
    <row r="14063" spans="24:29">
      <c r="X14063" s="429"/>
      <c r="Y14063" s="429"/>
      <c r="Z14063" s="429"/>
      <c r="AA14063" s="429"/>
      <c r="AB14063" s="185"/>
      <c r="AC14063" s="431"/>
    </row>
    <row r="14064" spans="24:29">
      <c r="X14064" s="429"/>
      <c r="Y14064" s="429"/>
      <c r="Z14064" s="429"/>
      <c r="AA14064" s="429"/>
      <c r="AB14064" s="185"/>
      <c r="AC14064" s="431"/>
    </row>
    <row r="14065" spans="24:29">
      <c r="X14065" s="429"/>
      <c r="Y14065" s="429"/>
      <c r="Z14065" s="429"/>
      <c r="AA14065" s="429"/>
      <c r="AB14065" s="185"/>
      <c r="AC14065" s="431"/>
    </row>
    <row r="14066" spans="24:29">
      <c r="X14066" s="429"/>
      <c r="Y14066" s="429"/>
      <c r="Z14066" s="429"/>
      <c r="AA14066" s="429"/>
      <c r="AB14066" s="185"/>
      <c r="AC14066" s="431"/>
    </row>
    <row r="14067" spans="24:29">
      <c r="X14067" s="429"/>
      <c r="Y14067" s="429"/>
      <c r="Z14067" s="429"/>
      <c r="AA14067" s="429"/>
      <c r="AB14067" s="185"/>
      <c r="AC14067" s="431"/>
    </row>
    <row r="14068" spans="24:29">
      <c r="X14068" s="429"/>
      <c r="Y14068" s="429"/>
      <c r="Z14068" s="429"/>
      <c r="AA14068" s="429"/>
      <c r="AB14068" s="185"/>
      <c r="AC14068" s="431"/>
    </row>
    <row r="14069" spans="24:29">
      <c r="X14069" s="429"/>
      <c r="Y14069" s="429"/>
      <c r="Z14069" s="429"/>
      <c r="AA14069" s="429"/>
      <c r="AB14069" s="185"/>
      <c r="AC14069" s="431"/>
    </row>
    <row r="14070" spans="24:29">
      <c r="X14070" s="429"/>
      <c r="Y14070" s="429"/>
      <c r="Z14070" s="429"/>
      <c r="AA14070" s="429"/>
      <c r="AB14070" s="185"/>
      <c r="AC14070" s="431"/>
    </row>
    <row r="14071" spans="24:29">
      <c r="X14071" s="429"/>
      <c r="Y14071" s="429"/>
      <c r="Z14071" s="429"/>
      <c r="AA14071" s="429"/>
      <c r="AB14071" s="185"/>
      <c r="AC14071" s="431"/>
    </row>
    <row r="14072" spans="24:29">
      <c r="X14072" s="429"/>
      <c r="Y14072" s="429"/>
      <c r="Z14072" s="429"/>
      <c r="AA14072" s="429"/>
      <c r="AB14072" s="185"/>
      <c r="AC14072" s="431"/>
    </row>
    <row r="14073" spans="24:29">
      <c r="X14073" s="429"/>
      <c r="Y14073" s="429"/>
      <c r="Z14073" s="429"/>
      <c r="AA14073" s="429"/>
      <c r="AB14073" s="185"/>
      <c r="AC14073" s="431"/>
    </row>
    <row r="14074" spans="24:29">
      <c r="X14074" s="429"/>
      <c r="Y14074" s="429"/>
      <c r="Z14074" s="429"/>
      <c r="AA14074" s="429"/>
      <c r="AB14074" s="185"/>
      <c r="AC14074" s="431"/>
    </row>
    <row r="14075" spans="24:29">
      <c r="X14075" s="429"/>
      <c r="Y14075" s="429"/>
      <c r="Z14075" s="429"/>
      <c r="AA14075" s="429"/>
      <c r="AB14075" s="185"/>
      <c r="AC14075" s="431"/>
    </row>
    <row r="14076" spans="24:29">
      <c r="X14076" s="429"/>
      <c r="Y14076" s="429"/>
      <c r="Z14076" s="429"/>
      <c r="AA14076" s="429"/>
      <c r="AB14076" s="185"/>
      <c r="AC14076" s="431"/>
    </row>
    <row r="14077" spans="24:29">
      <c r="X14077" s="429"/>
      <c r="Y14077" s="429"/>
      <c r="Z14077" s="429"/>
      <c r="AA14077" s="429"/>
      <c r="AB14077" s="185"/>
      <c r="AC14077" s="431"/>
    </row>
    <row r="14078" spans="24:29">
      <c r="X14078" s="429"/>
      <c r="Y14078" s="429"/>
      <c r="Z14078" s="429"/>
      <c r="AA14078" s="429"/>
      <c r="AB14078" s="185"/>
      <c r="AC14078" s="431"/>
    </row>
    <row r="14079" spans="24:29">
      <c r="X14079" s="429"/>
      <c r="Y14079" s="429"/>
      <c r="Z14079" s="429"/>
      <c r="AA14079" s="429"/>
      <c r="AB14079" s="185"/>
      <c r="AC14079" s="431"/>
    </row>
    <row r="14080" spans="24:29">
      <c r="X14080" s="429"/>
      <c r="Y14080" s="429"/>
      <c r="Z14080" s="429"/>
      <c r="AA14080" s="429"/>
      <c r="AB14080" s="185"/>
      <c r="AC14080" s="431"/>
    </row>
    <row r="14081" spans="24:29">
      <c r="X14081" s="429"/>
      <c r="Y14081" s="429"/>
      <c r="Z14081" s="429"/>
      <c r="AA14081" s="429"/>
      <c r="AB14081" s="185"/>
      <c r="AC14081" s="431"/>
    </row>
    <row r="14082" spans="24:29">
      <c r="X14082" s="429"/>
      <c r="Y14082" s="429"/>
      <c r="Z14082" s="429"/>
      <c r="AA14082" s="429"/>
      <c r="AB14082" s="185"/>
      <c r="AC14082" s="431"/>
    </row>
    <row r="14083" spans="24:29">
      <c r="X14083" s="429"/>
      <c r="Y14083" s="429"/>
      <c r="Z14083" s="429"/>
      <c r="AA14083" s="429"/>
      <c r="AB14083" s="185"/>
      <c r="AC14083" s="431"/>
    </row>
    <row r="14084" spans="24:29">
      <c r="X14084" s="429"/>
      <c r="Y14084" s="429"/>
      <c r="Z14084" s="429"/>
      <c r="AA14084" s="429"/>
      <c r="AB14084" s="185"/>
      <c r="AC14084" s="431"/>
    </row>
    <row r="14085" spans="24:29">
      <c r="X14085" s="429"/>
      <c r="Y14085" s="429"/>
      <c r="Z14085" s="429"/>
      <c r="AA14085" s="429"/>
      <c r="AB14085" s="185"/>
      <c r="AC14085" s="431"/>
    </row>
    <row r="14086" spans="24:29">
      <c r="X14086" s="429"/>
      <c r="Y14086" s="429"/>
      <c r="Z14086" s="429"/>
      <c r="AA14086" s="429"/>
      <c r="AB14086" s="185"/>
      <c r="AC14086" s="431"/>
    </row>
    <row r="14087" spans="24:29">
      <c r="X14087" s="429"/>
      <c r="Y14087" s="429"/>
      <c r="Z14087" s="429"/>
      <c r="AA14087" s="429"/>
      <c r="AB14087" s="185"/>
      <c r="AC14087" s="431"/>
    </row>
    <row r="14088" spans="24:29">
      <c r="X14088" s="429"/>
      <c r="Y14088" s="429"/>
      <c r="Z14088" s="429"/>
      <c r="AA14088" s="429"/>
      <c r="AB14088" s="185"/>
      <c r="AC14088" s="431"/>
    </row>
    <row r="14089" spans="24:29">
      <c r="X14089" s="429"/>
      <c r="Y14089" s="429"/>
      <c r="Z14089" s="429"/>
      <c r="AA14089" s="429"/>
      <c r="AB14089" s="185"/>
      <c r="AC14089" s="431"/>
    </row>
    <row r="14090" spans="24:29">
      <c r="X14090" s="429"/>
      <c r="Y14090" s="429"/>
      <c r="Z14090" s="429"/>
      <c r="AA14090" s="429"/>
      <c r="AB14090" s="185"/>
      <c r="AC14090" s="431"/>
    </row>
    <row r="14091" spans="24:29">
      <c r="X14091" s="429"/>
      <c r="Y14091" s="429"/>
      <c r="Z14091" s="429"/>
      <c r="AA14091" s="429"/>
      <c r="AB14091" s="185"/>
      <c r="AC14091" s="431"/>
    </row>
    <row r="14092" spans="24:29">
      <c r="X14092" s="429"/>
      <c r="Y14092" s="429"/>
      <c r="Z14092" s="429"/>
      <c r="AA14092" s="429"/>
      <c r="AB14092" s="185"/>
      <c r="AC14092" s="431"/>
    </row>
    <row r="14093" spans="24:29">
      <c r="X14093" s="429"/>
      <c r="Y14093" s="429"/>
      <c r="Z14093" s="429"/>
      <c r="AA14093" s="429"/>
      <c r="AB14093" s="185"/>
      <c r="AC14093" s="431"/>
    </row>
    <row r="14094" spans="24:29">
      <c r="X14094" s="429"/>
      <c r="Y14094" s="429"/>
      <c r="Z14094" s="429"/>
      <c r="AA14094" s="429"/>
      <c r="AB14094" s="185"/>
      <c r="AC14094" s="431"/>
    </row>
    <row r="14095" spans="24:29">
      <c r="X14095" s="429"/>
      <c r="Y14095" s="429"/>
      <c r="Z14095" s="429"/>
      <c r="AA14095" s="429"/>
      <c r="AB14095" s="185"/>
      <c r="AC14095" s="431"/>
    </row>
    <row r="14096" spans="24:29">
      <c r="X14096" s="429"/>
      <c r="Y14096" s="429"/>
      <c r="Z14096" s="429"/>
      <c r="AA14096" s="429"/>
      <c r="AB14096" s="185"/>
      <c r="AC14096" s="431"/>
    </row>
    <row r="14097" spans="24:29">
      <c r="X14097" s="429"/>
      <c r="Y14097" s="429"/>
      <c r="Z14097" s="429"/>
      <c r="AA14097" s="429"/>
      <c r="AB14097" s="185"/>
      <c r="AC14097" s="431"/>
    </row>
    <row r="14098" spans="24:29">
      <c r="X14098" s="429"/>
      <c r="Y14098" s="429"/>
      <c r="Z14098" s="429"/>
      <c r="AA14098" s="429"/>
      <c r="AB14098" s="185"/>
      <c r="AC14098" s="431"/>
    </row>
    <row r="14099" spans="24:29">
      <c r="X14099" s="429"/>
      <c r="Y14099" s="429"/>
      <c r="Z14099" s="429"/>
      <c r="AA14099" s="429"/>
      <c r="AB14099" s="185"/>
      <c r="AC14099" s="431"/>
    </row>
    <row r="14100" spans="24:29">
      <c r="X14100" s="429"/>
      <c r="Y14100" s="429"/>
      <c r="Z14100" s="429"/>
      <c r="AA14100" s="429"/>
      <c r="AB14100" s="185"/>
      <c r="AC14100" s="431"/>
    </row>
    <row r="14101" spans="24:29">
      <c r="X14101" s="429"/>
      <c r="Y14101" s="429"/>
      <c r="Z14101" s="429"/>
      <c r="AA14101" s="429"/>
      <c r="AB14101" s="185"/>
      <c r="AC14101" s="431"/>
    </row>
    <row r="14102" spans="24:29">
      <c r="X14102" s="429"/>
      <c r="Y14102" s="429"/>
      <c r="Z14102" s="429"/>
      <c r="AA14102" s="429"/>
      <c r="AB14102" s="185"/>
      <c r="AC14102" s="431"/>
    </row>
    <row r="14103" spans="24:29">
      <c r="X14103" s="429"/>
      <c r="Y14103" s="429"/>
      <c r="Z14103" s="429"/>
      <c r="AA14103" s="429"/>
      <c r="AB14103" s="185"/>
      <c r="AC14103" s="431"/>
    </row>
    <row r="14104" spans="24:29">
      <c r="X14104" s="429"/>
      <c r="Y14104" s="429"/>
      <c r="Z14104" s="429"/>
      <c r="AA14104" s="429"/>
      <c r="AB14104" s="185"/>
      <c r="AC14104" s="431"/>
    </row>
    <row r="14105" spans="24:29">
      <c r="X14105" s="429"/>
      <c r="Y14105" s="429"/>
      <c r="Z14105" s="429"/>
      <c r="AA14105" s="429"/>
      <c r="AB14105" s="185"/>
      <c r="AC14105" s="431"/>
    </row>
    <row r="14106" spans="24:29">
      <c r="X14106" s="429"/>
      <c r="Y14106" s="429"/>
      <c r="Z14106" s="429"/>
      <c r="AA14106" s="429"/>
      <c r="AB14106" s="185"/>
      <c r="AC14106" s="431"/>
    </row>
    <row r="14107" spans="24:29">
      <c r="X14107" s="429"/>
      <c r="Y14107" s="429"/>
      <c r="Z14107" s="429"/>
      <c r="AA14107" s="429"/>
      <c r="AB14107" s="185"/>
      <c r="AC14107" s="431"/>
    </row>
    <row r="14108" spans="24:29">
      <c r="X14108" s="429"/>
      <c r="Y14108" s="429"/>
      <c r="Z14108" s="429"/>
      <c r="AA14108" s="429"/>
      <c r="AB14108" s="185"/>
      <c r="AC14108" s="431"/>
    </row>
    <row r="14109" spans="24:29">
      <c r="X14109" s="429"/>
      <c r="Y14109" s="429"/>
      <c r="Z14109" s="429"/>
      <c r="AA14109" s="429"/>
      <c r="AB14109" s="185"/>
      <c r="AC14109" s="431"/>
    </row>
    <row r="14110" spans="24:29">
      <c r="X14110" s="429"/>
      <c r="Y14110" s="429"/>
      <c r="Z14110" s="429"/>
      <c r="AA14110" s="429"/>
      <c r="AB14110" s="185"/>
      <c r="AC14110" s="431"/>
    </row>
    <row r="14111" spans="24:29">
      <c r="X14111" s="429"/>
      <c r="Y14111" s="429"/>
      <c r="Z14111" s="429"/>
      <c r="AA14111" s="429"/>
      <c r="AB14111" s="185"/>
      <c r="AC14111" s="431"/>
    </row>
    <row r="14112" spans="24:29">
      <c r="X14112" s="429"/>
      <c r="Y14112" s="429"/>
      <c r="Z14112" s="429"/>
      <c r="AA14112" s="429"/>
      <c r="AB14112" s="185"/>
      <c r="AC14112" s="431"/>
    </row>
    <row r="14113" spans="24:29">
      <c r="X14113" s="429"/>
      <c r="Y14113" s="429"/>
      <c r="Z14113" s="429"/>
      <c r="AA14113" s="429"/>
      <c r="AB14113" s="185"/>
      <c r="AC14113" s="431"/>
    </row>
    <row r="14114" spans="24:29">
      <c r="X14114" s="429"/>
      <c r="Y14114" s="429"/>
      <c r="Z14114" s="429"/>
      <c r="AA14114" s="429"/>
      <c r="AB14114" s="185"/>
      <c r="AC14114" s="431"/>
    </row>
    <row r="14115" spans="24:29">
      <c r="X14115" s="429"/>
      <c r="Y14115" s="429"/>
      <c r="Z14115" s="429"/>
      <c r="AA14115" s="429"/>
      <c r="AB14115" s="185"/>
      <c r="AC14115" s="431"/>
    </row>
    <row r="14116" spans="24:29">
      <c r="X14116" s="429"/>
      <c r="Y14116" s="429"/>
      <c r="Z14116" s="429"/>
      <c r="AA14116" s="429"/>
      <c r="AB14116" s="185"/>
      <c r="AC14116" s="431"/>
    </row>
    <row r="14117" spans="24:29">
      <c r="X14117" s="429"/>
      <c r="Y14117" s="429"/>
      <c r="Z14117" s="429"/>
      <c r="AA14117" s="429"/>
      <c r="AB14117" s="185"/>
      <c r="AC14117" s="431"/>
    </row>
    <row r="14118" spans="24:29">
      <c r="X14118" s="429"/>
      <c r="Y14118" s="429"/>
      <c r="Z14118" s="429"/>
      <c r="AA14118" s="429"/>
      <c r="AB14118" s="185"/>
      <c r="AC14118" s="431"/>
    </row>
    <row r="14119" spans="24:29">
      <c r="X14119" s="429"/>
      <c r="Y14119" s="429"/>
      <c r="Z14119" s="429"/>
      <c r="AA14119" s="429"/>
      <c r="AB14119" s="185"/>
      <c r="AC14119" s="431"/>
    </row>
    <row r="14120" spans="24:29">
      <c r="X14120" s="429"/>
      <c r="Y14120" s="429"/>
      <c r="Z14120" s="429"/>
      <c r="AA14120" s="429"/>
      <c r="AB14120" s="185"/>
      <c r="AC14120" s="431"/>
    </row>
    <row r="14121" spans="24:29">
      <c r="X14121" s="429"/>
      <c r="Y14121" s="429"/>
      <c r="Z14121" s="429"/>
      <c r="AA14121" s="429"/>
      <c r="AB14121" s="185"/>
      <c r="AC14121" s="431"/>
    </row>
    <row r="14122" spans="24:29">
      <c r="X14122" s="429"/>
      <c r="Y14122" s="429"/>
      <c r="Z14122" s="429"/>
      <c r="AA14122" s="429"/>
      <c r="AB14122" s="185"/>
      <c r="AC14122" s="431"/>
    </row>
    <row r="14123" spans="24:29">
      <c r="X14123" s="429"/>
      <c r="Y14123" s="429"/>
      <c r="Z14123" s="429"/>
      <c r="AA14123" s="429"/>
      <c r="AB14123" s="185"/>
      <c r="AC14123" s="431"/>
    </row>
    <row r="14124" spans="24:29">
      <c r="X14124" s="429"/>
      <c r="Y14124" s="429"/>
      <c r="Z14124" s="429"/>
      <c r="AA14124" s="429"/>
      <c r="AB14124" s="185"/>
      <c r="AC14124" s="431"/>
    </row>
    <row r="14125" spans="24:29">
      <c r="X14125" s="429"/>
      <c r="Y14125" s="429"/>
      <c r="Z14125" s="429"/>
      <c r="AA14125" s="429"/>
      <c r="AB14125" s="185"/>
      <c r="AC14125" s="431"/>
    </row>
    <row r="14126" spans="24:29">
      <c r="X14126" s="429"/>
      <c r="Y14126" s="429"/>
      <c r="Z14126" s="429"/>
      <c r="AA14126" s="429"/>
      <c r="AB14126" s="185"/>
      <c r="AC14126" s="431"/>
    </row>
    <row r="14127" spans="24:29">
      <c r="X14127" s="429"/>
      <c r="Y14127" s="429"/>
      <c r="Z14127" s="429"/>
      <c r="AA14127" s="429"/>
      <c r="AB14127" s="185"/>
      <c r="AC14127" s="431"/>
    </row>
    <row r="14128" spans="24:29">
      <c r="X14128" s="429"/>
      <c r="Y14128" s="429"/>
      <c r="Z14128" s="429"/>
      <c r="AA14128" s="429"/>
      <c r="AB14128" s="185"/>
      <c r="AC14128" s="431"/>
    </row>
    <row r="14129" spans="24:29">
      <c r="X14129" s="429"/>
      <c r="Y14129" s="429"/>
      <c r="Z14129" s="429"/>
      <c r="AA14129" s="429"/>
      <c r="AB14129" s="185"/>
      <c r="AC14129" s="431"/>
    </row>
    <row r="14130" spans="24:29">
      <c r="X14130" s="429"/>
      <c r="Y14130" s="429"/>
      <c r="Z14130" s="429"/>
      <c r="AA14130" s="429"/>
      <c r="AB14130" s="185"/>
      <c r="AC14130" s="431"/>
    </row>
    <row r="14131" spans="24:29">
      <c r="X14131" s="429"/>
      <c r="Y14131" s="429"/>
      <c r="Z14131" s="429"/>
      <c r="AA14131" s="429"/>
      <c r="AB14131" s="185"/>
      <c r="AC14131" s="431"/>
    </row>
    <row r="14132" spans="24:29">
      <c r="X14132" s="429"/>
      <c r="Y14132" s="429"/>
      <c r="Z14132" s="429"/>
      <c r="AA14132" s="429"/>
      <c r="AB14132" s="185"/>
      <c r="AC14132" s="431"/>
    </row>
    <row r="14133" spans="24:29">
      <c r="X14133" s="429"/>
      <c r="Y14133" s="429"/>
      <c r="Z14133" s="429"/>
      <c r="AA14133" s="429"/>
      <c r="AB14133" s="185"/>
      <c r="AC14133" s="431"/>
    </row>
    <row r="14134" spans="24:29">
      <c r="X14134" s="429"/>
      <c r="Y14134" s="429"/>
      <c r="Z14134" s="429"/>
      <c r="AA14134" s="429"/>
      <c r="AB14134" s="185"/>
      <c r="AC14134" s="431"/>
    </row>
    <row r="14135" spans="24:29">
      <c r="X14135" s="429"/>
      <c r="Y14135" s="429"/>
      <c r="Z14135" s="429"/>
      <c r="AA14135" s="429"/>
      <c r="AB14135" s="185"/>
      <c r="AC14135" s="431"/>
    </row>
    <row r="14136" spans="24:29">
      <c r="X14136" s="429"/>
      <c r="Y14136" s="429"/>
      <c r="Z14136" s="429"/>
      <c r="AA14136" s="429"/>
      <c r="AB14136" s="185"/>
      <c r="AC14136" s="431"/>
    </row>
    <row r="14137" spans="24:29">
      <c r="X14137" s="429"/>
      <c r="Y14137" s="429"/>
      <c r="Z14137" s="429"/>
      <c r="AA14137" s="429"/>
      <c r="AB14137" s="185"/>
      <c r="AC14137" s="431"/>
    </row>
    <row r="14138" spans="24:29">
      <c r="X14138" s="429"/>
      <c r="Y14138" s="429"/>
      <c r="Z14138" s="429"/>
      <c r="AA14138" s="429"/>
      <c r="AB14138" s="185"/>
      <c r="AC14138" s="431"/>
    </row>
    <row r="14139" spans="24:29">
      <c r="X14139" s="429"/>
      <c r="Y14139" s="429"/>
      <c r="Z14139" s="429"/>
      <c r="AA14139" s="429"/>
      <c r="AB14139" s="185"/>
      <c r="AC14139" s="431"/>
    </row>
    <row r="14140" spans="24:29">
      <c r="X14140" s="429"/>
      <c r="Y14140" s="429"/>
      <c r="Z14140" s="429"/>
      <c r="AA14140" s="429"/>
      <c r="AB14140" s="185"/>
      <c r="AC14140" s="431"/>
    </row>
    <row r="14141" spans="24:29">
      <c r="X14141" s="429"/>
      <c r="Y14141" s="429"/>
      <c r="Z14141" s="429"/>
      <c r="AA14141" s="429"/>
      <c r="AB14141" s="185"/>
      <c r="AC14141" s="431"/>
    </row>
    <row r="14142" spans="24:29">
      <c r="X14142" s="429"/>
      <c r="Y14142" s="429"/>
      <c r="Z14142" s="429"/>
      <c r="AA14142" s="429"/>
      <c r="AB14142" s="185"/>
      <c r="AC14142" s="431"/>
    </row>
    <row r="14143" spans="24:29">
      <c r="X14143" s="429"/>
      <c r="Y14143" s="429"/>
      <c r="Z14143" s="429"/>
      <c r="AA14143" s="429"/>
      <c r="AB14143" s="185"/>
      <c r="AC14143" s="431"/>
    </row>
    <row r="14144" spans="24:29">
      <c r="X14144" s="429"/>
      <c r="Y14144" s="429"/>
      <c r="Z14144" s="429"/>
      <c r="AA14144" s="429"/>
      <c r="AB14144" s="185"/>
      <c r="AC14144" s="431"/>
    </row>
    <row r="14145" spans="24:29">
      <c r="X14145" s="429"/>
      <c r="Y14145" s="429"/>
      <c r="Z14145" s="429"/>
      <c r="AA14145" s="429"/>
      <c r="AB14145" s="185"/>
      <c r="AC14145" s="431"/>
    </row>
    <row r="14146" spans="24:29">
      <c r="X14146" s="429"/>
      <c r="Y14146" s="429"/>
      <c r="Z14146" s="429"/>
      <c r="AA14146" s="429"/>
      <c r="AB14146" s="185"/>
      <c r="AC14146" s="431"/>
    </row>
    <row r="14147" spans="24:29">
      <c r="X14147" s="429"/>
      <c r="Y14147" s="429"/>
      <c r="Z14147" s="429"/>
      <c r="AA14147" s="429"/>
      <c r="AB14147" s="185"/>
      <c r="AC14147" s="431"/>
    </row>
    <row r="14148" spans="24:29">
      <c r="X14148" s="429"/>
      <c r="Y14148" s="429"/>
      <c r="Z14148" s="429"/>
      <c r="AA14148" s="429"/>
      <c r="AB14148" s="185"/>
      <c r="AC14148" s="431"/>
    </row>
    <row r="14149" spans="24:29">
      <c r="X14149" s="429"/>
      <c r="Y14149" s="429"/>
      <c r="Z14149" s="429"/>
      <c r="AA14149" s="429"/>
      <c r="AB14149" s="185"/>
      <c r="AC14149" s="431"/>
    </row>
    <row r="14150" spans="24:29">
      <c r="X14150" s="429"/>
      <c r="Y14150" s="429"/>
      <c r="Z14150" s="429"/>
      <c r="AA14150" s="429"/>
      <c r="AB14150" s="185"/>
      <c r="AC14150" s="431"/>
    </row>
    <row r="14151" spans="24:29">
      <c r="X14151" s="429"/>
      <c r="Y14151" s="429"/>
      <c r="Z14151" s="429"/>
      <c r="AA14151" s="429"/>
      <c r="AB14151" s="185"/>
      <c r="AC14151" s="431"/>
    </row>
    <row r="14152" spans="24:29">
      <c r="X14152" s="429"/>
      <c r="Y14152" s="429"/>
      <c r="Z14152" s="429"/>
      <c r="AA14152" s="429"/>
      <c r="AB14152" s="185"/>
      <c r="AC14152" s="431"/>
    </row>
    <row r="14153" spans="24:29">
      <c r="X14153" s="429"/>
      <c r="Y14153" s="429"/>
      <c r="Z14153" s="429"/>
      <c r="AA14153" s="429"/>
      <c r="AB14153" s="185"/>
      <c r="AC14153" s="431"/>
    </row>
    <row r="14154" spans="24:29">
      <c r="X14154" s="429"/>
      <c r="Y14154" s="429"/>
      <c r="Z14154" s="429"/>
      <c r="AA14154" s="429"/>
      <c r="AB14154" s="185"/>
      <c r="AC14154" s="431"/>
    </row>
    <row r="14155" spans="24:29">
      <c r="X14155" s="429"/>
      <c r="Y14155" s="429"/>
      <c r="Z14155" s="429"/>
      <c r="AA14155" s="429"/>
      <c r="AB14155" s="185"/>
      <c r="AC14155" s="431"/>
    </row>
    <row r="14156" spans="24:29">
      <c r="X14156" s="429"/>
      <c r="Y14156" s="429"/>
      <c r="Z14156" s="429"/>
      <c r="AA14156" s="429"/>
      <c r="AB14156" s="185"/>
      <c r="AC14156" s="431"/>
    </row>
    <row r="14157" spans="24:29">
      <c r="X14157" s="429"/>
      <c r="Y14157" s="429"/>
      <c r="Z14157" s="429"/>
      <c r="AA14157" s="429"/>
      <c r="AB14157" s="185"/>
      <c r="AC14157" s="431"/>
    </row>
    <row r="14158" spans="24:29">
      <c r="X14158" s="429"/>
      <c r="Y14158" s="429"/>
      <c r="Z14158" s="429"/>
      <c r="AA14158" s="429"/>
      <c r="AB14158" s="185"/>
      <c r="AC14158" s="431"/>
    </row>
    <row r="14159" spans="24:29">
      <c r="X14159" s="429"/>
      <c r="Y14159" s="429"/>
      <c r="Z14159" s="429"/>
      <c r="AA14159" s="429"/>
      <c r="AB14159" s="185"/>
      <c r="AC14159" s="431"/>
    </row>
    <row r="14160" spans="24:29">
      <c r="X14160" s="429"/>
      <c r="Y14160" s="429"/>
      <c r="Z14160" s="429"/>
      <c r="AA14160" s="429"/>
      <c r="AB14160" s="185"/>
      <c r="AC14160" s="431"/>
    </row>
    <row r="14161" spans="24:29">
      <c r="X14161" s="429"/>
      <c r="Y14161" s="429"/>
      <c r="Z14161" s="429"/>
      <c r="AA14161" s="429"/>
      <c r="AB14161" s="185"/>
      <c r="AC14161" s="431"/>
    </row>
    <row r="14162" spans="24:29">
      <c r="X14162" s="429"/>
      <c r="Y14162" s="429"/>
      <c r="Z14162" s="429"/>
      <c r="AA14162" s="429"/>
      <c r="AB14162" s="185"/>
      <c r="AC14162" s="431"/>
    </row>
    <row r="14163" spans="24:29">
      <c r="X14163" s="429"/>
      <c r="Y14163" s="429"/>
      <c r="Z14163" s="429"/>
      <c r="AA14163" s="429"/>
      <c r="AB14163" s="185"/>
      <c r="AC14163" s="431"/>
    </row>
    <row r="14164" spans="24:29">
      <c r="X14164" s="429"/>
      <c r="Y14164" s="429"/>
      <c r="Z14164" s="429"/>
      <c r="AA14164" s="429"/>
      <c r="AB14164" s="185"/>
      <c r="AC14164" s="431"/>
    </row>
    <row r="14165" spans="24:29">
      <c r="X14165" s="429"/>
      <c r="Y14165" s="429"/>
      <c r="Z14165" s="429"/>
      <c r="AA14165" s="429"/>
      <c r="AB14165" s="185"/>
      <c r="AC14165" s="431"/>
    </row>
    <row r="14166" spans="24:29">
      <c r="X14166" s="429"/>
      <c r="Y14166" s="429"/>
      <c r="Z14166" s="429"/>
      <c r="AA14166" s="429"/>
      <c r="AB14166" s="185"/>
      <c r="AC14166" s="431"/>
    </row>
    <row r="14167" spans="24:29">
      <c r="X14167" s="429"/>
      <c r="Y14167" s="429"/>
      <c r="Z14167" s="429"/>
      <c r="AA14167" s="429"/>
      <c r="AB14167" s="185"/>
      <c r="AC14167" s="431"/>
    </row>
    <row r="14168" spans="24:29">
      <c r="X14168" s="429"/>
      <c r="Y14168" s="429"/>
      <c r="Z14168" s="429"/>
      <c r="AA14168" s="429"/>
      <c r="AB14168" s="185"/>
      <c r="AC14168" s="431"/>
    </row>
    <row r="14169" spans="24:29">
      <c r="X14169" s="429"/>
      <c r="Y14169" s="429"/>
      <c r="Z14169" s="429"/>
      <c r="AA14169" s="429"/>
      <c r="AB14169" s="185"/>
      <c r="AC14169" s="431"/>
    </row>
    <row r="14170" spans="24:29">
      <c r="X14170" s="429"/>
      <c r="Y14170" s="429"/>
      <c r="Z14170" s="429"/>
      <c r="AA14170" s="429"/>
      <c r="AB14170" s="185"/>
      <c r="AC14170" s="431"/>
    </row>
    <row r="14171" spans="24:29">
      <c r="X14171" s="429"/>
      <c r="Y14171" s="429"/>
      <c r="Z14171" s="429"/>
      <c r="AA14171" s="429"/>
      <c r="AB14171" s="185"/>
      <c r="AC14171" s="431"/>
    </row>
    <row r="14172" spans="24:29">
      <c r="X14172" s="429"/>
      <c r="Y14172" s="429"/>
      <c r="Z14172" s="429"/>
      <c r="AA14172" s="429"/>
      <c r="AB14172" s="185"/>
      <c r="AC14172" s="431"/>
    </row>
    <row r="14173" spans="24:29">
      <c r="X14173" s="429"/>
      <c r="Y14173" s="429"/>
      <c r="Z14173" s="429"/>
      <c r="AA14173" s="429"/>
      <c r="AB14173" s="185"/>
      <c r="AC14173" s="431"/>
    </row>
    <row r="14174" spans="24:29">
      <c r="X14174" s="429"/>
      <c r="Y14174" s="429"/>
      <c r="Z14174" s="429"/>
      <c r="AA14174" s="429"/>
      <c r="AB14174" s="185"/>
      <c r="AC14174" s="431"/>
    </row>
    <row r="14175" spans="24:29">
      <c r="X14175" s="429"/>
      <c r="Y14175" s="429"/>
      <c r="Z14175" s="429"/>
      <c r="AA14175" s="429"/>
      <c r="AB14175" s="185"/>
      <c r="AC14175" s="431"/>
    </row>
    <row r="14176" spans="24:29">
      <c r="X14176" s="429"/>
      <c r="Y14176" s="429"/>
      <c r="Z14176" s="429"/>
      <c r="AA14176" s="429"/>
      <c r="AB14176" s="185"/>
      <c r="AC14176" s="431"/>
    </row>
    <row r="14177" spans="24:29">
      <c r="X14177" s="429"/>
      <c r="Y14177" s="429"/>
      <c r="Z14177" s="429"/>
      <c r="AA14177" s="429"/>
      <c r="AB14177" s="185"/>
      <c r="AC14177" s="431"/>
    </row>
    <row r="14178" spans="24:29">
      <c r="X14178" s="429"/>
      <c r="Y14178" s="429"/>
      <c r="Z14178" s="429"/>
      <c r="AA14178" s="429"/>
      <c r="AB14178" s="185"/>
      <c r="AC14178" s="431"/>
    </row>
    <row r="14179" spans="24:29">
      <c r="X14179" s="429"/>
      <c r="Y14179" s="429"/>
      <c r="Z14179" s="429"/>
      <c r="AA14179" s="429"/>
      <c r="AB14179" s="185"/>
      <c r="AC14179" s="431"/>
    </row>
    <row r="14180" spans="24:29">
      <c r="X14180" s="429"/>
      <c r="Y14180" s="429"/>
      <c r="Z14180" s="429"/>
      <c r="AA14180" s="429"/>
      <c r="AB14180" s="185"/>
      <c r="AC14180" s="431"/>
    </row>
    <row r="14181" spans="24:29">
      <c r="X14181" s="429"/>
      <c r="Y14181" s="429"/>
      <c r="Z14181" s="429"/>
      <c r="AA14181" s="429"/>
      <c r="AB14181" s="185"/>
      <c r="AC14181" s="431"/>
    </row>
    <row r="14182" spans="24:29">
      <c r="X14182" s="429"/>
      <c r="Y14182" s="429"/>
      <c r="Z14182" s="429"/>
      <c r="AA14182" s="429"/>
      <c r="AB14182" s="185"/>
      <c r="AC14182" s="431"/>
    </row>
    <row r="14183" spans="24:29">
      <c r="X14183" s="429"/>
      <c r="Y14183" s="429"/>
      <c r="Z14183" s="429"/>
      <c r="AA14183" s="429"/>
      <c r="AB14183" s="185"/>
      <c r="AC14183" s="431"/>
    </row>
    <row r="14184" spans="24:29">
      <c r="X14184" s="429"/>
      <c r="Y14184" s="429"/>
      <c r="Z14184" s="429"/>
      <c r="AA14184" s="429"/>
      <c r="AB14184" s="185"/>
      <c r="AC14184" s="431"/>
    </row>
    <row r="14185" spans="24:29">
      <c r="X14185" s="429"/>
      <c r="Y14185" s="429"/>
      <c r="Z14185" s="429"/>
      <c r="AA14185" s="429"/>
      <c r="AB14185" s="185"/>
      <c r="AC14185" s="431"/>
    </row>
    <row r="14186" spans="24:29">
      <c r="X14186" s="429"/>
      <c r="Y14186" s="429"/>
      <c r="Z14186" s="429"/>
      <c r="AA14186" s="429"/>
      <c r="AB14186" s="185"/>
      <c r="AC14186" s="431"/>
    </row>
    <row r="14187" spans="24:29">
      <c r="X14187" s="429"/>
      <c r="Y14187" s="429"/>
      <c r="Z14187" s="429"/>
      <c r="AA14187" s="429"/>
      <c r="AB14187" s="185"/>
      <c r="AC14187" s="431"/>
    </row>
    <row r="14188" spans="24:29">
      <c r="X14188" s="429"/>
      <c r="Y14188" s="429"/>
      <c r="Z14188" s="429"/>
      <c r="AA14188" s="429"/>
      <c r="AB14188" s="185"/>
      <c r="AC14188" s="431"/>
    </row>
    <row r="14189" spans="24:29">
      <c r="X14189" s="429"/>
      <c r="Y14189" s="429"/>
      <c r="Z14189" s="429"/>
      <c r="AA14189" s="429"/>
      <c r="AB14189" s="185"/>
      <c r="AC14189" s="431"/>
    </row>
    <row r="14190" spans="24:29">
      <c r="X14190" s="429"/>
      <c r="Y14190" s="429"/>
      <c r="Z14190" s="429"/>
      <c r="AA14190" s="429"/>
      <c r="AB14190" s="185"/>
      <c r="AC14190" s="431"/>
    </row>
    <row r="14191" spans="24:29">
      <c r="X14191" s="429"/>
      <c r="Y14191" s="429"/>
      <c r="Z14191" s="429"/>
      <c r="AA14191" s="429"/>
      <c r="AB14191" s="185"/>
      <c r="AC14191" s="431"/>
    </row>
    <row r="14192" spans="24:29">
      <c r="X14192" s="429"/>
      <c r="Y14192" s="429"/>
      <c r="Z14192" s="429"/>
      <c r="AA14192" s="429"/>
      <c r="AB14192" s="185"/>
      <c r="AC14192" s="431"/>
    </row>
    <row r="14193" spans="24:29">
      <c r="X14193" s="429"/>
      <c r="Y14193" s="429"/>
      <c r="Z14193" s="429"/>
      <c r="AA14193" s="429"/>
      <c r="AB14193" s="185"/>
      <c r="AC14193" s="431"/>
    </row>
    <row r="14194" spans="24:29">
      <c r="X14194" s="429"/>
      <c r="Y14194" s="429"/>
      <c r="Z14194" s="429"/>
      <c r="AA14194" s="429"/>
      <c r="AB14194" s="185"/>
      <c r="AC14194" s="431"/>
    </row>
    <row r="14195" spans="24:29">
      <c r="X14195" s="429"/>
      <c r="Y14195" s="429"/>
      <c r="Z14195" s="429"/>
      <c r="AA14195" s="429"/>
      <c r="AB14195" s="185"/>
      <c r="AC14195" s="431"/>
    </row>
    <row r="14196" spans="24:29">
      <c r="X14196" s="429"/>
      <c r="Y14196" s="429"/>
      <c r="Z14196" s="429"/>
      <c r="AA14196" s="429"/>
      <c r="AB14196" s="185"/>
      <c r="AC14196" s="431"/>
    </row>
    <row r="14197" spans="24:29">
      <c r="X14197" s="429"/>
      <c r="Y14197" s="429"/>
      <c r="Z14197" s="429"/>
      <c r="AA14197" s="429"/>
      <c r="AB14197" s="185"/>
      <c r="AC14197" s="431"/>
    </row>
    <row r="14198" spans="24:29">
      <c r="X14198" s="429"/>
      <c r="Y14198" s="429"/>
      <c r="Z14198" s="429"/>
      <c r="AA14198" s="429"/>
      <c r="AB14198" s="185"/>
      <c r="AC14198" s="431"/>
    </row>
    <row r="14199" spans="24:29">
      <c r="X14199" s="429"/>
      <c r="Y14199" s="429"/>
      <c r="Z14199" s="429"/>
      <c r="AA14199" s="429"/>
      <c r="AB14199" s="185"/>
      <c r="AC14199" s="431"/>
    </row>
    <row r="14200" spans="24:29">
      <c r="X14200" s="429"/>
      <c r="Y14200" s="429"/>
      <c r="Z14200" s="429"/>
      <c r="AA14200" s="429"/>
      <c r="AB14200" s="185"/>
      <c r="AC14200" s="431"/>
    </row>
    <row r="14201" spans="24:29">
      <c r="X14201" s="429"/>
      <c r="Y14201" s="429"/>
      <c r="Z14201" s="429"/>
      <c r="AA14201" s="429"/>
      <c r="AB14201" s="185"/>
      <c r="AC14201" s="431"/>
    </row>
    <row r="14202" spans="24:29">
      <c r="X14202" s="429"/>
      <c r="Y14202" s="429"/>
      <c r="Z14202" s="429"/>
      <c r="AA14202" s="429"/>
      <c r="AB14202" s="185"/>
      <c r="AC14202" s="431"/>
    </row>
    <row r="14203" spans="24:29">
      <c r="X14203" s="429"/>
      <c r="Y14203" s="429"/>
      <c r="Z14203" s="429"/>
      <c r="AA14203" s="429"/>
      <c r="AB14203" s="185"/>
      <c r="AC14203" s="431"/>
    </row>
    <row r="14204" spans="24:29">
      <c r="X14204" s="429"/>
      <c r="Y14204" s="429"/>
      <c r="Z14204" s="429"/>
      <c r="AA14204" s="429"/>
      <c r="AB14204" s="185"/>
      <c r="AC14204" s="431"/>
    </row>
    <row r="14205" spans="24:29">
      <c r="X14205" s="429"/>
      <c r="Y14205" s="429"/>
      <c r="Z14205" s="429"/>
      <c r="AA14205" s="429"/>
      <c r="AB14205" s="185"/>
      <c r="AC14205" s="431"/>
    </row>
    <row r="14206" spans="24:29">
      <c r="X14206" s="429"/>
      <c r="Y14206" s="429"/>
      <c r="Z14206" s="429"/>
      <c r="AA14206" s="429"/>
      <c r="AB14206" s="185"/>
      <c r="AC14206" s="431"/>
    </row>
    <row r="14207" spans="24:29">
      <c r="X14207" s="429"/>
      <c r="Y14207" s="429"/>
      <c r="Z14207" s="429"/>
      <c r="AA14207" s="429"/>
      <c r="AB14207" s="185"/>
      <c r="AC14207" s="431"/>
    </row>
    <row r="14208" spans="24:29">
      <c r="X14208" s="429"/>
      <c r="Y14208" s="429"/>
      <c r="Z14208" s="429"/>
      <c r="AA14208" s="429"/>
      <c r="AB14208" s="185"/>
      <c r="AC14208" s="431"/>
    </row>
    <row r="14209" spans="24:29">
      <c r="X14209" s="429"/>
      <c r="Y14209" s="429"/>
      <c r="Z14209" s="429"/>
      <c r="AA14209" s="429"/>
      <c r="AB14209" s="185"/>
      <c r="AC14209" s="431"/>
    </row>
    <row r="14210" spans="24:29">
      <c r="X14210" s="429"/>
      <c r="Y14210" s="429"/>
      <c r="Z14210" s="429"/>
      <c r="AA14210" s="429"/>
      <c r="AB14210" s="185"/>
      <c r="AC14210" s="431"/>
    </row>
    <row r="14211" spans="24:29">
      <c r="X14211" s="429"/>
      <c r="Y14211" s="429"/>
      <c r="Z14211" s="429"/>
      <c r="AA14211" s="429"/>
      <c r="AB14211" s="185"/>
      <c r="AC14211" s="431"/>
    </row>
    <row r="14212" spans="24:29">
      <c r="X14212" s="429"/>
      <c r="Y14212" s="429"/>
      <c r="Z14212" s="429"/>
      <c r="AA14212" s="429"/>
      <c r="AB14212" s="185"/>
      <c r="AC14212" s="431"/>
    </row>
    <row r="14213" spans="24:29">
      <c r="X14213" s="429"/>
      <c r="Y14213" s="429"/>
      <c r="Z14213" s="429"/>
      <c r="AA14213" s="429"/>
      <c r="AB14213" s="185"/>
      <c r="AC14213" s="431"/>
    </row>
    <row r="14214" spans="24:29">
      <c r="X14214" s="429"/>
      <c r="Y14214" s="429"/>
      <c r="Z14214" s="429"/>
      <c r="AA14214" s="429"/>
      <c r="AB14214" s="185"/>
      <c r="AC14214" s="431"/>
    </row>
    <row r="14215" spans="24:29">
      <c r="X14215" s="429"/>
      <c r="Y14215" s="429"/>
      <c r="Z14215" s="429"/>
      <c r="AA14215" s="429"/>
      <c r="AB14215" s="185"/>
      <c r="AC14215" s="431"/>
    </row>
    <row r="14216" spans="24:29">
      <c r="X14216" s="429"/>
      <c r="Y14216" s="429"/>
      <c r="Z14216" s="429"/>
      <c r="AA14216" s="429"/>
      <c r="AB14216" s="185"/>
      <c r="AC14216" s="431"/>
    </row>
    <row r="14217" spans="24:29">
      <c r="X14217" s="429"/>
      <c r="Y14217" s="429"/>
      <c r="Z14217" s="429"/>
      <c r="AA14217" s="429"/>
      <c r="AB14217" s="185"/>
      <c r="AC14217" s="431"/>
    </row>
    <row r="14218" spans="24:29">
      <c r="X14218" s="429"/>
      <c r="Y14218" s="429"/>
      <c r="Z14218" s="429"/>
      <c r="AA14218" s="429"/>
      <c r="AB14218" s="185"/>
      <c r="AC14218" s="431"/>
    </row>
    <row r="14219" spans="24:29">
      <c r="X14219" s="429"/>
      <c r="Y14219" s="429"/>
      <c r="Z14219" s="429"/>
      <c r="AA14219" s="429"/>
      <c r="AB14219" s="185"/>
      <c r="AC14219" s="431"/>
    </row>
    <row r="14220" spans="24:29">
      <c r="X14220" s="429"/>
      <c r="Y14220" s="429"/>
      <c r="Z14220" s="429"/>
      <c r="AA14220" s="429"/>
      <c r="AB14220" s="185"/>
      <c r="AC14220" s="431"/>
    </row>
    <row r="14221" spans="24:29">
      <c r="X14221" s="429"/>
      <c r="Y14221" s="429"/>
      <c r="Z14221" s="429"/>
      <c r="AA14221" s="429"/>
      <c r="AB14221" s="185"/>
      <c r="AC14221" s="431"/>
    </row>
    <row r="14222" spans="24:29">
      <c r="X14222" s="429"/>
      <c r="Y14222" s="429"/>
      <c r="Z14222" s="429"/>
      <c r="AA14222" s="429"/>
      <c r="AB14222" s="185"/>
      <c r="AC14222" s="431"/>
    </row>
    <row r="14223" spans="24:29">
      <c r="X14223" s="429"/>
      <c r="Y14223" s="429"/>
      <c r="Z14223" s="429"/>
      <c r="AA14223" s="429"/>
      <c r="AB14223" s="185"/>
      <c r="AC14223" s="431"/>
    </row>
    <row r="14224" spans="24:29">
      <c r="X14224" s="429"/>
      <c r="Y14224" s="429"/>
      <c r="Z14224" s="429"/>
      <c r="AA14224" s="429"/>
      <c r="AB14224" s="185"/>
      <c r="AC14224" s="431"/>
    </row>
    <row r="14225" spans="24:29">
      <c r="X14225" s="429"/>
      <c r="Y14225" s="429"/>
      <c r="Z14225" s="429"/>
      <c r="AA14225" s="429"/>
      <c r="AB14225" s="185"/>
      <c r="AC14225" s="431"/>
    </row>
    <row r="14226" spans="24:29">
      <c r="X14226" s="429"/>
      <c r="Y14226" s="429"/>
      <c r="Z14226" s="429"/>
      <c r="AA14226" s="429"/>
      <c r="AB14226" s="185"/>
      <c r="AC14226" s="431"/>
    </row>
    <row r="14227" spans="24:29">
      <c r="X14227" s="429"/>
      <c r="Y14227" s="429"/>
      <c r="Z14227" s="429"/>
      <c r="AA14227" s="429"/>
      <c r="AB14227" s="185"/>
      <c r="AC14227" s="431"/>
    </row>
    <row r="14228" spans="24:29">
      <c r="X14228" s="429"/>
      <c r="Y14228" s="429"/>
      <c r="Z14228" s="429"/>
      <c r="AA14228" s="429"/>
      <c r="AB14228" s="185"/>
      <c r="AC14228" s="431"/>
    </row>
    <row r="14229" spans="24:29">
      <c r="X14229" s="429"/>
      <c r="Y14229" s="429"/>
      <c r="Z14229" s="429"/>
      <c r="AA14229" s="429"/>
      <c r="AB14229" s="185"/>
      <c r="AC14229" s="431"/>
    </row>
    <row r="14230" spans="24:29">
      <c r="X14230" s="429"/>
      <c r="Y14230" s="429"/>
      <c r="Z14230" s="429"/>
      <c r="AA14230" s="429"/>
      <c r="AB14230" s="185"/>
      <c r="AC14230" s="431"/>
    </row>
    <row r="14231" spans="24:29">
      <c r="X14231" s="429"/>
      <c r="Y14231" s="429"/>
      <c r="Z14231" s="429"/>
      <c r="AA14231" s="429"/>
      <c r="AB14231" s="185"/>
      <c r="AC14231" s="431"/>
    </row>
    <row r="14232" spans="24:29">
      <c r="X14232" s="429"/>
      <c r="Y14232" s="429"/>
      <c r="Z14232" s="429"/>
      <c r="AA14232" s="429"/>
      <c r="AB14232" s="185"/>
      <c r="AC14232" s="431"/>
    </row>
    <row r="14233" spans="24:29">
      <c r="X14233" s="429"/>
      <c r="Y14233" s="429"/>
      <c r="Z14233" s="429"/>
      <c r="AA14233" s="429"/>
      <c r="AB14233" s="185"/>
      <c r="AC14233" s="431"/>
    </row>
    <row r="14234" spans="24:29">
      <c r="X14234" s="429"/>
      <c r="Y14234" s="429"/>
      <c r="Z14234" s="429"/>
      <c r="AA14234" s="429"/>
      <c r="AB14234" s="185"/>
      <c r="AC14234" s="431"/>
    </row>
    <row r="14235" spans="24:29">
      <c r="X14235" s="429"/>
      <c r="Y14235" s="429"/>
      <c r="Z14235" s="429"/>
      <c r="AA14235" s="429"/>
      <c r="AB14235" s="185"/>
      <c r="AC14235" s="431"/>
    </row>
    <row r="14236" spans="24:29">
      <c r="X14236" s="429"/>
      <c r="Y14236" s="429"/>
      <c r="Z14236" s="429"/>
      <c r="AA14236" s="429"/>
      <c r="AB14236" s="185"/>
      <c r="AC14236" s="431"/>
    </row>
    <row r="14237" spans="24:29">
      <c r="X14237" s="429"/>
      <c r="Y14237" s="429"/>
      <c r="Z14237" s="429"/>
      <c r="AA14237" s="429"/>
      <c r="AB14237" s="185"/>
      <c r="AC14237" s="431"/>
    </row>
    <row r="14238" spans="24:29">
      <c r="X14238" s="429"/>
      <c r="Y14238" s="429"/>
      <c r="Z14238" s="429"/>
      <c r="AA14238" s="429"/>
      <c r="AB14238" s="185"/>
      <c r="AC14238" s="431"/>
    </row>
    <row r="14239" spans="24:29">
      <c r="X14239" s="429"/>
      <c r="Y14239" s="429"/>
      <c r="Z14239" s="429"/>
      <c r="AA14239" s="429"/>
      <c r="AB14239" s="185"/>
      <c r="AC14239" s="431"/>
    </row>
    <row r="14240" spans="24:29">
      <c r="X14240" s="429"/>
      <c r="Y14240" s="429"/>
      <c r="Z14240" s="429"/>
      <c r="AA14240" s="429"/>
      <c r="AB14240" s="185"/>
      <c r="AC14240" s="431"/>
    </row>
    <row r="14241" spans="24:29">
      <c r="X14241" s="429"/>
      <c r="Y14241" s="429"/>
      <c r="Z14241" s="429"/>
      <c r="AA14241" s="429"/>
      <c r="AB14241" s="185"/>
      <c r="AC14241" s="431"/>
    </row>
    <row r="14242" spans="24:29">
      <c r="X14242" s="429"/>
      <c r="Y14242" s="429"/>
      <c r="Z14242" s="429"/>
      <c r="AA14242" s="429"/>
      <c r="AB14242" s="185"/>
      <c r="AC14242" s="431"/>
    </row>
    <row r="14243" spans="24:29">
      <c r="X14243" s="429"/>
      <c r="Y14243" s="429"/>
      <c r="Z14243" s="429"/>
      <c r="AA14243" s="429"/>
      <c r="AB14243" s="185"/>
      <c r="AC14243" s="431"/>
    </row>
    <row r="14244" spans="24:29">
      <c r="X14244" s="429"/>
      <c r="Y14244" s="429"/>
      <c r="Z14244" s="429"/>
      <c r="AA14244" s="429"/>
      <c r="AB14244" s="185"/>
      <c r="AC14244" s="431"/>
    </row>
    <row r="14245" spans="24:29">
      <c r="X14245" s="429"/>
      <c r="Y14245" s="429"/>
      <c r="Z14245" s="429"/>
      <c r="AA14245" s="429"/>
      <c r="AB14245" s="185"/>
      <c r="AC14245" s="431"/>
    </row>
    <row r="14246" spans="24:29">
      <c r="X14246" s="429"/>
      <c r="Y14246" s="429"/>
      <c r="Z14246" s="429"/>
      <c r="AA14246" s="429"/>
      <c r="AB14246" s="185"/>
      <c r="AC14246" s="431"/>
    </row>
    <row r="14247" spans="24:29">
      <c r="X14247" s="429"/>
      <c r="Y14247" s="429"/>
      <c r="Z14247" s="429"/>
      <c r="AA14247" s="429"/>
      <c r="AB14247" s="185"/>
      <c r="AC14247" s="431"/>
    </row>
    <row r="14248" spans="24:29">
      <c r="X14248" s="429"/>
      <c r="Y14248" s="429"/>
      <c r="Z14248" s="429"/>
      <c r="AA14248" s="429"/>
      <c r="AB14248" s="185"/>
      <c r="AC14248" s="431"/>
    </row>
    <row r="14249" spans="24:29">
      <c r="X14249" s="429"/>
      <c r="Y14249" s="429"/>
      <c r="Z14249" s="429"/>
      <c r="AA14249" s="429"/>
      <c r="AB14249" s="185"/>
      <c r="AC14249" s="431"/>
    </row>
    <row r="14250" spans="24:29">
      <c r="X14250" s="429"/>
      <c r="Y14250" s="429"/>
      <c r="Z14250" s="429"/>
      <c r="AA14250" s="429"/>
      <c r="AB14250" s="185"/>
      <c r="AC14250" s="431"/>
    </row>
    <row r="14251" spans="24:29">
      <c r="X14251" s="429"/>
      <c r="Y14251" s="429"/>
      <c r="Z14251" s="429"/>
      <c r="AA14251" s="429"/>
      <c r="AB14251" s="185"/>
      <c r="AC14251" s="431"/>
    </row>
    <row r="14252" spans="24:29">
      <c r="X14252" s="429"/>
      <c r="Y14252" s="429"/>
      <c r="Z14252" s="429"/>
      <c r="AA14252" s="429"/>
      <c r="AB14252" s="185"/>
      <c r="AC14252" s="431"/>
    </row>
    <row r="14253" spans="24:29">
      <c r="X14253" s="429"/>
      <c r="Y14253" s="429"/>
      <c r="Z14253" s="429"/>
      <c r="AA14253" s="429"/>
      <c r="AB14253" s="185"/>
      <c r="AC14253" s="431"/>
    </row>
    <row r="14254" spans="24:29">
      <c r="X14254" s="429"/>
      <c r="Y14254" s="429"/>
      <c r="Z14254" s="429"/>
      <c r="AA14254" s="429"/>
      <c r="AB14254" s="185"/>
      <c r="AC14254" s="431"/>
    </row>
    <row r="14255" spans="24:29">
      <c r="X14255" s="429"/>
      <c r="Y14255" s="429"/>
      <c r="Z14255" s="429"/>
      <c r="AA14255" s="429"/>
      <c r="AB14255" s="185"/>
      <c r="AC14255" s="431"/>
    </row>
    <row r="14256" spans="24:29">
      <c r="X14256" s="429"/>
      <c r="Y14256" s="429"/>
      <c r="Z14256" s="429"/>
      <c r="AA14256" s="429"/>
      <c r="AB14256" s="185"/>
      <c r="AC14256" s="431"/>
    </row>
    <row r="14257" spans="24:29">
      <c r="X14257" s="429"/>
      <c r="Y14257" s="429"/>
      <c r="Z14257" s="429"/>
      <c r="AA14257" s="429"/>
      <c r="AB14257" s="185"/>
      <c r="AC14257" s="431"/>
    </row>
    <row r="14258" spans="24:29">
      <c r="X14258" s="429"/>
      <c r="Y14258" s="429"/>
      <c r="Z14258" s="429"/>
      <c r="AA14258" s="429"/>
      <c r="AB14258" s="185"/>
      <c r="AC14258" s="431"/>
    </row>
    <row r="14259" spans="24:29">
      <c r="X14259" s="429"/>
      <c r="Y14259" s="429"/>
      <c r="Z14259" s="429"/>
      <c r="AA14259" s="429"/>
      <c r="AB14259" s="185"/>
      <c r="AC14259" s="431"/>
    </row>
    <row r="14260" spans="24:29">
      <c r="X14260" s="429"/>
      <c r="Y14260" s="429"/>
      <c r="Z14260" s="429"/>
      <c r="AA14260" s="429"/>
      <c r="AB14260" s="185"/>
      <c r="AC14260" s="431"/>
    </row>
    <row r="14261" spans="24:29">
      <c r="X14261" s="429"/>
      <c r="Y14261" s="429"/>
      <c r="Z14261" s="429"/>
      <c r="AA14261" s="429"/>
      <c r="AB14261" s="185"/>
      <c r="AC14261" s="431"/>
    </row>
    <row r="14262" spans="24:29">
      <c r="X14262" s="429"/>
      <c r="Y14262" s="429"/>
      <c r="Z14262" s="429"/>
      <c r="AA14262" s="429"/>
      <c r="AB14262" s="185"/>
      <c r="AC14262" s="431"/>
    </row>
    <row r="14263" spans="24:29">
      <c r="X14263" s="429"/>
      <c r="Y14263" s="429"/>
      <c r="Z14263" s="429"/>
      <c r="AA14263" s="429"/>
      <c r="AB14263" s="185"/>
      <c r="AC14263" s="431"/>
    </row>
    <row r="14264" spans="24:29">
      <c r="X14264" s="429"/>
      <c r="Y14264" s="429"/>
      <c r="Z14264" s="429"/>
      <c r="AA14264" s="429"/>
      <c r="AB14264" s="185"/>
      <c r="AC14264" s="431"/>
    </row>
    <row r="14265" spans="24:29">
      <c r="X14265" s="429"/>
      <c r="Y14265" s="429"/>
      <c r="Z14265" s="429"/>
      <c r="AA14265" s="429"/>
      <c r="AB14265" s="185"/>
      <c r="AC14265" s="431"/>
    </row>
    <row r="14266" spans="24:29">
      <c r="X14266" s="429"/>
      <c r="Y14266" s="429"/>
      <c r="Z14266" s="429"/>
      <c r="AA14266" s="429"/>
      <c r="AB14266" s="185"/>
      <c r="AC14266" s="431"/>
    </row>
    <row r="14267" spans="24:29">
      <c r="X14267" s="429"/>
      <c r="Y14267" s="429"/>
      <c r="Z14267" s="429"/>
      <c r="AA14267" s="429"/>
      <c r="AB14267" s="185"/>
      <c r="AC14267" s="431"/>
    </row>
    <row r="14268" spans="24:29">
      <c r="X14268" s="429"/>
      <c r="Y14268" s="429"/>
      <c r="Z14268" s="429"/>
      <c r="AA14268" s="429"/>
      <c r="AB14268" s="185"/>
      <c r="AC14268" s="431"/>
    </row>
    <row r="14269" spans="24:29">
      <c r="X14269" s="429"/>
      <c r="Y14269" s="429"/>
      <c r="Z14269" s="429"/>
      <c r="AA14269" s="429"/>
      <c r="AB14269" s="185"/>
      <c r="AC14269" s="431"/>
    </row>
    <row r="14270" spans="24:29">
      <c r="X14270" s="429"/>
      <c r="Y14270" s="429"/>
      <c r="Z14270" s="429"/>
      <c r="AA14270" s="429"/>
      <c r="AB14270" s="185"/>
      <c r="AC14270" s="431"/>
    </row>
    <row r="14271" spans="24:29">
      <c r="X14271" s="429"/>
      <c r="Y14271" s="429"/>
      <c r="Z14271" s="429"/>
      <c r="AA14271" s="429"/>
      <c r="AB14271" s="185"/>
      <c r="AC14271" s="431"/>
    </row>
    <row r="14272" spans="24:29">
      <c r="X14272" s="429"/>
      <c r="Y14272" s="429"/>
      <c r="Z14272" s="429"/>
      <c r="AA14272" s="429"/>
      <c r="AB14272" s="185"/>
      <c r="AC14272" s="431"/>
    </row>
    <row r="14273" spans="24:29">
      <c r="X14273" s="429"/>
      <c r="Y14273" s="429"/>
      <c r="Z14273" s="429"/>
      <c r="AA14273" s="429"/>
      <c r="AB14273" s="185"/>
      <c r="AC14273" s="431"/>
    </row>
    <row r="14274" spans="24:29">
      <c r="X14274" s="429"/>
      <c r="Y14274" s="429"/>
      <c r="Z14274" s="429"/>
      <c r="AA14274" s="429"/>
      <c r="AB14274" s="185"/>
      <c r="AC14274" s="431"/>
    </row>
    <row r="14275" spans="24:29">
      <c r="X14275" s="429"/>
      <c r="Y14275" s="429"/>
      <c r="Z14275" s="429"/>
      <c r="AA14275" s="429"/>
      <c r="AB14275" s="185"/>
      <c r="AC14275" s="431"/>
    </row>
    <row r="14276" spans="24:29">
      <c r="X14276" s="429"/>
      <c r="Y14276" s="429"/>
      <c r="Z14276" s="429"/>
      <c r="AA14276" s="429"/>
      <c r="AB14276" s="185"/>
      <c r="AC14276" s="431"/>
    </row>
    <row r="14277" spans="24:29">
      <c r="X14277" s="429"/>
      <c r="Y14277" s="429"/>
      <c r="Z14277" s="429"/>
      <c r="AA14277" s="429"/>
      <c r="AB14277" s="185"/>
      <c r="AC14277" s="431"/>
    </row>
    <row r="14278" spans="24:29">
      <c r="X14278" s="429"/>
      <c r="Y14278" s="429"/>
      <c r="Z14278" s="429"/>
      <c r="AA14278" s="429"/>
      <c r="AB14278" s="185"/>
      <c r="AC14278" s="431"/>
    </row>
    <row r="14279" spans="24:29">
      <c r="X14279" s="429"/>
      <c r="Y14279" s="429"/>
      <c r="Z14279" s="429"/>
      <c r="AA14279" s="429"/>
      <c r="AB14279" s="185"/>
      <c r="AC14279" s="431"/>
    </row>
    <row r="14280" spans="24:29">
      <c r="X14280" s="429"/>
      <c r="Y14280" s="429"/>
      <c r="Z14280" s="429"/>
      <c r="AA14280" s="429"/>
      <c r="AB14280" s="185"/>
      <c r="AC14280" s="431"/>
    </row>
    <row r="14281" spans="24:29">
      <c r="X14281" s="429"/>
      <c r="Y14281" s="429"/>
      <c r="Z14281" s="429"/>
      <c r="AA14281" s="429"/>
      <c r="AB14281" s="185"/>
      <c r="AC14281" s="431"/>
    </row>
    <row r="14282" spans="24:29">
      <c r="X14282" s="429"/>
      <c r="Y14282" s="429"/>
      <c r="Z14282" s="429"/>
      <c r="AA14282" s="429"/>
      <c r="AB14282" s="185"/>
      <c r="AC14282" s="431"/>
    </row>
    <row r="14283" spans="24:29">
      <c r="X14283" s="429"/>
      <c r="Y14283" s="429"/>
      <c r="Z14283" s="429"/>
      <c r="AA14283" s="429"/>
      <c r="AB14283" s="185"/>
      <c r="AC14283" s="431"/>
    </row>
    <row r="14284" spans="24:29">
      <c r="X14284" s="429"/>
      <c r="Y14284" s="429"/>
      <c r="Z14284" s="429"/>
      <c r="AA14284" s="429"/>
      <c r="AB14284" s="185"/>
      <c r="AC14284" s="431"/>
    </row>
    <row r="14285" spans="24:29">
      <c r="X14285" s="429"/>
      <c r="Y14285" s="429"/>
      <c r="Z14285" s="429"/>
      <c r="AA14285" s="429"/>
      <c r="AB14285" s="185"/>
      <c r="AC14285" s="431"/>
    </row>
    <row r="14286" spans="24:29">
      <c r="X14286" s="429"/>
      <c r="Y14286" s="429"/>
      <c r="Z14286" s="429"/>
      <c r="AA14286" s="429"/>
      <c r="AB14286" s="185"/>
      <c r="AC14286" s="431"/>
    </row>
    <row r="14287" spans="24:29">
      <c r="X14287" s="429"/>
      <c r="Y14287" s="429"/>
      <c r="Z14287" s="429"/>
      <c r="AA14287" s="429"/>
      <c r="AB14287" s="185"/>
      <c r="AC14287" s="431"/>
    </row>
    <row r="14288" spans="24:29">
      <c r="X14288" s="429"/>
      <c r="Y14288" s="429"/>
      <c r="Z14288" s="429"/>
      <c r="AA14288" s="429"/>
      <c r="AB14288" s="185"/>
      <c r="AC14288" s="431"/>
    </row>
    <row r="14289" spans="24:29">
      <c r="X14289" s="429"/>
      <c r="Y14289" s="429"/>
      <c r="Z14289" s="429"/>
      <c r="AA14289" s="429"/>
      <c r="AB14289" s="185"/>
      <c r="AC14289" s="431"/>
    </row>
    <row r="14290" spans="24:29">
      <c r="X14290" s="429"/>
      <c r="Y14290" s="429"/>
      <c r="Z14290" s="429"/>
      <c r="AA14290" s="429"/>
      <c r="AB14290" s="185"/>
      <c r="AC14290" s="431"/>
    </row>
    <row r="14291" spans="24:29">
      <c r="X14291" s="429"/>
      <c r="Y14291" s="429"/>
      <c r="Z14291" s="429"/>
      <c r="AA14291" s="429"/>
      <c r="AB14291" s="185"/>
      <c r="AC14291" s="431"/>
    </row>
    <row r="14292" spans="24:29">
      <c r="X14292" s="429"/>
      <c r="Y14292" s="429"/>
      <c r="Z14292" s="429"/>
      <c r="AA14292" s="429"/>
      <c r="AB14292" s="185"/>
      <c r="AC14292" s="431"/>
    </row>
    <row r="14293" spans="24:29">
      <c r="X14293" s="429"/>
      <c r="Y14293" s="429"/>
      <c r="Z14293" s="429"/>
      <c r="AA14293" s="429"/>
      <c r="AB14293" s="185"/>
      <c r="AC14293" s="431"/>
    </row>
    <row r="14294" spans="24:29">
      <c r="X14294" s="429"/>
      <c r="Y14294" s="429"/>
      <c r="Z14294" s="429"/>
      <c r="AA14294" s="429"/>
      <c r="AB14294" s="185"/>
      <c r="AC14294" s="431"/>
    </row>
    <row r="14295" spans="24:29">
      <c r="X14295" s="429"/>
      <c r="Y14295" s="429"/>
      <c r="Z14295" s="429"/>
      <c r="AA14295" s="429"/>
      <c r="AB14295" s="185"/>
      <c r="AC14295" s="431"/>
    </row>
    <row r="14296" spans="24:29">
      <c r="X14296" s="429"/>
      <c r="Y14296" s="429"/>
      <c r="Z14296" s="429"/>
      <c r="AA14296" s="429"/>
      <c r="AB14296" s="185"/>
      <c r="AC14296" s="431"/>
    </row>
    <row r="14297" spans="24:29">
      <c r="X14297" s="429"/>
      <c r="Y14297" s="429"/>
      <c r="Z14297" s="429"/>
      <c r="AA14297" s="429"/>
      <c r="AB14297" s="185"/>
      <c r="AC14297" s="431"/>
    </row>
    <row r="14298" spans="24:29">
      <c r="X14298" s="429"/>
      <c r="Y14298" s="429"/>
      <c r="Z14298" s="429"/>
      <c r="AA14298" s="429"/>
      <c r="AB14298" s="185"/>
      <c r="AC14298" s="431"/>
    </row>
    <row r="14299" spans="24:29">
      <c r="X14299" s="429"/>
      <c r="Y14299" s="429"/>
      <c r="Z14299" s="429"/>
      <c r="AA14299" s="429"/>
      <c r="AB14299" s="185"/>
      <c r="AC14299" s="431"/>
    </row>
    <row r="14300" spans="24:29">
      <c r="X14300" s="429"/>
      <c r="Y14300" s="429"/>
      <c r="Z14300" s="429"/>
      <c r="AA14300" s="429"/>
      <c r="AB14300" s="185"/>
      <c r="AC14300" s="431"/>
    </row>
    <row r="14301" spans="24:29">
      <c r="X14301" s="429"/>
      <c r="Y14301" s="429"/>
      <c r="Z14301" s="429"/>
      <c r="AA14301" s="429"/>
      <c r="AB14301" s="185"/>
      <c r="AC14301" s="431"/>
    </row>
    <row r="14302" spans="24:29">
      <c r="X14302" s="429"/>
      <c r="Y14302" s="429"/>
      <c r="Z14302" s="429"/>
      <c r="AA14302" s="429"/>
      <c r="AB14302" s="185"/>
      <c r="AC14302" s="431"/>
    </row>
    <row r="14303" spans="24:29">
      <c r="X14303" s="429"/>
      <c r="Y14303" s="429"/>
      <c r="Z14303" s="429"/>
      <c r="AA14303" s="429"/>
      <c r="AB14303" s="185"/>
      <c r="AC14303" s="431"/>
    </row>
    <row r="14304" spans="24:29">
      <c r="X14304" s="429"/>
      <c r="Y14304" s="429"/>
      <c r="Z14304" s="429"/>
      <c r="AA14304" s="429"/>
      <c r="AB14304" s="185"/>
      <c r="AC14304" s="431"/>
    </row>
    <row r="14305" spans="24:29">
      <c r="X14305" s="429"/>
      <c r="Y14305" s="429"/>
      <c r="Z14305" s="429"/>
      <c r="AA14305" s="429"/>
      <c r="AB14305" s="185"/>
      <c r="AC14305" s="431"/>
    </row>
    <row r="14306" spans="24:29">
      <c r="X14306" s="429"/>
      <c r="Y14306" s="429"/>
      <c r="Z14306" s="429"/>
      <c r="AA14306" s="429"/>
      <c r="AB14306" s="185"/>
      <c r="AC14306" s="431"/>
    </row>
    <row r="14307" spans="24:29">
      <c r="X14307" s="429"/>
      <c r="Y14307" s="429"/>
      <c r="Z14307" s="429"/>
      <c r="AA14307" s="429"/>
      <c r="AB14307" s="185"/>
      <c r="AC14307" s="431"/>
    </row>
    <row r="14308" spans="24:29">
      <c r="X14308" s="429"/>
      <c r="Y14308" s="429"/>
      <c r="Z14308" s="429"/>
      <c r="AA14308" s="429"/>
      <c r="AB14308" s="185"/>
      <c r="AC14308" s="431"/>
    </row>
    <row r="14309" spans="24:29">
      <c r="X14309" s="429"/>
      <c r="Y14309" s="429"/>
      <c r="Z14309" s="429"/>
      <c r="AA14309" s="429"/>
      <c r="AB14309" s="185"/>
      <c r="AC14309" s="431"/>
    </row>
    <row r="14310" spans="24:29">
      <c r="X14310" s="429"/>
      <c r="Y14310" s="429"/>
      <c r="Z14310" s="429"/>
      <c r="AA14310" s="429"/>
      <c r="AB14310" s="185"/>
      <c r="AC14310" s="431"/>
    </row>
    <row r="14311" spans="24:29">
      <c r="X14311" s="429"/>
      <c r="Y14311" s="429"/>
      <c r="Z14311" s="429"/>
      <c r="AA14311" s="429"/>
      <c r="AB14311" s="185"/>
      <c r="AC14311" s="431"/>
    </row>
    <row r="14312" spans="24:29">
      <c r="X14312" s="429"/>
      <c r="Y14312" s="429"/>
      <c r="Z14312" s="429"/>
      <c r="AA14312" s="429"/>
      <c r="AB14312" s="185"/>
      <c r="AC14312" s="431"/>
    </row>
    <row r="14313" spans="24:29">
      <c r="X14313" s="429"/>
      <c r="Y14313" s="429"/>
      <c r="Z14313" s="429"/>
      <c r="AA14313" s="429"/>
      <c r="AB14313" s="185"/>
      <c r="AC14313" s="431"/>
    </row>
    <row r="14314" spans="24:29">
      <c r="X14314" s="429"/>
      <c r="Y14314" s="429"/>
      <c r="Z14314" s="429"/>
      <c r="AA14314" s="429"/>
      <c r="AB14314" s="185"/>
      <c r="AC14314" s="431"/>
    </row>
    <row r="14315" spans="24:29">
      <c r="X14315" s="429"/>
      <c r="Y14315" s="429"/>
      <c r="Z14315" s="429"/>
      <c r="AA14315" s="429"/>
      <c r="AB14315" s="185"/>
      <c r="AC14315" s="431"/>
    </row>
    <row r="14316" spans="24:29">
      <c r="X14316" s="429"/>
      <c r="Y14316" s="429"/>
      <c r="Z14316" s="429"/>
      <c r="AA14316" s="429"/>
      <c r="AB14316" s="185"/>
      <c r="AC14316" s="431"/>
    </row>
    <row r="14317" spans="24:29">
      <c r="X14317" s="429"/>
      <c r="Y14317" s="429"/>
      <c r="Z14317" s="429"/>
      <c r="AA14317" s="429"/>
      <c r="AB14317" s="185"/>
      <c r="AC14317" s="431"/>
    </row>
    <row r="14318" spans="24:29">
      <c r="X14318" s="429"/>
      <c r="Y14318" s="429"/>
      <c r="Z14318" s="429"/>
      <c r="AA14318" s="429"/>
      <c r="AB14318" s="185"/>
      <c r="AC14318" s="431"/>
    </row>
    <row r="14319" spans="24:29">
      <c r="X14319" s="429"/>
      <c r="Y14319" s="429"/>
      <c r="Z14319" s="429"/>
      <c r="AA14319" s="429"/>
      <c r="AB14319" s="185"/>
      <c r="AC14319" s="431"/>
    </row>
    <row r="14320" spans="24:29">
      <c r="X14320" s="429"/>
      <c r="Y14320" s="429"/>
      <c r="Z14320" s="429"/>
      <c r="AA14320" s="429"/>
      <c r="AB14320" s="185"/>
      <c r="AC14320" s="431"/>
    </row>
    <row r="14321" spans="24:29">
      <c r="X14321" s="429"/>
      <c r="Y14321" s="429"/>
      <c r="Z14321" s="429"/>
      <c r="AA14321" s="429"/>
      <c r="AB14321" s="185"/>
      <c r="AC14321" s="431"/>
    </row>
    <row r="14322" spans="24:29">
      <c r="X14322" s="429"/>
      <c r="Y14322" s="429"/>
      <c r="Z14322" s="429"/>
      <c r="AA14322" s="429"/>
      <c r="AB14322" s="185"/>
      <c r="AC14322" s="431"/>
    </row>
    <row r="14323" spans="24:29">
      <c r="X14323" s="429"/>
      <c r="Y14323" s="429"/>
      <c r="Z14323" s="429"/>
      <c r="AA14323" s="429"/>
      <c r="AB14323" s="185"/>
      <c r="AC14323" s="431"/>
    </row>
    <row r="14324" spans="24:29">
      <c r="X14324" s="429"/>
      <c r="Y14324" s="429"/>
      <c r="Z14324" s="429"/>
      <c r="AA14324" s="429"/>
      <c r="AB14324" s="185"/>
      <c r="AC14324" s="431"/>
    </row>
    <row r="14325" spans="24:29">
      <c r="X14325" s="429"/>
      <c r="Y14325" s="429"/>
      <c r="Z14325" s="429"/>
      <c r="AA14325" s="429"/>
      <c r="AB14325" s="185"/>
      <c r="AC14325" s="431"/>
    </row>
    <row r="14326" spans="24:29">
      <c r="X14326" s="429"/>
      <c r="Y14326" s="429"/>
      <c r="Z14326" s="429"/>
      <c r="AA14326" s="429"/>
      <c r="AB14326" s="185"/>
      <c r="AC14326" s="431"/>
    </row>
    <row r="14327" spans="24:29">
      <c r="X14327" s="429"/>
      <c r="Y14327" s="429"/>
      <c r="Z14327" s="429"/>
      <c r="AA14327" s="429"/>
      <c r="AB14327" s="185"/>
      <c r="AC14327" s="431"/>
    </row>
    <row r="14328" spans="24:29">
      <c r="X14328" s="429"/>
      <c r="Y14328" s="429"/>
      <c r="Z14328" s="429"/>
      <c r="AA14328" s="429"/>
      <c r="AB14328" s="185"/>
      <c r="AC14328" s="431"/>
    </row>
    <row r="14329" spans="24:29">
      <c r="X14329" s="429"/>
      <c r="Y14329" s="429"/>
      <c r="Z14329" s="429"/>
      <c r="AA14329" s="429"/>
      <c r="AB14329" s="185"/>
      <c r="AC14329" s="431"/>
    </row>
    <row r="14330" spans="24:29">
      <c r="X14330" s="429"/>
      <c r="Y14330" s="429"/>
      <c r="Z14330" s="429"/>
      <c r="AA14330" s="429"/>
      <c r="AB14330" s="185"/>
      <c r="AC14330" s="431"/>
    </row>
    <row r="14331" spans="24:29">
      <c r="X14331" s="429"/>
      <c r="Y14331" s="429"/>
      <c r="Z14331" s="429"/>
      <c r="AA14331" s="429"/>
      <c r="AB14331" s="185"/>
      <c r="AC14331" s="431"/>
    </row>
    <row r="14332" spans="24:29">
      <c r="X14332" s="429"/>
      <c r="Y14332" s="429"/>
      <c r="Z14332" s="429"/>
      <c r="AA14332" s="429"/>
      <c r="AB14332" s="185"/>
      <c r="AC14332" s="431"/>
    </row>
    <row r="14333" spans="24:29">
      <c r="X14333" s="429"/>
      <c r="Y14333" s="429"/>
      <c r="Z14333" s="429"/>
      <c r="AA14333" s="429"/>
      <c r="AB14333" s="185"/>
      <c r="AC14333" s="431"/>
    </row>
    <row r="14334" spans="24:29">
      <c r="X14334" s="429"/>
      <c r="Y14334" s="429"/>
      <c r="Z14334" s="429"/>
      <c r="AA14334" s="429"/>
      <c r="AB14334" s="185"/>
      <c r="AC14334" s="431"/>
    </row>
    <row r="14335" spans="24:29">
      <c r="X14335" s="429"/>
      <c r="Y14335" s="429"/>
      <c r="Z14335" s="429"/>
      <c r="AA14335" s="429"/>
      <c r="AB14335" s="185"/>
      <c r="AC14335" s="431"/>
    </row>
    <row r="14336" spans="24:29">
      <c r="X14336" s="429"/>
      <c r="Y14336" s="429"/>
      <c r="Z14336" s="429"/>
      <c r="AA14336" s="429"/>
      <c r="AB14336" s="185"/>
      <c r="AC14336" s="431"/>
    </row>
    <row r="14337" spans="24:29">
      <c r="X14337" s="429"/>
      <c r="Y14337" s="429"/>
      <c r="Z14337" s="429"/>
      <c r="AA14337" s="429"/>
      <c r="AB14337" s="185"/>
      <c r="AC14337" s="431"/>
    </row>
    <row r="14338" spans="24:29">
      <c r="X14338" s="429"/>
      <c r="Y14338" s="429"/>
      <c r="Z14338" s="429"/>
      <c r="AA14338" s="429"/>
      <c r="AB14338" s="185"/>
      <c r="AC14338" s="431"/>
    </row>
    <row r="14339" spans="24:29">
      <c r="X14339" s="429"/>
      <c r="Y14339" s="429"/>
      <c r="Z14339" s="429"/>
      <c r="AA14339" s="429"/>
      <c r="AB14339" s="185"/>
      <c r="AC14339" s="431"/>
    </row>
    <row r="14340" spans="24:29">
      <c r="X14340" s="429"/>
      <c r="Y14340" s="429"/>
      <c r="Z14340" s="429"/>
      <c r="AA14340" s="429"/>
      <c r="AB14340" s="185"/>
      <c r="AC14340" s="431"/>
    </row>
    <row r="14341" spans="24:29">
      <c r="X14341" s="429"/>
      <c r="Y14341" s="429"/>
      <c r="Z14341" s="429"/>
      <c r="AA14341" s="429"/>
      <c r="AB14341" s="185"/>
      <c r="AC14341" s="431"/>
    </row>
    <row r="14342" spans="24:29">
      <c r="X14342" s="429"/>
      <c r="Y14342" s="429"/>
      <c r="Z14342" s="429"/>
      <c r="AA14342" s="429"/>
      <c r="AB14342" s="185"/>
      <c r="AC14342" s="431"/>
    </row>
    <row r="14343" spans="24:29">
      <c r="X14343" s="429"/>
      <c r="Y14343" s="429"/>
      <c r="Z14343" s="429"/>
      <c r="AA14343" s="429"/>
      <c r="AB14343" s="185"/>
      <c r="AC14343" s="431"/>
    </row>
    <row r="14344" spans="24:29">
      <c r="X14344" s="429"/>
      <c r="Y14344" s="429"/>
      <c r="Z14344" s="429"/>
      <c r="AA14344" s="429"/>
      <c r="AB14344" s="185"/>
      <c r="AC14344" s="431"/>
    </row>
    <row r="14345" spans="24:29">
      <c r="X14345" s="429"/>
      <c r="Y14345" s="429"/>
      <c r="Z14345" s="429"/>
      <c r="AA14345" s="429"/>
      <c r="AB14345" s="185"/>
      <c r="AC14345" s="431"/>
    </row>
    <row r="14346" spans="24:29">
      <c r="X14346" s="429"/>
      <c r="Y14346" s="429"/>
      <c r="Z14346" s="429"/>
      <c r="AA14346" s="429"/>
      <c r="AB14346" s="185"/>
      <c r="AC14346" s="431"/>
    </row>
    <row r="14347" spans="24:29">
      <c r="X14347" s="429"/>
      <c r="Y14347" s="429"/>
      <c r="Z14347" s="429"/>
      <c r="AA14347" s="429"/>
      <c r="AB14347" s="185"/>
      <c r="AC14347" s="431"/>
    </row>
    <row r="14348" spans="24:29">
      <c r="X14348" s="429"/>
      <c r="Y14348" s="429"/>
      <c r="Z14348" s="429"/>
      <c r="AA14348" s="429"/>
      <c r="AB14348" s="185"/>
      <c r="AC14348" s="431"/>
    </row>
    <row r="14349" spans="24:29">
      <c r="X14349" s="429"/>
      <c r="Y14349" s="429"/>
      <c r="Z14349" s="429"/>
      <c r="AA14349" s="429"/>
      <c r="AB14349" s="185"/>
      <c r="AC14349" s="431"/>
    </row>
    <row r="14350" spans="24:29">
      <c r="X14350" s="429"/>
      <c r="Y14350" s="429"/>
      <c r="Z14350" s="429"/>
      <c r="AA14350" s="429"/>
      <c r="AB14350" s="185"/>
      <c r="AC14350" s="431"/>
    </row>
    <row r="14351" spans="24:29">
      <c r="X14351" s="429"/>
      <c r="Y14351" s="429"/>
      <c r="Z14351" s="429"/>
      <c r="AA14351" s="429"/>
      <c r="AB14351" s="185"/>
      <c r="AC14351" s="431"/>
    </row>
    <row r="14352" spans="24:29">
      <c r="X14352" s="429"/>
      <c r="Y14352" s="429"/>
      <c r="Z14352" s="429"/>
      <c r="AA14352" s="429"/>
      <c r="AB14352" s="185"/>
      <c r="AC14352" s="431"/>
    </row>
    <row r="14353" spans="24:29">
      <c r="X14353" s="429"/>
      <c r="Y14353" s="429"/>
      <c r="Z14353" s="429"/>
      <c r="AA14353" s="429"/>
      <c r="AB14353" s="185"/>
      <c r="AC14353" s="431"/>
    </row>
    <row r="14354" spans="24:29">
      <c r="X14354" s="429"/>
      <c r="Y14354" s="429"/>
      <c r="Z14354" s="429"/>
      <c r="AA14354" s="429"/>
      <c r="AB14354" s="185"/>
      <c r="AC14354" s="431"/>
    </row>
    <row r="14355" spans="24:29">
      <c r="X14355" s="429"/>
      <c r="Y14355" s="429"/>
      <c r="Z14355" s="429"/>
      <c r="AA14355" s="429"/>
      <c r="AB14355" s="185"/>
      <c r="AC14355" s="431"/>
    </row>
    <row r="14356" spans="24:29">
      <c r="X14356" s="429"/>
      <c r="Y14356" s="429"/>
      <c r="Z14356" s="429"/>
      <c r="AA14356" s="429"/>
      <c r="AB14356" s="185"/>
      <c r="AC14356" s="431"/>
    </row>
    <row r="14357" spans="24:29">
      <c r="X14357" s="429"/>
      <c r="Y14357" s="429"/>
      <c r="Z14357" s="429"/>
      <c r="AA14357" s="429"/>
      <c r="AB14357" s="185"/>
      <c r="AC14357" s="431"/>
    </row>
    <row r="14358" spans="24:29">
      <c r="X14358" s="429"/>
      <c r="Y14358" s="429"/>
      <c r="Z14358" s="429"/>
      <c r="AA14358" s="429"/>
      <c r="AB14358" s="185"/>
      <c r="AC14358" s="431"/>
    </row>
    <row r="14359" spans="24:29">
      <c r="X14359" s="429"/>
      <c r="Y14359" s="429"/>
      <c r="Z14359" s="429"/>
      <c r="AA14359" s="429"/>
      <c r="AB14359" s="185"/>
      <c r="AC14359" s="431"/>
    </row>
    <row r="14360" spans="24:29">
      <c r="X14360" s="429"/>
      <c r="Y14360" s="429"/>
      <c r="Z14360" s="429"/>
      <c r="AA14360" s="429"/>
      <c r="AB14360" s="185"/>
      <c r="AC14360" s="431"/>
    </row>
    <row r="14361" spans="24:29">
      <c r="X14361" s="429"/>
      <c r="Y14361" s="429"/>
      <c r="Z14361" s="429"/>
      <c r="AA14361" s="429"/>
      <c r="AB14361" s="185"/>
      <c r="AC14361" s="431"/>
    </row>
    <row r="14362" spans="24:29">
      <c r="X14362" s="429"/>
      <c r="Y14362" s="429"/>
      <c r="Z14362" s="429"/>
      <c r="AA14362" s="429"/>
      <c r="AB14362" s="185"/>
      <c r="AC14362" s="431"/>
    </row>
    <row r="14363" spans="24:29">
      <c r="X14363" s="429"/>
      <c r="Y14363" s="429"/>
      <c r="Z14363" s="429"/>
      <c r="AA14363" s="429"/>
      <c r="AB14363" s="185"/>
      <c r="AC14363" s="431"/>
    </row>
    <row r="14364" spans="24:29">
      <c r="X14364" s="429"/>
      <c r="Y14364" s="429"/>
      <c r="Z14364" s="429"/>
      <c r="AA14364" s="429"/>
      <c r="AB14364" s="185"/>
      <c r="AC14364" s="431"/>
    </row>
    <row r="14365" spans="24:29">
      <c r="X14365" s="429"/>
      <c r="Y14365" s="429"/>
      <c r="Z14365" s="429"/>
      <c r="AA14365" s="429"/>
      <c r="AB14365" s="185"/>
      <c r="AC14365" s="431"/>
    </row>
    <row r="14366" spans="24:29">
      <c r="X14366" s="429"/>
      <c r="Y14366" s="429"/>
      <c r="Z14366" s="429"/>
      <c r="AA14366" s="429"/>
      <c r="AB14366" s="185"/>
      <c r="AC14366" s="431"/>
    </row>
    <row r="14367" spans="24:29">
      <c r="X14367" s="429"/>
      <c r="Y14367" s="429"/>
      <c r="Z14367" s="429"/>
      <c r="AA14367" s="429"/>
      <c r="AB14367" s="185"/>
      <c r="AC14367" s="431"/>
    </row>
    <row r="14368" spans="24:29">
      <c r="X14368" s="429"/>
      <c r="Y14368" s="429"/>
      <c r="Z14368" s="429"/>
      <c r="AA14368" s="429"/>
      <c r="AB14368" s="185"/>
      <c r="AC14368" s="431"/>
    </row>
    <row r="14369" spans="24:29">
      <c r="X14369" s="429"/>
      <c r="Y14369" s="429"/>
      <c r="Z14369" s="429"/>
      <c r="AA14369" s="429"/>
      <c r="AB14369" s="185"/>
      <c r="AC14369" s="431"/>
    </row>
    <row r="14370" spans="24:29">
      <c r="X14370" s="429"/>
      <c r="Y14370" s="429"/>
      <c r="Z14370" s="429"/>
      <c r="AA14370" s="429"/>
      <c r="AB14370" s="185"/>
      <c r="AC14370" s="431"/>
    </row>
    <row r="14371" spans="24:29">
      <c r="X14371" s="429"/>
      <c r="Y14371" s="429"/>
      <c r="Z14371" s="429"/>
      <c r="AA14371" s="429"/>
      <c r="AB14371" s="185"/>
      <c r="AC14371" s="431"/>
    </row>
    <row r="14372" spans="24:29">
      <c r="X14372" s="429"/>
      <c r="Y14372" s="429"/>
      <c r="Z14372" s="429"/>
      <c r="AA14372" s="429"/>
      <c r="AB14372" s="185"/>
      <c r="AC14372" s="431"/>
    </row>
    <row r="14373" spans="24:29">
      <c r="X14373" s="429"/>
      <c r="Y14373" s="429"/>
      <c r="Z14373" s="429"/>
      <c r="AA14373" s="429"/>
      <c r="AB14373" s="185"/>
      <c r="AC14373" s="431"/>
    </row>
    <row r="14374" spans="24:29">
      <c r="X14374" s="429"/>
      <c r="Y14374" s="429"/>
      <c r="Z14374" s="429"/>
      <c r="AA14374" s="429"/>
      <c r="AB14374" s="185"/>
      <c r="AC14374" s="431"/>
    </row>
    <row r="14375" spans="24:29">
      <c r="X14375" s="429"/>
      <c r="Y14375" s="429"/>
      <c r="Z14375" s="429"/>
      <c r="AA14375" s="429"/>
      <c r="AB14375" s="185"/>
      <c r="AC14375" s="431"/>
    </row>
    <row r="14376" spans="24:29">
      <c r="X14376" s="429"/>
      <c r="Y14376" s="429"/>
      <c r="Z14376" s="429"/>
      <c r="AA14376" s="429"/>
      <c r="AB14376" s="185"/>
      <c r="AC14376" s="431"/>
    </row>
    <row r="14377" spans="24:29">
      <c r="X14377" s="429"/>
      <c r="Y14377" s="429"/>
      <c r="Z14377" s="429"/>
      <c r="AA14377" s="429"/>
      <c r="AB14377" s="185"/>
      <c r="AC14377" s="431"/>
    </row>
    <row r="14378" spans="24:29">
      <c r="X14378" s="429"/>
      <c r="Y14378" s="429"/>
      <c r="Z14378" s="429"/>
      <c r="AA14378" s="429"/>
      <c r="AB14378" s="185"/>
      <c r="AC14378" s="431"/>
    </row>
    <row r="14379" spans="24:29">
      <c r="X14379" s="429"/>
      <c r="Y14379" s="429"/>
      <c r="Z14379" s="429"/>
      <c r="AA14379" s="429"/>
      <c r="AB14379" s="185"/>
      <c r="AC14379" s="431"/>
    </row>
    <row r="14380" spans="24:29">
      <c r="X14380" s="429"/>
      <c r="Y14380" s="429"/>
      <c r="Z14380" s="429"/>
      <c r="AA14380" s="429"/>
      <c r="AB14380" s="185"/>
      <c r="AC14380" s="431"/>
    </row>
    <row r="14381" spans="24:29">
      <c r="X14381" s="429"/>
      <c r="Y14381" s="429"/>
      <c r="Z14381" s="429"/>
      <c r="AA14381" s="429"/>
      <c r="AB14381" s="185"/>
      <c r="AC14381" s="431"/>
    </row>
    <row r="14382" spans="24:29">
      <c r="X14382" s="429"/>
      <c r="Y14382" s="429"/>
      <c r="Z14382" s="429"/>
      <c r="AA14382" s="429"/>
      <c r="AB14382" s="185"/>
      <c r="AC14382" s="431"/>
    </row>
    <row r="14383" spans="24:29">
      <c r="X14383" s="429"/>
      <c r="Y14383" s="429"/>
      <c r="Z14383" s="429"/>
      <c r="AA14383" s="429"/>
      <c r="AB14383" s="185"/>
      <c r="AC14383" s="431"/>
    </row>
    <row r="14384" spans="24:29">
      <c r="X14384" s="429"/>
      <c r="Y14384" s="429"/>
      <c r="Z14384" s="429"/>
      <c r="AA14384" s="429"/>
      <c r="AB14384" s="185"/>
      <c r="AC14384" s="431"/>
    </row>
    <row r="14385" spans="24:29">
      <c r="X14385" s="429"/>
      <c r="Y14385" s="429"/>
      <c r="Z14385" s="429"/>
      <c r="AA14385" s="429"/>
      <c r="AB14385" s="185"/>
      <c r="AC14385" s="431"/>
    </row>
    <row r="14386" spans="24:29">
      <c r="X14386" s="429"/>
      <c r="Y14386" s="429"/>
      <c r="Z14386" s="429"/>
      <c r="AA14386" s="429"/>
      <c r="AB14386" s="185"/>
      <c r="AC14386" s="431"/>
    </row>
    <row r="14387" spans="24:29">
      <c r="X14387" s="429"/>
      <c r="Y14387" s="429"/>
      <c r="Z14387" s="429"/>
      <c r="AA14387" s="429"/>
      <c r="AB14387" s="185"/>
      <c r="AC14387" s="431"/>
    </row>
    <row r="14388" spans="24:29">
      <c r="X14388" s="429"/>
      <c r="Y14388" s="429"/>
      <c r="Z14388" s="429"/>
      <c r="AA14388" s="429"/>
      <c r="AB14388" s="185"/>
      <c r="AC14388" s="431"/>
    </row>
    <row r="14389" spans="24:29">
      <c r="X14389" s="429"/>
      <c r="Y14389" s="429"/>
      <c r="Z14389" s="429"/>
      <c r="AA14389" s="429"/>
      <c r="AB14389" s="185"/>
      <c r="AC14389" s="431"/>
    </row>
    <row r="14390" spans="24:29">
      <c r="X14390" s="429"/>
      <c r="Y14390" s="429"/>
      <c r="Z14390" s="429"/>
      <c r="AA14390" s="429"/>
      <c r="AB14390" s="185"/>
      <c r="AC14390" s="431"/>
    </row>
    <row r="14391" spans="24:29">
      <c r="X14391" s="429"/>
      <c r="Y14391" s="429"/>
      <c r="Z14391" s="429"/>
      <c r="AA14391" s="429"/>
      <c r="AB14391" s="185"/>
      <c r="AC14391" s="431"/>
    </row>
    <row r="14392" spans="24:29">
      <c r="X14392" s="429"/>
      <c r="Y14392" s="429"/>
      <c r="Z14392" s="429"/>
      <c r="AA14392" s="429"/>
      <c r="AB14392" s="185"/>
      <c r="AC14392" s="431"/>
    </row>
    <row r="14393" spans="24:29">
      <c r="X14393" s="429"/>
      <c r="Y14393" s="429"/>
      <c r="Z14393" s="429"/>
      <c r="AA14393" s="429"/>
      <c r="AB14393" s="185"/>
      <c r="AC14393" s="431"/>
    </row>
    <row r="14394" spans="24:29">
      <c r="X14394" s="429"/>
      <c r="Y14394" s="429"/>
      <c r="Z14394" s="429"/>
      <c r="AA14394" s="429"/>
      <c r="AB14394" s="185"/>
      <c r="AC14394" s="431"/>
    </row>
    <row r="14395" spans="24:29">
      <c r="X14395" s="429"/>
      <c r="Y14395" s="429"/>
      <c r="Z14395" s="429"/>
      <c r="AA14395" s="429"/>
      <c r="AB14395" s="185"/>
      <c r="AC14395" s="431"/>
    </row>
    <row r="14396" spans="24:29">
      <c r="X14396" s="429"/>
      <c r="Y14396" s="429"/>
      <c r="Z14396" s="429"/>
      <c r="AA14396" s="429"/>
      <c r="AB14396" s="185"/>
      <c r="AC14396" s="431"/>
    </row>
    <row r="14397" spans="24:29">
      <c r="X14397" s="429"/>
      <c r="Y14397" s="429"/>
      <c r="Z14397" s="429"/>
      <c r="AA14397" s="429"/>
      <c r="AB14397" s="185"/>
      <c r="AC14397" s="431"/>
    </row>
    <row r="14398" spans="24:29">
      <c r="X14398" s="429"/>
      <c r="Y14398" s="429"/>
      <c r="Z14398" s="429"/>
      <c r="AA14398" s="429"/>
      <c r="AB14398" s="185"/>
      <c r="AC14398" s="431"/>
    </row>
    <row r="14399" spans="24:29">
      <c r="X14399" s="429"/>
      <c r="Y14399" s="429"/>
      <c r="Z14399" s="429"/>
      <c r="AA14399" s="429"/>
      <c r="AB14399" s="185"/>
      <c r="AC14399" s="431"/>
    </row>
    <row r="14400" spans="24:29">
      <c r="X14400" s="429"/>
      <c r="Y14400" s="429"/>
      <c r="Z14400" s="429"/>
      <c r="AA14400" s="429"/>
      <c r="AB14400" s="185"/>
      <c r="AC14400" s="431"/>
    </row>
    <row r="14401" spans="24:29">
      <c r="X14401" s="429"/>
      <c r="Y14401" s="429"/>
      <c r="Z14401" s="429"/>
      <c r="AA14401" s="429"/>
      <c r="AB14401" s="185"/>
      <c r="AC14401" s="431"/>
    </row>
    <row r="14402" spans="24:29">
      <c r="X14402" s="429"/>
      <c r="Y14402" s="429"/>
      <c r="Z14402" s="429"/>
      <c r="AA14402" s="429"/>
      <c r="AB14402" s="185"/>
      <c r="AC14402" s="431"/>
    </row>
    <row r="14403" spans="24:29">
      <c r="X14403" s="429"/>
      <c r="Y14403" s="429"/>
      <c r="Z14403" s="429"/>
      <c r="AA14403" s="429"/>
      <c r="AB14403" s="185"/>
      <c r="AC14403" s="431"/>
    </row>
    <row r="14404" spans="24:29">
      <c r="X14404" s="429"/>
      <c r="Y14404" s="429"/>
      <c r="Z14404" s="429"/>
      <c r="AA14404" s="429"/>
      <c r="AB14404" s="185"/>
      <c r="AC14404" s="431"/>
    </row>
    <row r="14405" spans="24:29">
      <c r="X14405" s="429"/>
      <c r="Y14405" s="429"/>
      <c r="Z14405" s="429"/>
      <c r="AA14405" s="429"/>
      <c r="AB14405" s="185"/>
      <c r="AC14405" s="431"/>
    </row>
    <row r="14406" spans="24:29">
      <c r="X14406" s="429"/>
      <c r="Y14406" s="429"/>
      <c r="Z14406" s="429"/>
      <c r="AA14406" s="429"/>
      <c r="AB14406" s="185"/>
      <c r="AC14406" s="431"/>
    </row>
    <row r="14407" spans="24:29">
      <c r="X14407" s="429"/>
      <c r="Y14407" s="429"/>
      <c r="Z14407" s="429"/>
      <c r="AA14407" s="429"/>
      <c r="AB14407" s="185"/>
      <c r="AC14407" s="431"/>
    </row>
    <row r="14408" spans="24:29">
      <c r="X14408" s="429"/>
      <c r="Y14408" s="429"/>
      <c r="Z14408" s="429"/>
      <c r="AA14408" s="429"/>
      <c r="AB14408" s="185"/>
      <c r="AC14408" s="431"/>
    </row>
    <row r="14409" spans="24:29">
      <c r="X14409" s="429"/>
      <c r="Y14409" s="429"/>
      <c r="Z14409" s="429"/>
      <c r="AA14409" s="429"/>
      <c r="AB14409" s="185"/>
      <c r="AC14409" s="431"/>
    </row>
    <row r="14410" spans="24:29">
      <c r="X14410" s="429"/>
      <c r="Y14410" s="429"/>
      <c r="Z14410" s="429"/>
      <c r="AA14410" s="429"/>
      <c r="AB14410" s="185"/>
      <c r="AC14410" s="431"/>
    </row>
    <row r="14411" spans="24:29">
      <c r="X14411" s="429"/>
      <c r="Y14411" s="429"/>
      <c r="Z14411" s="429"/>
      <c r="AA14411" s="429"/>
      <c r="AB14411" s="185"/>
      <c r="AC14411" s="431"/>
    </row>
    <row r="14412" spans="24:29">
      <c r="X14412" s="429"/>
      <c r="Y14412" s="429"/>
      <c r="Z14412" s="429"/>
      <c r="AA14412" s="429"/>
      <c r="AB14412" s="185"/>
      <c r="AC14412" s="431"/>
    </row>
    <row r="14413" spans="24:29">
      <c r="X14413" s="429"/>
      <c r="Y14413" s="429"/>
      <c r="Z14413" s="429"/>
      <c r="AA14413" s="429"/>
      <c r="AB14413" s="185"/>
      <c r="AC14413" s="431"/>
    </row>
    <row r="14414" spans="24:29">
      <c r="X14414" s="429"/>
      <c r="Y14414" s="429"/>
      <c r="Z14414" s="429"/>
      <c r="AA14414" s="429"/>
      <c r="AB14414" s="185"/>
      <c r="AC14414" s="431"/>
    </row>
    <row r="14415" spans="24:29">
      <c r="X14415" s="429"/>
      <c r="Y14415" s="429"/>
      <c r="Z14415" s="429"/>
      <c r="AA14415" s="429"/>
      <c r="AB14415" s="185"/>
      <c r="AC14415" s="431"/>
    </row>
    <row r="14416" spans="24:29">
      <c r="X14416" s="429"/>
      <c r="Y14416" s="429"/>
      <c r="Z14416" s="429"/>
      <c r="AA14416" s="429"/>
      <c r="AB14416" s="185"/>
      <c r="AC14416" s="431"/>
    </row>
    <row r="14417" spans="24:29">
      <c r="X14417" s="429"/>
      <c r="Y14417" s="429"/>
      <c r="Z14417" s="429"/>
      <c r="AA14417" s="429"/>
      <c r="AB14417" s="185"/>
      <c r="AC14417" s="431"/>
    </row>
    <row r="14418" spans="24:29">
      <c r="X14418" s="429"/>
      <c r="Y14418" s="429"/>
      <c r="Z14418" s="429"/>
      <c r="AA14418" s="429"/>
      <c r="AB14418" s="185"/>
      <c r="AC14418" s="431"/>
    </row>
    <row r="14419" spans="24:29">
      <c r="X14419" s="429"/>
      <c r="Y14419" s="429"/>
      <c r="Z14419" s="429"/>
      <c r="AA14419" s="429"/>
      <c r="AB14419" s="185"/>
      <c r="AC14419" s="431"/>
    </row>
    <row r="14420" spans="24:29">
      <c r="X14420" s="429"/>
      <c r="Y14420" s="429"/>
      <c r="Z14420" s="429"/>
      <c r="AA14420" s="429"/>
      <c r="AB14420" s="185"/>
      <c r="AC14420" s="431"/>
    </row>
    <row r="14421" spans="24:29">
      <c r="X14421" s="429"/>
      <c r="Y14421" s="429"/>
      <c r="Z14421" s="429"/>
      <c r="AA14421" s="429"/>
      <c r="AB14421" s="185"/>
      <c r="AC14421" s="431"/>
    </row>
    <row r="14422" spans="24:29">
      <c r="X14422" s="429"/>
      <c r="Y14422" s="429"/>
      <c r="Z14422" s="429"/>
      <c r="AA14422" s="429"/>
      <c r="AB14422" s="185"/>
      <c r="AC14422" s="431"/>
    </row>
    <row r="14423" spans="24:29">
      <c r="X14423" s="429"/>
      <c r="Y14423" s="429"/>
      <c r="Z14423" s="429"/>
      <c r="AA14423" s="429"/>
      <c r="AB14423" s="185"/>
      <c r="AC14423" s="431"/>
    </row>
    <row r="14424" spans="24:29">
      <c r="X14424" s="429"/>
      <c r="Y14424" s="429"/>
      <c r="Z14424" s="429"/>
      <c r="AA14424" s="429"/>
      <c r="AB14424" s="185"/>
      <c r="AC14424" s="431"/>
    </row>
    <row r="14425" spans="24:29">
      <c r="X14425" s="429"/>
      <c r="Y14425" s="429"/>
      <c r="Z14425" s="429"/>
      <c r="AA14425" s="429"/>
      <c r="AB14425" s="185"/>
      <c r="AC14425" s="431"/>
    </row>
    <row r="14426" spans="24:29">
      <c r="X14426" s="429"/>
      <c r="Y14426" s="429"/>
      <c r="Z14426" s="429"/>
      <c r="AA14426" s="429"/>
      <c r="AB14426" s="185"/>
      <c r="AC14426" s="431"/>
    </row>
    <row r="14427" spans="24:29">
      <c r="X14427" s="429"/>
      <c r="Y14427" s="429"/>
      <c r="Z14427" s="429"/>
      <c r="AA14427" s="429"/>
      <c r="AB14427" s="185"/>
      <c r="AC14427" s="431"/>
    </row>
    <row r="14428" spans="24:29">
      <c r="X14428" s="429"/>
      <c r="Y14428" s="429"/>
      <c r="Z14428" s="429"/>
      <c r="AA14428" s="429"/>
      <c r="AB14428" s="185"/>
      <c r="AC14428" s="431"/>
    </row>
    <row r="14429" spans="24:29">
      <c r="X14429" s="429"/>
      <c r="Y14429" s="429"/>
      <c r="Z14429" s="429"/>
      <c r="AA14429" s="429"/>
      <c r="AB14429" s="185"/>
      <c r="AC14429" s="431"/>
    </row>
    <row r="14430" spans="24:29">
      <c r="X14430" s="429"/>
      <c r="Y14430" s="429"/>
      <c r="Z14430" s="429"/>
      <c r="AA14430" s="429"/>
      <c r="AB14430" s="185"/>
      <c r="AC14430" s="431"/>
    </row>
    <row r="14431" spans="24:29">
      <c r="X14431" s="429"/>
      <c r="Y14431" s="429"/>
      <c r="Z14431" s="429"/>
      <c r="AA14431" s="429"/>
      <c r="AB14431" s="185"/>
      <c r="AC14431" s="431"/>
    </row>
    <row r="14432" spans="24:29">
      <c r="X14432" s="429"/>
      <c r="Y14432" s="429"/>
      <c r="Z14432" s="429"/>
      <c r="AA14432" s="429"/>
      <c r="AB14432" s="185"/>
      <c r="AC14432" s="431"/>
    </row>
    <row r="14433" spans="24:29">
      <c r="X14433" s="429"/>
      <c r="Y14433" s="429"/>
      <c r="Z14433" s="429"/>
      <c r="AA14433" s="429"/>
      <c r="AB14433" s="185"/>
      <c r="AC14433" s="431"/>
    </row>
    <row r="14434" spans="24:29">
      <c r="X14434" s="429"/>
      <c r="Y14434" s="429"/>
      <c r="Z14434" s="429"/>
      <c r="AA14434" s="429"/>
      <c r="AB14434" s="185"/>
      <c r="AC14434" s="431"/>
    </row>
    <row r="14435" spans="24:29">
      <c r="X14435" s="429"/>
      <c r="Y14435" s="429"/>
      <c r="Z14435" s="429"/>
      <c r="AA14435" s="429"/>
      <c r="AB14435" s="185"/>
      <c r="AC14435" s="431"/>
    </row>
    <row r="14436" spans="24:29">
      <c r="X14436" s="429"/>
      <c r="Y14436" s="429"/>
      <c r="Z14436" s="429"/>
      <c r="AA14436" s="429"/>
      <c r="AB14436" s="185"/>
      <c r="AC14436" s="431"/>
    </row>
    <row r="14437" spans="24:29">
      <c r="X14437" s="429"/>
      <c r="Y14437" s="429"/>
      <c r="Z14437" s="429"/>
      <c r="AA14437" s="429"/>
      <c r="AB14437" s="185"/>
      <c r="AC14437" s="431"/>
    </row>
    <row r="14438" spans="24:29">
      <c r="X14438" s="429"/>
      <c r="Y14438" s="429"/>
      <c r="Z14438" s="429"/>
      <c r="AA14438" s="429"/>
      <c r="AB14438" s="185"/>
      <c r="AC14438" s="431"/>
    </row>
    <row r="14439" spans="24:29">
      <c r="X14439" s="429"/>
      <c r="Y14439" s="429"/>
      <c r="Z14439" s="429"/>
      <c r="AA14439" s="429"/>
      <c r="AB14439" s="185"/>
      <c r="AC14439" s="431"/>
    </row>
    <row r="14440" spans="24:29">
      <c r="X14440" s="429"/>
      <c r="Y14440" s="429"/>
      <c r="Z14440" s="429"/>
      <c r="AA14440" s="429"/>
      <c r="AB14440" s="185"/>
      <c r="AC14440" s="431"/>
    </row>
    <row r="14441" spans="24:29">
      <c r="X14441" s="429"/>
      <c r="Y14441" s="429"/>
      <c r="Z14441" s="429"/>
      <c r="AA14441" s="429"/>
      <c r="AB14441" s="185"/>
      <c r="AC14441" s="431"/>
    </row>
    <row r="14442" spans="24:29">
      <c r="X14442" s="429"/>
      <c r="Y14442" s="429"/>
      <c r="Z14442" s="429"/>
      <c r="AA14442" s="429"/>
      <c r="AB14442" s="185"/>
      <c r="AC14442" s="431"/>
    </row>
    <row r="14443" spans="24:29">
      <c r="X14443" s="429"/>
      <c r="Y14443" s="429"/>
      <c r="Z14443" s="429"/>
      <c r="AA14443" s="429"/>
      <c r="AB14443" s="185"/>
      <c r="AC14443" s="431"/>
    </row>
    <row r="14444" spans="24:29">
      <c r="X14444" s="429"/>
      <c r="Y14444" s="429"/>
      <c r="Z14444" s="429"/>
      <c r="AA14444" s="429"/>
      <c r="AB14444" s="185"/>
      <c r="AC14444" s="431"/>
    </row>
    <row r="14445" spans="24:29">
      <c r="X14445" s="429"/>
      <c r="Y14445" s="429"/>
      <c r="Z14445" s="429"/>
      <c r="AA14445" s="429"/>
      <c r="AB14445" s="185"/>
      <c r="AC14445" s="431"/>
    </row>
    <row r="14446" spans="24:29">
      <c r="X14446" s="429"/>
      <c r="Y14446" s="429"/>
      <c r="Z14446" s="429"/>
      <c r="AA14446" s="429"/>
      <c r="AB14446" s="185"/>
      <c r="AC14446" s="431"/>
    </row>
    <row r="14447" spans="24:29">
      <c r="X14447" s="429"/>
      <c r="Y14447" s="429"/>
      <c r="Z14447" s="429"/>
      <c r="AA14447" s="429"/>
      <c r="AB14447" s="185"/>
      <c r="AC14447" s="431"/>
    </row>
    <row r="14448" spans="24:29">
      <c r="X14448" s="429"/>
      <c r="Y14448" s="429"/>
      <c r="Z14448" s="429"/>
      <c r="AA14448" s="429"/>
      <c r="AB14448" s="185"/>
      <c r="AC14448" s="431"/>
    </row>
    <row r="14449" spans="24:29">
      <c r="X14449" s="429"/>
      <c r="Y14449" s="429"/>
      <c r="Z14449" s="429"/>
      <c r="AA14449" s="429"/>
      <c r="AB14449" s="185"/>
      <c r="AC14449" s="431"/>
    </row>
    <row r="14450" spans="24:29">
      <c r="X14450" s="429"/>
      <c r="Y14450" s="429"/>
      <c r="Z14450" s="429"/>
      <c r="AA14450" s="429"/>
      <c r="AB14450" s="185"/>
      <c r="AC14450" s="431"/>
    </row>
    <row r="14451" spans="24:29">
      <c r="X14451" s="429"/>
      <c r="Y14451" s="429"/>
      <c r="Z14451" s="429"/>
      <c r="AA14451" s="429"/>
      <c r="AB14451" s="185"/>
      <c r="AC14451" s="431"/>
    </row>
    <row r="14452" spans="24:29">
      <c r="X14452" s="429"/>
      <c r="Y14452" s="429"/>
      <c r="Z14452" s="429"/>
      <c r="AA14452" s="429"/>
      <c r="AB14452" s="185"/>
      <c r="AC14452" s="431"/>
    </row>
    <row r="14453" spans="24:29">
      <c r="X14453" s="429"/>
      <c r="Y14453" s="429"/>
      <c r="Z14453" s="429"/>
      <c r="AA14453" s="429"/>
      <c r="AB14453" s="185"/>
      <c r="AC14453" s="431"/>
    </row>
    <row r="14454" spans="24:29">
      <c r="X14454" s="429"/>
      <c r="Y14454" s="429"/>
      <c r="Z14454" s="429"/>
      <c r="AA14454" s="429"/>
      <c r="AB14454" s="185"/>
      <c r="AC14454" s="431"/>
    </row>
    <row r="14455" spans="24:29">
      <c r="X14455" s="429"/>
      <c r="Y14455" s="429"/>
      <c r="Z14455" s="429"/>
      <c r="AA14455" s="429"/>
      <c r="AB14455" s="185"/>
      <c r="AC14455" s="431"/>
    </row>
    <row r="14456" spans="24:29">
      <c r="X14456" s="429"/>
      <c r="Y14456" s="429"/>
      <c r="Z14456" s="429"/>
      <c r="AA14456" s="429"/>
      <c r="AB14456" s="185"/>
      <c r="AC14456" s="431"/>
    </row>
    <row r="14457" spans="24:29">
      <c r="X14457" s="429"/>
      <c r="Y14457" s="429"/>
      <c r="Z14457" s="429"/>
      <c r="AA14457" s="429"/>
      <c r="AB14457" s="185"/>
      <c r="AC14457" s="431"/>
    </row>
    <row r="14458" spans="24:29">
      <c r="X14458" s="429"/>
      <c r="Y14458" s="429"/>
      <c r="Z14458" s="429"/>
      <c r="AA14458" s="429"/>
      <c r="AB14458" s="185"/>
      <c r="AC14458" s="431"/>
    </row>
    <row r="14459" spans="24:29">
      <c r="X14459" s="429"/>
      <c r="Y14459" s="429"/>
      <c r="Z14459" s="429"/>
      <c r="AA14459" s="429"/>
      <c r="AB14459" s="185"/>
      <c r="AC14459" s="431"/>
    </row>
    <row r="14460" spans="24:29">
      <c r="X14460" s="429"/>
      <c r="Y14460" s="429"/>
      <c r="Z14460" s="429"/>
      <c r="AA14460" s="429"/>
      <c r="AB14460" s="185"/>
      <c r="AC14460" s="431"/>
    </row>
    <row r="14461" spans="24:29">
      <c r="X14461" s="429"/>
      <c r="Y14461" s="429"/>
      <c r="Z14461" s="429"/>
      <c r="AA14461" s="429"/>
      <c r="AB14461" s="185"/>
      <c r="AC14461" s="431"/>
    </row>
    <row r="14462" spans="24:29">
      <c r="X14462" s="429"/>
      <c r="Y14462" s="429"/>
      <c r="Z14462" s="429"/>
      <c r="AA14462" s="429"/>
      <c r="AB14462" s="185"/>
      <c r="AC14462" s="431"/>
    </row>
    <row r="14463" spans="24:29">
      <c r="X14463" s="429"/>
      <c r="Y14463" s="429"/>
      <c r="Z14463" s="429"/>
      <c r="AA14463" s="429"/>
      <c r="AB14463" s="185"/>
      <c r="AC14463" s="431"/>
    </row>
    <row r="14464" spans="24:29">
      <c r="X14464" s="429"/>
      <c r="Y14464" s="429"/>
      <c r="Z14464" s="429"/>
      <c r="AA14464" s="429"/>
      <c r="AB14464" s="185"/>
      <c r="AC14464" s="431"/>
    </row>
    <row r="14465" spans="24:29">
      <c r="X14465" s="429"/>
      <c r="Y14465" s="429"/>
      <c r="Z14465" s="429"/>
      <c r="AA14465" s="429"/>
      <c r="AB14465" s="185"/>
      <c r="AC14465" s="431"/>
    </row>
    <row r="14466" spans="24:29">
      <c r="X14466" s="429"/>
      <c r="Y14466" s="429"/>
      <c r="Z14466" s="429"/>
      <c r="AA14466" s="429"/>
      <c r="AB14466" s="185"/>
      <c r="AC14466" s="431"/>
    </row>
    <row r="14467" spans="24:29">
      <c r="X14467" s="429"/>
      <c r="Y14467" s="429"/>
      <c r="Z14467" s="429"/>
      <c r="AA14467" s="429"/>
      <c r="AB14467" s="185"/>
      <c r="AC14467" s="431"/>
    </row>
    <row r="14468" spans="24:29">
      <c r="X14468" s="429"/>
      <c r="Y14468" s="429"/>
      <c r="Z14468" s="429"/>
      <c r="AA14468" s="429"/>
      <c r="AB14468" s="185"/>
      <c r="AC14468" s="431"/>
    </row>
    <row r="14469" spans="24:29">
      <c r="X14469" s="429"/>
      <c r="Y14469" s="429"/>
      <c r="Z14469" s="429"/>
      <c r="AA14469" s="429"/>
      <c r="AB14469" s="185"/>
      <c r="AC14469" s="431"/>
    </row>
    <row r="14470" spans="24:29">
      <c r="X14470" s="429"/>
      <c r="Y14470" s="429"/>
      <c r="Z14470" s="429"/>
      <c r="AA14470" s="429"/>
      <c r="AB14470" s="185"/>
      <c r="AC14470" s="431"/>
    </row>
    <row r="14471" spans="24:29">
      <c r="X14471" s="429"/>
      <c r="Y14471" s="429"/>
      <c r="Z14471" s="429"/>
      <c r="AA14471" s="429"/>
      <c r="AB14471" s="185"/>
      <c r="AC14471" s="431"/>
    </row>
    <row r="14472" spans="24:29">
      <c r="X14472" s="429"/>
      <c r="Y14472" s="429"/>
      <c r="Z14472" s="429"/>
      <c r="AA14472" s="429"/>
      <c r="AB14472" s="185"/>
      <c r="AC14472" s="431"/>
    </row>
    <row r="14473" spans="24:29">
      <c r="X14473" s="429"/>
      <c r="Y14473" s="429"/>
      <c r="Z14473" s="429"/>
      <c r="AA14473" s="429"/>
      <c r="AB14473" s="185"/>
      <c r="AC14473" s="431"/>
    </row>
    <row r="14474" spans="24:29">
      <c r="X14474" s="429"/>
      <c r="Y14474" s="429"/>
      <c r="Z14474" s="429"/>
      <c r="AA14474" s="429"/>
      <c r="AB14474" s="185"/>
      <c r="AC14474" s="431"/>
    </row>
    <row r="14475" spans="24:29">
      <c r="X14475" s="429"/>
      <c r="Y14475" s="429"/>
      <c r="Z14475" s="429"/>
      <c r="AA14475" s="429"/>
      <c r="AB14475" s="185"/>
      <c r="AC14475" s="431"/>
    </row>
    <row r="14476" spans="24:29">
      <c r="X14476" s="429"/>
      <c r="Y14476" s="429"/>
      <c r="Z14476" s="429"/>
      <c r="AA14476" s="429"/>
      <c r="AB14476" s="185"/>
      <c r="AC14476" s="431"/>
    </row>
    <row r="14477" spans="24:29">
      <c r="X14477" s="429"/>
      <c r="Y14477" s="429"/>
      <c r="Z14477" s="429"/>
      <c r="AA14477" s="429"/>
      <c r="AB14477" s="185"/>
      <c r="AC14477" s="431"/>
    </row>
    <row r="14478" spans="24:29">
      <c r="X14478" s="429"/>
      <c r="Y14478" s="429"/>
      <c r="Z14478" s="429"/>
      <c r="AA14478" s="429"/>
      <c r="AB14478" s="185"/>
      <c r="AC14478" s="431"/>
    </row>
    <row r="14479" spans="24:29">
      <c r="X14479" s="429"/>
      <c r="Y14479" s="429"/>
      <c r="Z14479" s="429"/>
      <c r="AA14479" s="429"/>
      <c r="AB14479" s="185"/>
      <c r="AC14479" s="431"/>
    </row>
    <row r="14480" spans="24:29">
      <c r="X14480" s="429"/>
      <c r="Y14480" s="429"/>
      <c r="Z14480" s="429"/>
      <c r="AA14480" s="429"/>
      <c r="AB14480" s="185"/>
      <c r="AC14480" s="431"/>
    </row>
    <row r="14481" spans="24:29">
      <c r="X14481" s="429"/>
      <c r="Y14481" s="429"/>
      <c r="Z14481" s="429"/>
      <c r="AA14481" s="429"/>
      <c r="AB14481" s="185"/>
      <c r="AC14481" s="431"/>
    </row>
    <row r="14482" spans="24:29">
      <c r="X14482" s="429"/>
      <c r="Y14482" s="429"/>
      <c r="Z14482" s="429"/>
      <c r="AA14482" s="429"/>
      <c r="AB14482" s="185"/>
      <c r="AC14482" s="431"/>
    </row>
    <row r="14483" spans="24:29">
      <c r="X14483" s="429"/>
      <c r="Y14483" s="429"/>
      <c r="Z14483" s="429"/>
      <c r="AA14483" s="429"/>
      <c r="AB14483" s="185"/>
      <c r="AC14483" s="431"/>
    </row>
    <row r="14484" spans="24:29">
      <c r="X14484" s="429"/>
      <c r="Y14484" s="429"/>
      <c r="Z14484" s="429"/>
      <c r="AA14484" s="429"/>
      <c r="AB14484" s="185"/>
      <c r="AC14484" s="431"/>
    </row>
    <row r="14485" spans="24:29">
      <c r="X14485" s="429"/>
      <c r="Y14485" s="429"/>
      <c r="Z14485" s="429"/>
      <c r="AA14485" s="429"/>
      <c r="AB14485" s="185"/>
      <c r="AC14485" s="431"/>
    </row>
    <row r="14486" spans="24:29">
      <c r="X14486" s="429"/>
      <c r="Y14486" s="429"/>
      <c r="Z14486" s="429"/>
      <c r="AA14486" s="429"/>
      <c r="AB14486" s="185"/>
      <c r="AC14486" s="431"/>
    </row>
    <row r="14487" spans="24:29">
      <c r="X14487" s="429"/>
      <c r="Y14487" s="429"/>
      <c r="Z14487" s="429"/>
      <c r="AA14487" s="429"/>
      <c r="AB14487" s="185"/>
      <c r="AC14487" s="431"/>
    </row>
    <row r="14488" spans="24:29">
      <c r="X14488" s="429"/>
      <c r="Y14488" s="429"/>
      <c r="Z14488" s="429"/>
      <c r="AA14488" s="429"/>
      <c r="AB14488" s="185"/>
      <c r="AC14488" s="431"/>
    </row>
    <row r="14489" spans="24:29">
      <c r="X14489" s="429"/>
      <c r="Y14489" s="429"/>
      <c r="Z14489" s="429"/>
      <c r="AA14489" s="429"/>
      <c r="AB14489" s="185"/>
      <c r="AC14489" s="431"/>
    </row>
    <row r="14490" spans="24:29">
      <c r="X14490" s="429"/>
      <c r="Y14490" s="429"/>
      <c r="Z14490" s="429"/>
      <c r="AA14490" s="429"/>
      <c r="AB14490" s="185"/>
      <c r="AC14490" s="431"/>
    </row>
    <row r="14491" spans="24:29">
      <c r="X14491" s="429"/>
      <c r="Y14491" s="429"/>
      <c r="Z14491" s="429"/>
      <c r="AA14491" s="429"/>
      <c r="AB14491" s="185"/>
      <c r="AC14491" s="431"/>
    </row>
    <row r="14492" spans="24:29">
      <c r="X14492" s="429"/>
      <c r="Y14492" s="429"/>
      <c r="Z14492" s="429"/>
      <c r="AA14492" s="429"/>
      <c r="AB14492" s="185"/>
      <c r="AC14492" s="431"/>
    </row>
    <row r="14493" spans="24:29">
      <c r="X14493" s="429"/>
      <c r="Y14493" s="429"/>
      <c r="Z14493" s="429"/>
      <c r="AA14493" s="429"/>
      <c r="AB14493" s="185"/>
      <c r="AC14493" s="431"/>
    </row>
    <row r="14494" spans="24:29">
      <c r="X14494" s="429"/>
      <c r="Y14494" s="429"/>
      <c r="Z14494" s="429"/>
      <c r="AA14494" s="429"/>
      <c r="AB14494" s="185"/>
      <c r="AC14494" s="431"/>
    </row>
    <row r="14495" spans="24:29">
      <c r="X14495" s="429"/>
      <c r="Y14495" s="429"/>
      <c r="Z14495" s="429"/>
      <c r="AA14495" s="429"/>
      <c r="AB14495" s="185"/>
      <c r="AC14495" s="431"/>
    </row>
    <row r="14496" spans="24:29">
      <c r="X14496" s="429"/>
      <c r="Y14496" s="429"/>
      <c r="Z14496" s="429"/>
      <c r="AA14496" s="429"/>
      <c r="AB14496" s="185"/>
      <c r="AC14496" s="431"/>
    </row>
    <row r="14497" spans="24:29">
      <c r="X14497" s="429"/>
      <c r="Y14497" s="429"/>
      <c r="Z14497" s="429"/>
      <c r="AA14497" s="429"/>
      <c r="AB14497" s="185"/>
      <c r="AC14497" s="431"/>
    </row>
    <row r="14498" spans="24:29">
      <c r="X14498" s="429"/>
      <c r="Y14498" s="429"/>
      <c r="Z14498" s="429"/>
      <c r="AA14498" s="429"/>
      <c r="AB14498" s="185"/>
      <c r="AC14498" s="431"/>
    </row>
    <row r="14499" spans="24:29">
      <c r="X14499" s="429"/>
      <c r="Y14499" s="429"/>
      <c r="Z14499" s="429"/>
      <c r="AA14499" s="429"/>
      <c r="AB14499" s="185"/>
      <c r="AC14499" s="431"/>
    </row>
    <row r="14500" spans="24:29">
      <c r="X14500" s="429"/>
      <c r="Y14500" s="429"/>
      <c r="Z14500" s="429"/>
      <c r="AA14500" s="429"/>
      <c r="AB14500" s="185"/>
      <c r="AC14500" s="431"/>
    </row>
    <row r="14501" spans="24:29">
      <c r="X14501" s="429"/>
      <c r="Y14501" s="429"/>
      <c r="Z14501" s="429"/>
      <c r="AA14501" s="429"/>
      <c r="AB14501" s="185"/>
      <c r="AC14501" s="431"/>
    </row>
    <row r="14502" spans="24:29">
      <c r="X14502" s="429"/>
      <c r="Y14502" s="429"/>
      <c r="Z14502" s="429"/>
      <c r="AA14502" s="429"/>
      <c r="AB14502" s="185"/>
      <c r="AC14502" s="431"/>
    </row>
    <row r="14503" spans="24:29">
      <c r="X14503" s="429"/>
      <c r="Y14503" s="429"/>
      <c r="Z14503" s="429"/>
      <c r="AA14503" s="429"/>
      <c r="AB14503" s="185"/>
      <c r="AC14503" s="431"/>
    </row>
    <row r="14504" spans="24:29">
      <c r="X14504" s="429"/>
      <c r="Y14504" s="429"/>
      <c r="Z14504" s="429"/>
      <c r="AA14504" s="429"/>
      <c r="AB14504" s="185"/>
      <c r="AC14504" s="431"/>
    </row>
    <row r="14505" spans="24:29">
      <c r="X14505" s="429"/>
      <c r="Y14505" s="429"/>
      <c r="Z14505" s="429"/>
      <c r="AA14505" s="429"/>
      <c r="AB14505" s="185"/>
      <c r="AC14505" s="431"/>
    </row>
    <row r="14506" spans="24:29">
      <c r="X14506" s="429"/>
      <c r="Y14506" s="429"/>
      <c r="Z14506" s="429"/>
      <c r="AA14506" s="429"/>
      <c r="AB14506" s="185"/>
      <c r="AC14506" s="431"/>
    </row>
    <row r="14507" spans="24:29">
      <c r="X14507" s="429"/>
      <c r="Y14507" s="429"/>
      <c r="Z14507" s="429"/>
      <c r="AA14507" s="429"/>
      <c r="AB14507" s="185"/>
      <c r="AC14507" s="431"/>
    </row>
    <row r="14508" spans="24:29">
      <c r="X14508" s="429"/>
      <c r="Y14508" s="429"/>
      <c r="Z14508" s="429"/>
      <c r="AA14508" s="429"/>
      <c r="AB14508" s="185"/>
      <c r="AC14508" s="431"/>
    </row>
    <row r="14509" spans="24:29">
      <c r="X14509" s="429"/>
      <c r="Y14509" s="429"/>
      <c r="Z14509" s="429"/>
      <c r="AA14509" s="429"/>
      <c r="AB14509" s="185"/>
      <c r="AC14509" s="431"/>
    </row>
    <row r="14510" spans="24:29">
      <c r="X14510" s="429"/>
      <c r="Y14510" s="429"/>
      <c r="Z14510" s="429"/>
      <c r="AA14510" s="429"/>
      <c r="AB14510" s="185"/>
      <c r="AC14510" s="431"/>
    </row>
    <row r="14511" spans="24:29">
      <c r="X14511" s="429"/>
      <c r="Y14511" s="429"/>
      <c r="Z14511" s="429"/>
      <c r="AA14511" s="429"/>
      <c r="AB14511" s="185"/>
      <c r="AC14511" s="431"/>
    </row>
    <row r="14512" spans="24:29">
      <c r="X14512" s="429"/>
      <c r="Y14512" s="429"/>
      <c r="Z14512" s="429"/>
      <c r="AA14512" s="429"/>
      <c r="AB14512" s="185"/>
      <c r="AC14512" s="431"/>
    </row>
    <row r="14513" spans="24:29">
      <c r="X14513" s="429"/>
      <c r="Y14513" s="429"/>
      <c r="Z14513" s="429"/>
      <c r="AA14513" s="429"/>
      <c r="AB14513" s="185"/>
      <c r="AC14513" s="431"/>
    </row>
    <row r="14514" spans="24:29">
      <c r="X14514" s="429"/>
      <c r="Y14514" s="429"/>
      <c r="Z14514" s="429"/>
      <c r="AA14514" s="429"/>
      <c r="AB14514" s="185"/>
      <c r="AC14514" s="431"/>
    </row>
    <row r="14515" spans="24:29">
      <c r="X14515" s="429"/>
      <c r="Y14515" s="429"/>
      <c r="Z14515" s="429"/>
      <c r="AA14515" s="429"/>
      <c r="AB14515" s="185"/>
      <c r="AC14515" s="431"/>
    </row>
    <row r="14516" spans="24:29">
      <c r="X14516" s="429"/>
      <c r="Y14516" s="429"/>
      <c r="Z14516" s="429"/>
      <c r="AA14516" s="429"/>
      <c r="AB14516" s="185"/>
      <c r="AC14516" s="431"/>
    </row>
    <row r="14517" spans="24:29">
      <c r="X14517" s="429"/>
      <c r="Y14517" s="429"/>
      <c r="Z14517" s="429"/>
      <c r="AA14517" s="429"/>
      <c r="AB14517" s="185"/>
      <c r="AC14517" s="431"/>
    </row>
    <row r="14518" spans="24:29">
      <c r="X14518" s="429"/>
      <c r="Y14518" s="429"/>
      <c r="Z14518" s="429"/>
      <c r="AA14518" s="429"/>
      <c r="AB14518" s="185"/>
      <c r="AC14518" s="431"/>
    </row>
    <row r="14519" spans="24:29">
      <c r="X14519" s="429"/>
      <c r="Y14519" s="429"/>
      <c r="Z14519" s="429"/>
      <c r="AA14519" s="429"/>
      <c r="AB14519" s="185"/>
      <c r="AC14519" s="431"/>
    </row>
    <row r="14520" spans="24:29">
      <c r="X14520" s="429"/>
      <c r="Y14520" s="429"/>
      <c r="Z14520" s="429"/>
      <c r="AA14520" s="429"/>
      <c r="AB14520" s="185"/>
      <c r="AC14520" s="431"/>
    </row>
    <row r="14521" spans="24:29">
      <c r="X14521" s="429"/>
      <c r="Y14521" s="429"/>
      <c r="Z14521" s="429"/>
      <c r="AA14521" s="429"/>
      <c r="AB14521" s="185"/>
      <c r="AC14521" s="431"/>
    </row>
    <row r="14522" spans="24:29">
      <c r="X14522" s="429"/>
      <c r="Y14522" s="429"/>
      <c r="Z14522" s="429"/>
      <c r="AA14522" s="429"/>
      <c r="AB14522" s="185"/>
      <c r="AC14522" s="431"/>
    </row>
    <row r="14523" spans="24:29">
      <c r="X14523" s="429"/>
      <c r="Y14523" s="429"/>
      <c r="Z14523" s="429"/>
      <c r="AA14523" s="429"/>
      <c r="AB14523" s="185"/>
      <c r="AC14523" s="431"/>
    </row>
    <row r="14524" spans="24:29">
      <c r="X14524" s="429"/>
      <c r="Y14524" s="429"/>
      <c r="Z14524" s="429"/>
      <c r="AA14524" s="429"/>
      <c r="AB14524" s="185"/>
      <c r="AC14524" s="431"/>
    </row>
    <row r="14525" spans="24:29">
      <c r="X14525" s="429"/>
      <c r="Y14525" s="429"/>
      <c r="Z14525" s="429"/>
      <c r="AA14525" s="429"/>
      <c r="AB14525" s="185"/>
      <c r="AC14525" s="431"/>
    </row>
    <row r="14526" spans="24:29">
      <c r="X14526" s="429"/>
      <c r="Y14526" s="429"/>
      <c r="Z14526" s="429"/>
      <c r="AA14526" s="429"/>
      <c r="AB14526" s="185"/>
      <c r="AC14526" s="431"/>
    </row>
    <row r="14527" spans="24:29">
      <c r="X14527" s="429"/>
      <c r="Y14527" s="429"/>
      <c r="Z14527" s="429"/>
      <c r="AA14527" s="429"/>
      <c r="AB14527" s="185"/>
      <c r="AC14527" s="431"/>
    </row>
    <row r="14528" spans="24:29">
      <c r="X14528" s="429"/>
      <c r="Y14528" s="429"/>
      <c r="Z14528" s="429"/>
      <c r="AA14528" s="429"/>
      <c r="AB14528" s="185"/>
      <c r="AC14528" s="431"/>
    </row>
    <row r="14529" spans="24:29">
      <c r="X14529" s="429"/>
      <c r="Y14529" s="429"/>
      <c r="Z14529" s="429"/>
      <c r="AA14529" s="429"/>
      <c r="AB14529" s="185"/>
      <c r="AC14529" s="431"/>
    </row>
    <row r="14530" spans="24:29">
      <c r="X14530" s="429"/>
      <c r="Y14530" s="429"/>
      <c r="Z14530" s="429"/>
      <c r="AA14530" s="429"/>
      <c r="AB14530" s="185"/>
      <c r="AC14530" s="431"/>
    </row>
    <row r="14531" spans="24:29">
      <c r="X14531" s="429"/>
      <c r="Y14531" s="429"/>
      <c r="Z14531" s="429"/>
      <c r="AA14531" s="429"/>
      <c r="AB14531" s="185"/>
      <c r="AC14531" s="431"/>
    </row>
    <row r="14532" spans="24:29">
      <c r="X14532" s="429"/>
      <c r="Y14532" s="429"/>
      <c r="Z14532" s="429"/>
      <c r="AA14532" s="429"/>
      <c r="AB14532" s="185"/>
      <c r="AC14532" s="431"/>
    </row>
    <row r="14533" spans="24:29">
      <c r="X14533" s="429"/>
      <c r="Y14533" s="429"/>
      <c r="Z14533" s="429"/>
      <c r="AA14533" s="429"/>
      <c r="AB14533" s="185"/>
      <c r="AC14533" s="431"/>
    </row>
    <row r="14534" spans="24:29">
      <c r="X14534" s="429"/>
      <c r="Y14534" s="429"/>
      <c r="Z14534" s="429"/>
      <c r="AA14534" s="429"/>
      <c r="AB14534" s="185"/>
      <c r="AC14534" s="431"/>
    </row>
    <row r="14535" spans="24:29">
      <c r="X14535" s="429"/>
      <c r="Y14535" s="429"/>
      <c r="Z14535" s="429"/>
      <c r="AA14535" s="429"/>
      <c r="AB14535" s="185"/>
      <c r="AC14535" s="431"/>
    </row>
    <row r="14536" spans="24:29">
      <c r="X14536" s="429"/>
      <c r="Y14536" s="429"/>
      <c r="Z14536" s="429"/>
      <c r="AA14536" s="429"/>
      <c r="AB14536" s="185"/>
      <c r="AC14536" s="431"/>
    </row>
    <row r="14537" spans="24:29">
      <c r="X14537" s="429"/>
      <c r="Y14537" s="429"/>
      <c r="Z14537" s="429"/>
      <c r="AA14537" s="429"/>
      <c r="AB14537" s="185"/>
      <c r="AC14537" s="431"/>
    </row>
    <row r="14538" spans="24:29">
      <c r="X14538" s="429"/>
      <c r="Y14538" s="429"/>
      <c r="Z14538" s="429"/>
      <c r="AA14538" s="429"/>
      <c r="AB14538" s="185"/>
      <c r="AC14538" s="431"/>
    </row>
    <row r="14539" spans="24:29">
      <c r="X14539" s="429"/>
      <c r="Y14539" s="429"/>
      <c r="Z14539" s="429"/>
      <c r="AA14539" s="429"/>
      <c r="AB14539" s="185"/>
      <c r="AC14539" s="431"/>
    </row>
    <row r="14540" spans="24:29">
      <c r="X14540" s="429"/>
      <c r="Y14540" s="429"/>
      <c r="Z14540" s="429"/>
      <c r="AA14540" s="429"/>
      <c r="AB14540" s="185"/>
      <c r="AC14540" s="431"/>
    </row>
    <row r="14541" spans="24:29">
      <c r="X14541" s="429"/>
      <c r="Y14541" s="429"/>
      <c r="Z14541" s="429"/>
      <c r="AA14541" s="429"/>
      <c r="AB14541" s="185"/>
      <c r="AC14541" s="431"/>
    </row>
    <row r="14542" spans="24:29">
      <c r="X14542" s="429"/>
      <c r="Y14542" s="429"/>
      <c r="Z14542" s="429"/>
      <c r="AA14542" s="429"/>
      <c r="AB14542" s="185"/>
      <c r="AC14542" s="431"/>
    </row>
    <row r="14543" spans="24:29">
      <c r="X14543" s="429"/>
      <c r="Y14543" s="429"/>
      <c r="Z14543" s="429"/>
      <c r="AA14543" s="429"/>
      <c r="AB14543" s="185"/>
      <c r="AC14543" s="431"/>
    </row>
    <row r="14544" spans="24:29">
      <c r="X14544" s="429"/>
      <c r="Y14544" s="429"/>
      <c r="Z14544" s="429"/>
      <c r="AA14544" s="429"/>
      <c r="AB14544" s="185"/>
      <c r="AC14544" s="431"/>
    </row>
    <row r="14545" spans="24:29">
      <c r="X14545" s="429"/>
      <c r="Y14545" s="429"/>
      <c r="Z14545" s="429"/>
      <c r="AA14545" s="429"/>
      <c r="AB14545" s="185"/>
      <c r="AC14545" s="431"/>
    </row>
    <row r="14546" spans="24:29">
      <c r="X14546" s="429"/>
      <c r="Y14546" s="429"/>
      <c r="Z14546" s="429"/>
      <c r="AA14546" s="429"/>
      <c r="AB14546" s="185"/>
      <c r="AC14546" s="431"/>
    </row>
    <row r="14547" spans="24:29">
      <c r="X14547" s="429"/>
      <c r="Y14547" s="429"/>
      <c r="Z14547" s="429"/>
      <c r="AA14547" s="429"/>
      <c r="AB14547" s="185"/>
      <c r="AC14547" s="431"/>
    </row>
    <row r="14548" spans="24:29">
      <c r="X14548" s="429"/>
      <c r="Y14548" s="429"/>
      <c r="Z14548" s="429"/>
      <c r="AA14548" s="429"/>
      <c r="AB14548" s="185"/>
      <c r="AC14548" s="431"/>
    </row>
    <row r="14549" spans="24:29">
      <c r="X14549" s="429"/>
      <c r="Y14549" s="429"/>
      <c r="Z14549" s="429"/>
      <c r="AA14549" s="429"/>
      <c r="AB14549" s="185"/>
      <c r="AC14549" s="431"/>
    </row>
    <row r="14550" spans="24:29">
      <c r="X14550" s="429"/>
      <c r="Y14550" s="429"/>
      <c r="Z14550" s="429"/>
      <c r="AA14550" s="429"/>
      <c r="AB14550" s="185"/>
      <c r="AC14550" s="431"/>
    </row>
    <row r="14551" spans="24:29">
      <c r="X14551" s="429"/>
      <c r="Y14551" s="429"/>
      <c r="Z14551" s="429"/>
      <c r="AA14551" s="429"/>
      <c r="AB14551" s="185"/>
      <c r="AC14551" s="431"/>
    </row>
    <row r="14552" spans="24:29">
      <c r="X14552" s="429"/>
      <c r="Y14552" s="429"/>
      <c r="Z14552" s="429"/>
      <c r="AA14552" s="429"/>
      <c r="AB14552" s="185"/>
      <c r="AC14552" s="431"/>
    </row>
    <row r="14553" spans="24:29">
      <c r="X14553" s="429"/>
      <c r="Y14553" s="429"/>
      <c r="Z14553" s="429"/>
      <c r="AA14553" s="429"/>
      <c r="AB14553" s="185"/>
      <c r="AC14553" s="431"/>
    </row>
    <row r="14554" spans="24:29">
      <c r="X14554" s="429"/>
      <c r="Y14554" s="429"/>
      <c r="Z14554" s="429"/>
      <c r="AA14554" s="429"/>
      <c r="AB14554" s="185"/>
      <c r="AC14554" s="431"/>
    </row>
    <row r="14555" spans="24:29">
      <c r="X14555" s="429"/>
      <c r="Y14555" s="429"/>
      <c r="Z14555" s="429"/>
      <c r="AA14555" s="429"/>
      <c r="AB14555" s="185"/>
      <c r="AC14555" s="431"/>
    </row>
    <row r="14556" spans="24:29">
      <c r="X14556" s="429"/>
      <c r="Y14556" s="429"/>
      <c r="Z14556" s="429"/>
      <c r="AA14556" s="429"/>
      <c r="AB14556" s="185"/>
      <c r="AC14556" s="431"/>
    </row>
    <row r="14557" spans="24:29">
      <c r="X14557" s="429"/>
      <c r="Y14557" s="429"/>
      <c r="Z14557" s="429"/>
      <c r="AA14557" s="429"/>
      <c r="AB14557" s="185"/>
      <c r="AC14557" s="431"/>
    </row>
    <row r="14558" spans="24:29">
      <c r="X14558" s="429"/>
      <c r="Y14558" s="429"/>
      <c r="Z14558" s="429"/>
      <c r="AA14558" s="429"/>
      <c r="AB14558" s="185"/>
      <c r="AC14558" s="431"/>
    </row>
    <row r="14559" spans="24:29">
      <c r="X14559" s="429"/>
      <c r="Y14559" s="429"/>
      <c r="Z14559" s="429"/>
      <c r="AA14559" s="429"/>
      <c r="AB14559" s="185"/>
      <c r="AC14559" s="431"/>
    </row>
    <row r="14560" spans="24:29">
      <c r="X14560" s="429"/>
      <c r="Y14560" s="429"/>
      <c r="Z14560" s="429"/>
      <c r="AA14560" s="429"/>
      <c r="AB14560" s="185"/>
      <c r="AC14560" s="431"/>
    </row>
    <row r="14561" spans="24:29">
      <c r="X14561" s="429"/>
      <c r="Y14561" s="429"/>
      <c r="Z14561" s="429"/>
      <c r="AA14561" s="429"/>
      <c r="AB14561" s="185"/>
      <c r="AC14561" s="431"/>
    </row>
    <row r="14562" spans="24:29">
      <c r="X14562" s="429"/>
      <c r="Y14562" s="429"/>
      <c r="Z14562" s="429"/>
      <c r="AA14562" s="429"/>
      <c r="AB14562" s="185"/>
      <c r="AC14562" s="431"/>
    </row>
    <row r="14563" spans="24:29">
      <c r="X14563" s="429"/>
      <c r="Y14563" s="429"/>
      <c r="Z14563" s="429"/>
      <c r="AA14563" s="429"/>
      <c r="AB14563" s="185"/>
      <c r="AC14563" s="431"/>
    </row>
    <row r="14564" spans="24:29">
      <c r="X14564" s="429"/>
      <c r="Y14564" s="429"/>
      <c r="Z14564" s="429"/>
      <c r="AA14564" s="429"/>
      <c r="AB14564" s="185"/>
      <c r="AC14564" s="431"/>
    </row>
    <row r="14565" spans="24:29">
      <c r="X14565" s="429"/>
      <c r="Y14565" s="429"/>
      <c r="Z14565" s="429"/>
      <c r="AA14565" s="429"/>
      <c r="AB14565" s="185"/>
      <c r="AC14565" s="431"/>
    </row>
    <row r="14566" spans="24:29">
      <c r="X14566" s="429"/>
      <c r="Y14566" s="429"/>
      <c r="Z14566" s="429"/>
      <c r="AA14566" s="429"/>
      <c r="AB14566" s="185"/>
      <c r="AC14566" s="431"/>
    </row>
    <row r="14567" spans="24:29">
      <c r="X14567" s="429"/>
      <c r="Y14567" s="429"/>
      <c r="Z14567" s="429"/>
      <c r="AA14567" s="429"/>
      <c r="AB14567" s="185"/>
      <c r="AC14567" s="431"/>
    </row>
    <row r="14568" spans="24:29">
      <c r="X14568" s="429"/>
      <c r="Y14568" s="429"/>
      <c r="Z14568" s="429"/>
      <c r="AA14568" s="429"/>
      <c r="AB14568" s="185"/>
      <c r="AC14568" s="431"/>
    </row>
    <row r="14569" spans="24:29">
      <c r="X14569" s="429"/>
      <c r="Y14569" s="429"/>
      <c r="Z14569" s="429"/>
      <c r="AA14569" s="429"/>
      <c r="AB14569" s="185"/>
      <c r="AC14569" s="431"/>
    </row>
    <row r="14570" spans="24:29">
      <c r="X14570" s="429"/>
      <c r="Y14570" s="429"/>
      <c r="Z14570" s="429"/>
      <c r="AA14570" s="429"/>
      <c r="AB14570" s="185"/>
      <c r="AC14570" s="431"/>
    </row>
    <row r="14571" spans="24:29">
      <c r="X14571" s="429"/>
      <c r="Y14571" s="429"/>
      <c r="Z14571" s="429"/>
      <c r="AA14571" s="429"/>
      <c r="AB14571" s="185"/>
      <c r="AC14571" s="431"/>
    </row>
    <row r="14572" spans="24:29">
      <c r="X14572" s="429"/>
      <c r="Y14572" s="429"/>
      <c r="Z14572" s="429"/>
      <c r="AA14572" s="429"/>
      <c r="AB14572" s="185"/>
      <c r="AC14572" s="431"/>
    </row>
    <row r="14573" spans="24:29">
      <c r="X14573" s="429"/>
      <c r="Y14573" s="429"/>
      <c r="Z14573" s="429"/>
      <c r="AA14573" s="429"/>
      <c r="AB14573" s="185"/>
      <c r="AC14573" s="431"/>
    </row>
    <row r="14574" spans="24:29">
      <c r="X14574" s="429"/>
      <c r="Y14574" s="429"/>
      <c r="Z14574" s="429"/>
      <c r="AA14574" s="429"/>
      <c r="AB14574" s="185"/>
      <c r="AC14574" s="431"/>
    </row>
    <row r="14575" spans="24:29">
      <c r="X14575" s="429"/>
      <c r="Y14575" s="429"/>
      <c r="Z14575" s="429"/>
      <c r="AA14575" s="429"/>
      <c r="AB14575" s="185"/>
      <c r="AC14575" s="431"/>
    </row>
    <row r="14576" spans="24:29">
      <c r="X14576" s="429"/>
      <c r="Y14576" s="429"/>
      <c r="Z14576" s="429"/>
      <c r="AA14576" s="429"/>
      <c r="AB14576" s="185"/>
      <c r="AC14576" s="431"/>
    </row>
    <row r="14577" spans="24:29">
      <c r="X14577" s="429"/>
      <c r="Y14577" s="429"/>
      <c r="Z14577" s="429"/>
      <c r="AA14577" s="429"/>
      <c r="AB14577" s="185"/>
      <c r="AC14577" s="431"/>
    </row>
    <row r="14578" spans="24:29">
      <c r="X14578" s="429"/>
      <c r="Y14578" s="429"/>
      <c r="Z14578" s="429"/>
      <c r="AA14578" s="429"/>
      <c r="AB14578" s="185"/>
      <c r="AC14578" s="431"/>
    </row>
    <row r="14579" spans="24:29">
      <c r="X14579" s="429"/>
      <c r="Y14579" s="429"/>
      <c r="Z14579" s="429"/>
      <c r="AA14579" s="429"/>
      <c r="AB14579" s="185"/>
      <c r="AC14579" s="431"/>
    </row>
    <row r="14580" spans="24:29">
      <c r="X14580" s="429"/>
      <c r="Y14580" s="429"/>
      <c r="Z14580" s="429"/>
      <c r="AA14580" s="429"/>
      <c r="AB14580" s="185"/>
      <c r="AC14580" s="431"/>
    </row>
    <row r="14581" spans="24:29">
      <c r="X14581" s="429"/>
      <c r="Y14581" s="429"/>
      <c r="Z14581" s="429"/>
      <c r="AA14581" s="429"/>
      <c r="AB14581" s="185"/>
      <c r="AC14581" s="431"/>
    </row>
    <row r="14582" spans="24:29">
      <c r="X14582" s="429"/>
      <c r="Y14582" s="429"/>
      <c r="Z14582" s="429"/>
      <c r="AA14582" s="429"/>
      <c r="AB14582" s="185"/>
      <c r="AC14582" s="431"/>
    </row>
    <row r="14583" spans="24:29">
      <c r="X14583" s="429"/>
      <c r="Y14583" s="429"/>
      <c r="Z14583" s="429"/>
      <c r="AA14583" s="429"/>
      <c r="AB14583" s="185"/>
      <c r="AC14583" s="431"/>
    </row>
    <row r="14584" spans="24:29">
      <c r="X14584" s="429"/>
      <c r="Y14584" s="429"/>
      <c r="Z14584" s="429"/>
      <c r="AA14584" s="429"/>
      <c r="AB14584" s="185"/>
      <c r="AC14584" s="431"/>
    </row>
    <row r="14585" spans="24:29">
      <c r="X14585" s="429"/>
      <c r="Y14585" s="429"/>
      <c r="Z14585" s="429"/>
      <c r="AA14585" s="429"/>
      <c r="AB14585" s="185"/>
      <c r="AC14585" s="431"/>
    </row>
    <row r="14586" spans="24:29">
      <c r="X14586" s="429"/>
      <c r="Y14586" s="429"/>
      <c r="Z14586" s="429"/>
      <c r="AA14586" s="429"/>
      <c r="AB14586" s="185"/>
      <c r="AC14586" s="431"/>
    </row>
    <row r="14587" spans="24:29">
      <c r="X14587" s="429"/>
      <c r="Y14587" s="429"/>
      <c r="Z14587" s="429"/>
      <c r="AA14587" s="429"/>
      <c r="AB14587" s="185"/>
      <c r="AC14587" s="431"/>
    </row>
    <row r="14588" spans="24:29">
      <c r="X14588" s="429"/>
      <c r="Y14588" s="429"/>
      <c r="Z14588" s="429"/>
      <c r="AA14588" s="429"/>
      <c r="AB14588" s="185"/>
      <c r="AC14588" s="431"/>
    </row>
    <row r="14589" spans="24:29">
      <c r="X14589" s="429"/>
      <c r="Y14589" s="429"/>
      <c r="Z14589" s="429"/>
      <c r="AA14589" s="429"/>
      <c r="AB14589" s="185"/>
      <c r="AC14589" s="431"/>
    </row>
    <row r="14590" spans="24:29">
      <c r="X14590" s="429"/>
      <c r="Y14590" s="429"/>
      <c r="Z14590" s="429"/>
      <c r="AA14590" s="429"/>
      <c r="AB14590" s="185"/>
      <c r="AC14590" s="431"/>
    </row>
    <row r="14591" spans="24:29">
      <c r="X14591" s="429"/>
      <c r="Y14591" s="429"/>
      <c r="Z14591" s="429"/>
      <c r="AA14591" s="429"/>
      <c r="AB14591" s="185"/>
      <c r="AC14591" s="431"/>
    </row>
    <row r="14592" spans="24:29">
      <c r="X14592" s="429"/>
      <c r="Y14592" s="429"/>
      <c r="Z14592" s="429"/>
      <c r="AA14592" s="429"/>
      <c r="AB14592" s="185"/>
      <c r="AC14592" s="431"/>
    </row>
    <row r="14593" spans="24:29">
      <c r="X14593" s="429"/>
      <c r="Y14593" s="429"/>
      <c r="Z14593" s="429"/>
      <c r="AA14593" s="429"/>
      <c r="AB14593" s="185"/>
      <c r="AC14593" s="431"/>
    </row>
    <row r="14594" spans="24:29">
      <c r="X14594" s="429"/>
      <c r="Y14594" s="429"/>
      <c r="Z14594" s="429"/>
      <c r="AA14594" s="429"/>
      <c r="AB14594" s="185"/>
      <c r="AC14594" s="431"/>
    </row>
    <row r="14595" spans="24:29">
      <c r="X14595" s="429"/>
      <c r="Y14595" s="429"/>
      <c r="Z14595" s="429"/>
      <c r="AA14595" s="429"/>
      <c r="AB14595" s="185"/>
      <c r="AC14595" s="431"/>
    </row>
    <row r="14596" spans="24:29">
      <c r="X14596" s="429"/>
      <c r="Y14596" s="429"/>
      <c r="Z14596" s="429"/>
      <c r="AA14596" s="429"/>
      <c r="AB14596" s="185"/>
      <c r="AC14596" s="431"/>
    </row>
    <row r="14597" spans="24:29">
      <c r="X14597" s="429"/>
      <c r="Y14597" s="429"/>
      <c r="Z14597" s="429"/>
      <c r="AA14597" s="429"/>
      <c r="AB14597" s="185"/>
      <c r="AC14597" s="431"/>
    </row>
    <row r="14598" spans="24:29">
      <c r="X14598" s="429"/>
      <c r="Y14598" s="429"/>
      <c r="Z14598" s="429"/>
      <c r="AA14598" s="429"/>
      <c r="AB14598" s="185"/>
      <c r="AC14598" s="431"/>
    </row>
    <row r="14599" spans="24:29">
      <c r="X14599" s="429"/>
      <c r="Y14599" s="429"/>
      <c r="Z14599" s="429"/>
      <c r="AA14599" s="429"/>
      <c r="AB14599" s="185"/>
      <c r="AC14599" s="431"/>
    </row>
    <row r="14600" spans="24:29">
      <c r="X14600" s="429"/>
      <c r="Y14600" s="429"/>
      <c r="Z14600" s="429"/>
      <c r="AA14600" s="429"/>
      <c r="AB14600" s="185"/>
      <c r="AC14600" s="431"/>
    </row>
    <row r="14601" spans="24:29">
      <c r="X14601" s="429"/>
      <c r="Y14601" s="429"/>
      <c r="Z14601" s="429"/>
      <c r="AA14601" s="429"/>
      <c r="AB14601" s="185"/>
      <c r="AC14601" s="431"/>
    </row>
    <row r="14602" spans="24:29">
      <c r="X14602" s="429"/>
      <c r="Y14602" s="429"/>
      <c r="Z14602" s="429"/>
      <c r="AA14602" s="429"/>
      <c r="AB14602" s="185"/>
      <c r="AC14602" s="431"/>
    </row>
    <row r="14603" spans="24:29">
      <c r="X14603" s="429"/>
      <c r="Y14603" s="429"/>
      <c r="Z14603" s="429"/>
      <c r="AA14603" s="429"/>
      <c r="AB14603" s="185"/>
      <c r="AC14603" s="431"/>
    </row>
    <row r="14604" spans="24:29">
      <c r="X14604" s="429"/>
      <c r="Y14604" s="429"/>
      <c r="Z14604" s="429"/>
      <c r="AA14604" s="429"/>
      <c r="AB14604" s="185"/>
      <c r="AC14604" s="431"/>
    </row>
    <row r="14605" spans="24:29">
      <c r="X14605" s="429"/>
      <c r="Y14605" s="429"/>
      <c r="Z14605" s="429"/>
      <c r="AA14605" s="429"/>
      <c r="AB14605" s="185"/>
      <c r="AC14605" s="431"/>
    </row>
    <row r="14606" spans="24:29">
      <c r="X14606" s="429"/>
      <c r="Y14606" s="429"/>
      <c r="Z14606" s="429"/>
      <c r="AA14606" s="429"/>
      <c r="AB14606" s="185"/>
      <c r="AC14606" s="431"/>
    </row>
    <row r="14607" spans="24:29">
      <c r="X14607" s="429"/>
      <c r="Y14607" s="429"/>
      <c r="Z14607" s="429"/>
      <c r="AA14607" s="429"/>
      <c r="AB14607" s="185"/>
      <c r="AC14607" s="431"/>
    </row>
    <row r="14608" spans="24:29">
      <c r="X14608" s="429"/>
      <c r="Y14608" s="429"/>
      <c r="Z14608" s="429"/>
      <c r="AA14608" s="429"/>
      <c r="AB14608" s="185"/>
      <c r="AC14608" s="431"/>
    </row>
    <row r="14609" spans="24:29">
      <c r="X14609" s="429"/>
      <c r="Y14609" s="429"/>
      <c r="Z14609" s="429"/>
      <c r="AA14609" s="429"/>
      <c r="AB14609" s="185"/>
      <c r="AC14609" s="431"/>
    </row>
    <row r="14610" spans="24:29">
      <c r="X14610" s="429"/>
      <c r="Y14610" s="429"/>
      <c r="Z14610" s="429"/>
      <c r="AA14610" s="429"/>
      <c r="AB14610" s="185"/>
      <c r="AC14610" s="431"/>
    </row>
    <row r="14611" spans="24:29">
      <c r="X14611" s="429"/>
      <c r="Y14611" s="429"/>
      <c r="Z14611" s="429"/>
      <c r="AA14611" s="429"/>
      <c r="AB14611" s="185"/>
      <c r="AC14611" s="431"/>
    </row>
    <row r="14612" spans="24:29">
      <c r="X14612" s="429"/>
      <c r="Y14612" s="429"/>
      <c r="Z14612" s="429"/>
      <c r="AA14612" s="429"/>
      <c r="AB14612" s="185"/>
      <c r="AC14612" s="431"/>
    </row>
    <row r="14613" spans="24:29">
      <c r="X14613" s="429"/>
      <c r="Y14613" s="429"/>
      <c r="Z14613" s="429"/>
      <c r="AA14613" s="429"/>
      <c r="AB14613" s="185"/>
      <c r="AC14613" s="431"/>
    </row>
    <row r="14614" spans="24:29">
      <c r="X14614" s="429"/>
      <c r="Y14614" s="429"/>
      <c r="Z14614" s="429"/>
      <c r="AA14614" s="429"/>
      <c r="AB14614" s="185"/>
      <c r="AC14614" s="431"/>
    </row>
    <row r="14615" spans="24:29">
      <c r="X14615" s="429"/>
      <c r="Y14615" s="429"/>
      <c r="Z14615" s="429"/>
      <c r="AA14615" s="429"/>
      <c r="AB14615" s="185"/>
      <c r="AC14615" s="431"/>
    </row>
    <row r="14616" spans="24:29">
      <c r="X14616" s="429"/>
      <c r="Y14616" s="429"/>
      <c r="Z14616" s="429"/>
      <c r="AA14616" s="429"/>
      <c r="AB14616" s="185"/>
      <c r="AC14616" s="431"/>
    </row>
    <row r="14617" spans="24:29">
      <c r="X14617" s="429"/>
      <c r="Y14617" s="429"/>
      <c r="Z14617" s="429"/>
      <c r="AA14617" s="429"/>
      <c r="AB14617" s="185"/>
      <c r="AC14617" s="431"/>
    </row>
    <row r="14618" spans="24:29">
      <c r="X14618" s="429"/>
      <c r="Y14618" s="429"/>
      <c r="Z14618" s="429"/>
      <c r="AA14618" s="429"/>
      <c r="AB14618" s="185"/>
      <c r="AC14618" s="431"/>
    </row>
    <row r="14619" spans="24:29">
      <c r="X14619" s="429"/>
      <c r="Y14619" s="429"/>
      <c r="Z14619" s="429"/>
      <c r="AA14619" s="429"/>
      <c r="AB14619" s="185"/>
      <c r="AC14619" s="431"/>
    </row>
    <row r="14620" spans="24:29">
      <c r="X14620" s="429"/>
      <c r="Y14620" s="429"/>
      <c r="Z14620" s="429"/>
      <c r="AA14620" s="429"/>
      <c r="AB14620" s="185"/>
      <c r="AC14620" s="431"/>
    </row>
    <row r="14621" spans="24:29">
      <c r="X14621" s="429"/>
      <c r="Y14621" s="429"/>
      <c r="Z14621" s="429"/>
      <c r="AA14621" s="429"/>
      <c r="AB14621" s="185"/>
      <c r="AC14621" s="431"/>
    </row>
    <row r="14622" spans="24:29">
      <c r="X14622" s="429"/>
      <c r="Y14622" s="429"/>
      <c r="Z14622" s="429"/>
      <c r="AA14622" s="429"/>
      <c r="AB14622" s="185"/>
      <c r="AC14622" s="431"/>
    </row>
    <row r="14623" spans="24:29">
      <c r="X14623" s="429"/>
      <c r="Y14623" s="429"/>
      <c r="Z14623" s="429"/>
      <c r="AA14623" s="429"/>
      <c r="AB14623" s="185"/>
      <c r="AC14623" s="431"/>
    </row>
    <row r="14624" spans="24:29">
      <c r="X14624" s="429"/>
      <c r="Y14624" s="429"/>
      <c r="Z14624" s="429"/>
      <c r="AA14624" s="429"/>
      <c r="AB14624" s="185"/>
      <c r="AC14624" s="431"/>
    </row>
    <row r="14625" spans="24:29">
      <c r="X14625" s="429"/>
      <c r="Y14625" s="429"/>
      <c r="Z14625" s="429"/>
      <c r="AA14625" s="429"/>
      <c r="AB14625" s="185"/>
      <c r="AC14625" s="431"/>
    </row>
    <row r="14626" spans="24:29">
      <c r="X14626" s="429"/>
      <c r="Y14626" s="429"/>
      <c r="Z14626" s="429"/>
      <c r="AA14626" s="429"/>
      <c r="AB14626" s="185"/>
      <c r="AC14626" s="431"/>
    </row>
    <row r="14627" spans="24:29">
      <c r="X14627" s="429"/>
      <c r="Y14627" s="429"/>
      <c r="Z14627" s="429"/>
      <c r="AA14627" s="429"/>
      <c r="AB14627" s="185"/>
      <c r="AC14627" s="431"/>
    </row>
    <row r="14628" spans="24:29">
      <c r="X14628" s="429"/>
      <c r="Y14628" s="429"/>
      <c r="Z14628" s="429"/>
      <c r="AA14628" s="429"/>
      <c r="AB14628" s="185"/>
      <c r="AC14628" s="431"/>
    </row>
    <row r="14629" spans="24:29">
      <c r="X14629" s="429"/>
      <c r="Y14629" s="429"/>
      <c r="Z14629" s="429"/>
      <c r="AA14629" s="429"/>
      <c r="AB14629" s="185"/>
      <c r="AC14629" s="431"/>
    </row>
    <row r="14630" spans="24:29">
      <c r="X14630" s="429"/>
      <c r="Y14630" s="429"/>
      <c r="Z14630" s="429"/>
      <c r="AA14630" s="429"/>
      <c r="AB14630" s="185"/>
      <c r="AC14630" s="431"/>
    </row>
    <row r="14631" spans="24:29">
      <c r="X14631" s="429"/>
      <c r="Y14631" s="429"/>
      <c r="Z14631" s="429"/>
      <c r="AA14631" s="429"/>
      <c r="AB14631" s="185"/>
      <c r="AC14631" s="431"/>
    </row>
    <row r="14632" spans="24:29">
      <c r="X14632" s="429"/>
      <c r="Y14632" s="429"/>
      <c r="Z14632" s="429"/>
      <c r="AA14632" s="429"/>
      <c r="AB14632" s="185"/>
      <c r="AC14632" s="431"/>
    </row>
    <row r="14633" spans="24:29">
      <c r="X14633" s="429"/>
      <c r="Y14633" s="429"/>
      <c r="Z14633" s="429"/>
      <c r="AA14633" s="429"/>
      <c r="AB14633" s="185"/>
      <c r="AC14633" s="431"/>
    </row>
    <row r="14634" spans="24:29">
      <c r="X14634" s="429"/>
      <c r="Y14634" s="429"/>
      <c r="Z14634" s="429"/>
      <c r="AA14634" s="429"/>
      <c r="AB14634" s="185"/>
      <c r="AC14634" s="431"/>
    </row>
    <row r="14635" spans="24:29">
      <c r="X14635" s="429"/>
      <c r="Y14635" s="429"/>
      <c r="Z14635" s="429"/>
      <c r="AA14635" s="429"/>
      <c r="AB14635" s="185"/>
      <c r="AC14635" s="431"/>
    </row>
    <row r="14636" spans="24:29">
      <c r="X14636" s="429"/>
      <c r="Y14636" s="429"/>
      <c r="Z14636" s="429"/>
      <c r="AA14636" s="429"/>
      <c r="AB14636" s="185"/>
      <c r="AC14636" s="431"/>
    </row>
    <row r="14637" spans="24:29">
      <c r="X14637" s="429"/>
      <c r="Y14637" s="429"/>
      <c r="Z14637" s="429"/>
      <c r="AA14637" s="429"/>
      <c r="AB14637" s="185"/>
      <c r="AC14637" s="431"/>
    </row>
    <row r="14638" spans="24:29">
      <c r="X14638" s="429"/>
      <c r="Y14638" s="429"/>
      <c r="Z14638" s="429"/>
      <c r="AA14638" s="429"/>
      <c r="AB14638" s="185"/>
      <c r="AC14638" s="431"/>
    </row>
    <row r="14639" spans="24:29">
      <c r="X14639" s="429"/>
      <c r="Y14639" s="429"/>
      <c r="Z14639" s="429"/>
      <c r="AA14639" s="429"/>
      <c r="AB14639" s="185"/>
      <c r="AC14639" s="431"/>
    </row>
    <row r="14640" spans="24:29">
      <c r="X14640" s="429"/>
      <c r="Y14640" s="429"/>
      <c r="Z14640" s="429"/>
      <c r="AA14640" s="429"/>
      <c r="AB14640" s="185"/>
      <c r="AC14640" s="431"/>
    </row>
    <row r="14641" spans="24:29">
      <c r="X14641" s="429"/>
      <c r="Y14641" s="429"/>
      <c r="Z14641" s="429"/>
      <c r="AA14641" s="429"/>
      <c r="AB14641" s="185"/>
      <c r="AC14641" s="431"/>
    </row>
    <row r="14642" spans="24:29">
      <c r="X14642" s="429"/>
      <c r="Y14642" s="429"/>
      <c r="Z14642" s="429"/>
      <c r="AA14642" s="429"/>
      <c r="AB14642" s="185"/>
      <c r="AC14642" s="431"/>
    </row>
    <row r="14643" spans="24:29">
      <c r="X14643" s="429"/>
      <c r="Y14643" s="429"/>
      <c r="Z14643" s="429"/>
      <c r="AA14643" s="429"/>
      <c r="AB14643" s="185"/>
      <c r="AC14643" s="431"/>
    </row>
    <row r="14644" spans="24:29">
      <c r="X14644" s="429"/>
      <c r="Y14644" s="429"/>
      <c r="Z14644" s="429"/>
      <c r="AA14644" s="429"/>
      <c r="AB14644" s="185"/>
      <c r="AC14644" s="431"/>
    </row>
    <row r="14645" spans="24:29">
      <c r="X14645" s="429"/>
      <c r="Y14645" s="429"/>
      <c r="Z14645" s="429"/>
      <c r="AA14645" s="429"/>
      <c r="AB14645" s="185"/>
      <c r="AC14645" s="431"/>
    </row>
    <row r="14646" spans="24:29">
      <c r="X14646" s="429"/>
      <c r="Y14646" s="429"/>
      <c r="Z14646" s="429"/>
      <c r="AA14646" s="429"/>
      <c r="AB14646" s="185"/>
      <c r="AC14646" s="431"/>
    </row>
    <row r="14647" spans="24:29">
      <c r="X14647" s="429"/>
      <c r="Y14647" s="429"/>
      <c r="Z14647" s="429"/>
      <c r="AA14647" s="429"/>
      <c r="AB14647" s="185"/>
      <c r="AC14647" s="431"/>
    </row>
    <row r="14648" spans="24:29">
      <c r="X14648" s="429"/>
      <c r="Y14648" s="429"/>
      <c r="Z14648" s="429"/>
      <c r="AA14648" s="429"/>
      <c r="AB14648" s="185"/>
      <c r="AC14648" s="431"/>
    </row>
    <row r="14649" spans="24:29">
      <c r="X14649" s="429"/>
      <c r="Y14649" s="429"/>
      <c r="Z14649" s="429"/>
      <c r="AA14649" s="429"/>
      <c r="AB14649" s="185"/>
      <c r="AC14649" s="431"/>
    </row>
    <row r="14650" spans="24:29">
      <c r="X14650" s="429"/>
      <c r="Y14650" s="429"/>
      <c r="Z14650" s="429"/>
      <c r="AA14650" s="429"/>
      <c r="AB14650" s="185"/>
      <c r="AC14650" s="431"/>
    </row>
    <row r="14651" spans="24:29">
      <c r="X14651" s="429"/>
      <c r="Y14651" s="429"/>
      <c r="Z14651" s="429"/>
      <c r="AA14651" s="429"/>
      <c r="AB14651" s="185"/>
      <c r="AC14651" s="431"/>
    </row>
    <row r="14652" spans="24:29">
      <c r="X14652" s="429"/>
      <c r="Y14652" s="429"/>
      <c r="Z14652" s="429"/>
      <c r="AA14652" s="429"/>
      <c r="AB14652" s="185"/>
      <c r="AC14652" s="431"/>
    </row>
    <row r="14653" spans="24:29">
      <c r="X14653" s="429"/>
      <c r="Y14653" s="429"/>
      <c r="Z14653" s="429"/>
      <c r="AA14653" s="429"/>
      <c r="AB14653" s="185"/>
      <c r="AC14653" s="431"/>
    </row>
    <row r="14654" spans="24:29">
      <c r="X14654" s="429"/>
      <c r="Y14654" s="429"/>
      <c r="Z14654" s="429"/>
      <c r="AA14654" s="429"/>
      <c r="AB14654" s="185"/>
      <c r="AC14654" s="431"/>
    </row>
    <row r="14655" spans="24:29">
      <c r="X14655" s="429"/>
      <c r="Y14655" s="429"/>
      <c r="Z14655" s="429"/>
      <c r="AA14655" s="429"/>
      <c r="AB14655" s="185"/>
      <c r="AC14655" s="431"/>
    </row>
    <row r="14656" spans="24:29">
      <c r="X14656" s="429"/>
      <c r="Y14656" s="429"/>
      <c r="Z14656" s="429"/>
      <c r="AA14656" s="429"/>
      <c r="AB14656" s="185"/>
      <c r="AC14656" s="431"/>
    </row>
    <row r="14657" spans="24:29">
      <c r="X14657" s="429"/>
      <c r="Y14657" s="429"/>
      <c r="Z14657" s="429"/>
      <c r="AA14657" s="429"/>
      <c r="AB14657" s="185"/>
      <c r="AC14657" s="431"/>
    </row>
    <row r="14658" spans="24:29">
      <c r="X14658" s="429"/>
      <c r="Y14658" s="429"/>
      <c r="Z14658" s="429"/>
      <c r="AA14658" s="429"/>
      <c r="AB14658" s="185"/>
      <c r="AC14658" s="431"/>
    </row>
    <row r="14659" spans="24:29">
      <c r="X14659" s="429"/>
      <c r="Y14659" s="429"/>
      <c r="Z14659" s="429"/>
      <c r="AA14659" s="429"/>
      <c r="AB14659" s="185"/>
      <c r="AC14659" s="431"/>
    </row>
    <row r="14660" spans="24:29">
      <c r="X14660" s="429"/>
      <c r="Y14660" s="429"/>
      <c r="Z14660" s="429"/>
      <c r="AA14660" s="429"/>
      <c r="AB14660" s="185"/>
      <c r="AC14660" s="431"/>
    </row>
    <row r="14661" spans="24:29">
      <c r="X14661" s="429"/>
      <c r="Y14661" s="429"/>
      <c r="Z14661" s="429"/>
      <c r="AA14661" s="429"/>
      <c r="AB14661" s="185"/>
      <c r="AC14661" s="431"/>
    </row>
    <row r="14662" spans="24:29">
      <c r="X14662" s="429"/>
      <c r="Y14662" s="429"/>
      <c r="Z14662" s="429"/>
      <c r="AA14662" s="429"/>
      <c r="AB14662" s="185"/>
      <c r="AC14662" s="431"/>
    </row>
    <row r="14663" spans="24:29">
      <c r="X14663" s="429"/>
      <c r="Y14663" s="429"/>
      <c r="Z14663" s="429"/>
      <c r="AA14663" s="429"/>
      <c r="AB14663" s="185"/>
      <c r="AC14663" s="431"/>
    </row>
    <row r="14664" spans="24:29">
      <c r="X14664" s="429"/>
      <c r="Y14664" s="429"/>
      <c r="Z14664" s="429"/>
      <c r="AA14664" s="429"/>
      <c r="AB14664" s="185"/>
      <c r="AC14664" s="431"/>
    </row>
    <row r="14665" spans="24:29">
      <c r="X14665" s="429"/>
      <c r="Y14665" s="429"/>
      <c r="Z14665" s="429"/>
      <c r="AA14665" s="429"/>
      <c r="AB14665" s="185"/>
      <c r="AC14665" s="431"/>
    </row>
    <row r="14666" spans="24:29">
      <c r="X14666" s="429"/>
      <c r="Y14666" s="429"/>
      <c r="Z14666" s="429"/>
      <c r="AA14666" s="429"/>
      <c r="AB14666" s="185"/>
      <c r="AC14666" s="431"/>
    </row>
    <row r="14667" spans="24:29">
      <c r="X14667" s="429"/>
      <c r="Y14667" s="429"/>
      <c r="Z14667" s="429"/>
      <c r="AA14667" s="429"/>
      <c r="AB14667" s="185"/>
      <c r="AC14667" s="431"/>
    </row>
    <row r="14668" spans="24:29">
      <c r="X14668" s="429"/>
      <c r="Y14668" s="429"/>
      <c r="Z14668" s="429"/>
      <c r="AA14668" s="429"/>
      <c r="AB14668" s="185"/>
      <c r="AC14668" s="431"/>
    </row>
    <row r="14669" spans="24:29">
      <c r="X14669" s="429"/>
      <c r="Y14669" s="429"/>
      <c r="Z14669" s="429"/>
      <c r="AA14669" s="429"/>
      <c r="AB14669" s="185"/>
      <c r="AC14669" s="431"/>
    </row>
    <row r="14670" spans="24:29">
      <c r="X14670" s="429"/>
      <c r="Y14670" s="429"/>
      <c r="Z14670" s="429"/>
      <c r="AA14670" s="429"/>
      <c r="AB14670" s="185"/>
      <c r="AC14670" s="431"/>
    </row>
    <row r="14671" spans="24:29">
      <c r="X14671" s="429"/>
      <c r="Y14671" s="429"/>
      <c r="Z14671" s="429"/>
      <c r="AA14671" s="429"/>
      <c r="AB14671" s="185"/>
      <c r="AC14671" s="431"/>
    </row>
    <row r="14672" spans="24:29">
      <c r="X14672" s="429"/>
      <c r="Y14672" s="429"/>
      <c r="Z14672" s="429"/>
      <c r="AA14672" s="429"/>
      <c r="AB14672" s="185"/>
      <c r="AC14672" s="431"/>
    </row>
    <row r="14673" spans="24:29">
      <c r="X14673" s="429"/>
      <c r="Y14673" s="429"/>
      <c r="Z14673" s="429"/>
      <c r="AA14673" s="429"/>
      <c r="AB14673" s="185"/>
      <c r="AC14673" s="431"/>
    </row>
    <row r="14674" spans="24:29">
      <c r="X14674" s="429"/>
      <c r="Y14674" s="429"/>
      <c r="Z14674" s="429"/>
      <c r="AA14674" s="429"/>
      <c r="AB14674" s="185"/>
      <c r="AC14674" s="431"/>
    </row>
    <row r="14675" spans="24:29">
      <c r="X14675" s="429"/>
      <c r="Y14675" s="429"/>
      <c r="Z14675" s="429"/>
      <c r="AA14675" s="429"/>
      <c r="AB14675" s="185"/>
      <c r="AC14675" s="431"/>
    </row>
    <row r="14676" spans="24:29">
      <c r="X14676" s="429"/>
      <c r="Y14676" s="429"/>
      <c r="Z14676" s="429"/>
      <c r="AA14676" s="429"/>
      <c r="AB14676" s="185"/>
      <c r="AC14676" s="431"/>
    </row>
    <row r="14677" spans="24:29">
      <c r="X14677" s="429"/>
      <c r="Y14677" s="429"/>
      <c r="Z14677" s="429"/>
      <c r="AA14677" s="429"/>
      <c r="AB14677" s="185"/>
      <c r="AC14677" s="431"/>
    </row>
    <row r="14678" spans="24:29">
      <c r="X14678" s="429"/>
      <c r="Y14678" s="429"/>
      <c r="Z14678" s="429"/>
      <c r="AA14678" s="429"/>
      <c r="AB14678" s="185"/>
      <c r="AC14678" s="431"/>
    </row>
    <row r="14679" spans="24:29">
      <c r="X14679" s="429"/>
      <c r="Y14679" s="429"/>
      <c r="Z14679" s="429"/>
      <c r="AA14679" s="429"/>
      <c r="AB14679" s="185"/>
      <c r="AC14679" s="431"/>
    </row>
    <row r="14680" spans="24:29">
      <c r="X14680" s="429"/>
      <c r="Y14680" s="429"/>
      <c r="Z14680" s="429"/>
      <c r="AA14680" s="429"/>
      <c r="AB14680" s="185"/>
      <c r="AC14680" s="431"/>
    </row>
    <row r="14681" spans="24:29">
      <c r="X14681" s="429"/>
      <c r="Y14681" s="429"/>
      <c r="Z14681" s="429"/>
      <c r="AA14681" s="429"/>
      <c r="AB14681" s="185"/>
      <c r="AC14681" s="431"/>
    </row>
    <row r="14682" spans="24:29">
      <c r="X14682" s="429"/>
      <c r="Y14682" s="429"/>
      <c r="Z14682" s="429"/>
      <c r="AA14682" s="429"/>
      <c r="AB14682" s="185"/>
      <c r="AC14682" s="431"/>
    </row>
    <row r="14683" spans="24:29">
      <c r="X14683" s="429"/>
      <c r="Y14683" s="429"/>
      <c r="Z14683" s="429"/>
      <c r="AA14683" s="429"/>
      <c r="AB14683" s="185"/>
      <c r="AC14683" s="431"/>
    </row>
    <row r="14684" spans="24:29">
      <c r="X14684" s="429"/>
      <c r="Y14684" s="429"/>
      <c r="Z14684" s="429"/>
      <c r="AA14684" s="429"/>
      <c r="AB14684" s="185"/>
      <c r="AC14684" s="431"/>
    </row>
    <row r="14685" spans="24:29">
      <c r="X14685" s="429"/>
      <c r="Y14685" s="429"/>
      <c r="Z14685" s="429"/>
      <c r="AA14685" s="429"/>
      <c r="AB14685" s="185"/>
      <c r="AC14685" s="431"/>
    </row>
    <row r="14686" spans="24:29">
      <c r="X14686" s="429"/>
      <c r="Y14686" s="429"/>
      <c r="Z14686" s="429"/>
      <c r="AA14686" s="429"/>
      <c r="AB14686" s="185"/>
      <c r="AC14686" s="431"/>
    </row>
    <row r="14687" spans="24:29">
      <c r="X14687" s="429"/>
      <c r="Y14687" s="429"/>
      <c r="Z14687" s="429"/>
      <c r="AA14687" s="429"/>
      <c r="AB14687" s="185"/>
      <c r="AC14687" s="431"/>
    </row>
    <row r="14688" spans="24:29">
      <c r="X14688" s="429"/>
      <c r="Y14688" s="429"/>
      <c r="Z14688" s="429"/>
      <c r="AA14688" s="429"/>
      <c r="AB14688" s="185"/>
      <c r="AC14688" s="431"/>
    </row>
    <row r="14689" spans="24:29">
      <c r="X14689" s="429"/>
      <c r="Y14689" s="429"/>
      <c r="Z14689" s="429"/>
      <c r="AA14689" s="429"/>
      <c r="AB14689" s="185"/>
      <c r="AC14689" s="431"/>
    </row>
    <row r="14690" spans="24:29">
      <c r="X14690" s="429"/>
      <c r="Y14690" s="429"/>
      <c r="Z14690" s="429"/>
      <c r="AA14690" s="429"/>
      <c r="AB14690" s="185"/>
      <c r="AC14690" s="431"/>
    </row>
    <row r="14691" spans="24:29">
      <c r="X14691" s="429"/>
      <c r="Y14691" s="429"/>
      <c r="Z14691" s="429"/>
      <c r="AA14691" s="429"/>
      <c r="AB14691" s="185"/>
      <c r="AC14691" s="431"/>
    </row>
    <row r="14692" spans="24:29">
      <c r="X14692" s="429"/>
      <c r="Y14692" s="429"/>
      <c r="Z14692" s="429"/>
      <c r="AA14692" s="429"/>
      <c r="AB14692" s="185"/>
      <c r="AC14692" s="431"/>
    </row>
    <row r="14693" spans="24:29">
      <c r="X14693" s="429"/>
      <c r="Y14693" s="429"/>
      <c r="Z14693" s="429"/>
      <c r="AA14693" s="429"/>
      <c r="AB14693" s="185"/>
      <c r="AC14693" s="431"/>
    </row>
    <row r="14694" spans="24:29">
      <c r="X14694" s="429"/>
      <c r="Y14694" s="429"/>
      <c r="Z14694" s="429"/>
      <c r="AA14694" s="429"/>
      <c r="AB14694" s="185"/>
      <c r="AC14694" s="431"/>
    </row>
    <row r="14695" spans="24:29">
      <c r="X14695" s="429"/>
      <c r="Y14695" s="429"/>
      <c r="Z14695" s="429"/>
      <c r="AA14695" s="429"/>
      <c r="AB14695" s="185"/>
      <c r="AC14695" s="431"/>
    </row>
    <row r="14696" spans="24:29">
      <c r="X14696" s="429"/>
      <c r="Y14696" s="429"/>
      <c r="Z14696" s="429"/>
      <c r="AA14696" s="429"/>
      <c r="AB14696" s="185"/>
      <c r="AC14696" s="431"/>
    </row>
    <row r="14697" spans="24:29">
      <c r="X14697" s="429"/>
      <c r="Y14697" s="429"/>
      <c r="Z14697" s="429"/>
      <c r="AA14697" s="429"/>
      <c r="AB14697" s="185"/>
      <c r="AC14697" s="431"/>
    </row>
    <row r="14698" spans="24:29">
      <c r="X14698" s="429"/>
      <c r="Y14698" s="429"/>
      <c r="Z14698" s="429"/>
      <c r="AA14698" s="429"/>
      <c r="AB14698" s="185"/>
      <c r="AC14698" s="431"/>
    </row>
    <row r="14699" spans="24:29">
      <c r="X14699" s="429"/>
      <c r="Y14699" s="429"/>
      <c r="Z14699" s="429"/>
      <c r="AA14699" s="429"/>
      <c r="AB14699" s="185"/>
      <c r="AC14699" s="431"/>
    </row>
    <row r="14700" spans="24:29">
      <c r="X14700" s="429"/>
      <c r="Y14700" s="429"/>
      <c r="Z14700" s="429"/>
      <c r="AA14700" s="429"/>
      <c r="AB14700" s="185"/>
      <c r="AC14700" s="431"/>
    </row>
    <row r="14701" spans="24:29">
      <c r="X14701" s="429"/>
      <c r="Y14701" s="429"/>
      <c r="Z14701" s="429"/>
      <c r="AA14701" s="429"/>
      <c r="AB14701" s="185"/>
      <c r="AC14701" s="431"/>
    </row>
    <row r="14702" spans="24:29">
      <c r="X14702" s="429"/>
      <c r="Y14702" s="429"/>
      <c r="Z14702" s="429"/>
      <c r="AA14702" s="429"/>
      <c r="AB14702" s="185"/>
      <c r="AC14702" s="431"/>
    </row>
    <row r="14703" spans="24:29">
      <c r="X14703" s="429"/>
      <c r="Y14703" s="429"/>
      <c r="Z14703" s="429"/>
      <c r="AA14703" s="429"/>
      <c r="AB14703" s="185"/>
      <c r="AC14703" s="431"/>
    </row>
    <row r="14704" spans="24:29">
      <c r="X14704" s="429"/>
      <c r="Y14704" s="429"/>
      <c r="Z14704" s="429"/>
      <c r="AA14704" s="429"/>
      <c r="AB14704" s="185"/>
      <c r="AC14704" s="431"/>
    </row>
    <row r="14705" spans="24:29">
      <c r="X14705" s="429"/>
      <c r="Y14705" s="429"/>
      <c r="Z14705" s="429"/>
      <c r="AA14705" s="429"/>
      <c r="AB14705" s="185"/>
      <c r="AC14705" s="431"/>
    </row>
    <row r="14706" spans="24:29">
      <c r="X14706" s="429"/>
      <c r="Y14706" s="429"/>
      <c r="Z14706" s="429"/>
      <c r="AA14706" s="429"/>
      <c r="AB14706" s="185"/>
      <c r="AC14706" s="431"/>
    </row>
    <row r="14707" spans="24:29">
      <c r="X14707" s="429"/>
      <c r="Y14707" s="429"/>
      <c r="Z14707" s="429"/>
      <c r="AA14707" s="429"/>
      <c r="AB14707" s="185"/>
      <c r="AC14707" s="431"/>
    </row>
    <row r="14708" spans="24:29">
      <c r="X14708" s="429"/>
      <c r="Y14708" s="429"/>
      <c r="Z14708" s="429"/>
      <c r="AA14708" s="429"/>
      <c r="AB14708" s="185"/>
      <c r="AC14708" s="431"/>
    </row>
    <row r="14709" spans="24:29">
      <c r="X14709" s="429"/>
      <c r="Y14709" s="429"/>
      <c r="Z14709" s="429"/>
      <c r="AA14709" s="429"/>
      <c r="AB14709" s="185"/>
      <c r="AC14709" s="431"/>
    </row>
    <row r="14710" spans="24:29">
      <c r="X14710" s="429"/>
      <c r="Y14710" s="429"/>
      <c r="Z14710" s="429"/>
      <c r="AA14710" s="429"/>
      <c r="AB14710" s="185"/>
      <c r="AC14710" s="431"/>
    </row>
    <row r="14711" spans="24:29">
      <c r="X14711" s="429"/>
      <c r="Y14711" s="429"/>
      <c r="Z14711" s="429"/>
      <c r="AA14711" s="429"/>
      <c r="AB14711" s="185"/>
      <c r="AC14711" s="431"/>
    </row>
    <row r="14712" spans="24:29">
      <c r="X14712" s="429"/>
      <c r="Y14712" s="429"/>
      <c r="Z14712" s="429"/>
      <c r="AA14712" s="429"/>
      <c r="AB14712" s="185"/>
      <c r="AC14712" s="431"/>
    </row>
    <row r="14713" spans="24:29">
      <c r="X14713" s="429"/>
      <c r="Y14713" s="429"/>
      <c r="Z14713" s="429"/>
      <c r="AA14713" s="429"/>
      <c r="AB14713" s="185"/>
      <c r="AC14713" s="431"/>
    </row>
    <row r="14714" spans="24:29">
      <c r="X14714" s="429"/>
      <c r="Y14714" s="429"/>
      <c r="Z14714" s="429"/>
      <c r="AA14714" s="429"/>
      <c r="AB14714" s="185"/>
      <c r="AC14714" s="431"/>
    </row>
    <row r="14715" spans="24:29">
      <c r="X14715" s="429"/>
      <c r="Y14715" s="429"/>
      <c r="Z14715" s="429"/>
      <c r="AA14715" s="429"/>
      <c r="AB14715" s="185"/>
      <c r="AC14715" s="431"/>
    </row>
    <row r="14716" spans="24:29">
      <c r="X14716" s="429"/>
      <c r="Y14716" s="429"/>
      <c r="Z14716" s="429"/>
      <c r="AA14716" s="429"/>
      <c r="AB14716" s="185"/>
      <c r="AC14716" s="431"/>
    </row>
    <row r="14717" spans="24:29">
      <c r="X14717" s="429"/>
      <c r="Y14717" s="429"/>
      <c r="Z14717" s="429"/>
      <c r="AA14717" s="429"/>
      <c r="AB14717" s="185"/>
      <c r="AC14717" s="431"/>
    </row>
    <row r="14718" spans="24:29">
      <c r="X14718" s="429"/>
      <c r="Y14718" s="429"/>
      <c r="Z14718" s="429"/>
      <c r="AA14718" s="429"/>
      <c r="AB14718" s="185"/>
      <c r="AC14718" s="431"/>
    </row>
    <row r="14719" spans="24:29">
      <c r="X14719" s="429"/>
      <c r="Y14719" s="429"/>
      <c r="Z14719" s="429"/>
      <c r="AA14719" s="429"/>
      <c r="AB14719" s="185"/>
      <c r="AC14719" s="431"/>
    </row>
    <row r="14720" spans="24:29">
      <c r="X14720" s="429"/>
      <c r="Y14720" s="429"/>
      <c r="Z14720" s="429"/>
      <c r="AA14720" s="429"/>
      <c r="AB14720" s="185"/>
      <c r="AC14720" s="431"/>
    </row>
    <row r="14721" spans="24:29">
      <c r="X14721" s="429"/>
      <c r="Y14721" s="429"/>
      <c r="Z14721" s="429"/>
      <c r="AA14721" s="429"/>
      <c r="AB14721" s="185"/>
      <c r="AC14721" s="431"/>
    </row>
    <row r="14722" spans="24:29">
      <c r="X14722" s="429"/>
      <c r="Y14722" s="429"/>
      <c r="Z14722" s="429"/>
      <c r="AA14722" s="429"/>
      <c r="AB14722" s="185"/>
      <c r="AC14722" s="431"/>
    </row>
    <row r="14723" spans="24:29">
      <c r="X14723" s="429"/>
      <c r="Y14723" s="429"/>
      <c r="Z14723" s="429"/>
      <c r="AA14723" s="429"/>
      <c r="AB14723" s="185"/>
      <c r="AC14723" s="431"/>
    </row>
    <row r="14724" spans="24:29">
      <c r="X14724" s="429"/>
      <c r="Y14724" s="429"/>
      <c r="Z14724" s="429"/>
      <c r="AA14724" s="429"/>
      <c r="AB14724" s="185"/>
      <c r="AC14724" s="431"/>
    </row>
    <row r="14725" spans="24:29">
      <c r="X14725" s="429"/>
      <c r="Y14725" s="429"/>
      <c r="Z14725" s="429"/>
      <c r="AA14725" s="429"/>
      <c r="AB14725" s="185"/>
      <c r="AC14725" s="431"/>
    </row>
    <row r="14726" spans="24:29">
      <c r="X14726" s="429"/>
      <c r="Y14726" s="429"/>
      <c r="Z14726" s="429"/>
      <c r="AA14726" s="429"/>
      <c r="AB14726" s="185"/>
      <c r="AC14726" s="431"/>
    </row>
    <row r="14727" spans="24:29">
      <c r="X14727" s="429"/>
      <c r="Y14727" s="429"/>
      <c r="Z14727" s="429"/>
      <c r="AA14727" s="429"/>
      <c r="AB14727" s="185"/>
      <c r="AC14727" s="431"/>
    </row>
    <row r="14728" spans="24:29">
      <c r="X14728" s="429"/>
      <c r="Y14728" s="429"/>
      <c r="Z14728" s="429"/>
      <c r="AA14728" s="429"/>
      <c r="AB14728" s="185"/>
      <c r="AC14728" s="431"/>
    </row>
    <row r="14729" spans="24:29">
      <c r="X14729" s="429"/>
      <c r="Y14729" s="429"/>
      <c r="Z14729" s="429"/>
      <c r="AA14729" s="429"/>
      <c r="AB14729" s="185"/>
      <c r="AC14729" s="431"/>
    </row>
    <row r="14730" spans="24:29">
      <c r="X14730" s="429"/>
      <c r="Y14730" s="429"/>
      <c r="Z14730" s="429"/>
      <c r="AA14730" s="429"/>
      <c r="AB14730" s="185"/>
      <c r="AC14730" s="431"/>
    </row>
    <row r="14731" spans="24:29">
      <c r="X14731" s="429"/>
      <c r="Y14731" s="429"/>
      <c r="Z14731" s="429"/>
      <c r="AA14731" s="429"/>
      <c r="AB14731" s="185"/>
      <c r="AC14731" s="431"/>
    </row>
    <row r="14732" spans="24:29">
      <c r="X14732" s="429"/>
      <c r="Y14732" s="429"/>
      <c r="Z14732" s="429"/>
      <c r="AA14732" s="429"/>
      <c r="AB14732" s="185"/>
      <c r="AC14732" s="431"/>
    </row>
    <row r="14733" spans="24:29">
      <c r="X14733" s="429"/>
      <c r="Y14733" s="429"/>
      <c r="Z14733" s="429"/>
      <c r="AA14733" s="429"/>
      <c r="AB14733" s="185"/>
      <c r="AC14733" s="431"/>
    </row>
    <row r="14734" spans="24:29">
      <c r="X14734" s="429"/>
      <c r="Y14734" s="429"/>
      <c r="Z14734" s="429"/>
      <c r="AA14734" s="429"/>
      <c r="AB14734" s="185"/>
      <c r="AC14734" s="431"/>
    </row>
    <row r="14735" spans="24:29">
      <c r="X14735" s="429"/>
      <c r="Y14735" s="429"/>
      <c r="Z14735" s="429"/>
      <c r="AA14735" s="429"/>
      <c r="AB14735" s="185"/>
      <c r="AC14735" s="431"/>
    </row>
    <row r="14736" spans="24:29">
      <c r="X14736" s="429"/>
      <c r="Y14736" s="429"/>
      <c r="Z14736" s="429"/>
      <c r="AA14736" s="429"/>
      <c r="AB14736" s="185"/>
      <c r="AC14736" s="431"/>
    </row>
    <row r="14737" spans="24:29">
      <c r="X14737" s="429"/>
      <c r="Y14737" s="429"/>
      <c r="Z14737" s="429"/>
      <c r="AA14737" s="429"/>
      <c r="AB14737" s="185"/>
      <c r="AC14737" s="431"/>
    </row>
    <row r="14738" spans="24:29">
      <c r="X14738" s="429"/>
      <c r="Y14738" s="429"/>
      <c r="Z14738" s="429"/>
      <c r="AA14738" s="429"/>
      <c r="AB14738" s="185"/>
      <c r="AC14738" s="431"/>
    </row>
    <row r="14739" spans="24:29">
      <c r="X14739" s="429"/>
      <c r="Y14739" s="429"/>
      <c r="Z14739" s="429"/>
      <c r="AA14739" s="429"/>
      <c r="AB14739" s="185"/>
      <c r="AC14739" s="431"/>
    </row>
    <row r="14740" spans="24:29">
      <c r="X14740" s="429"/>
      <c r="Y14740" s="429"/>
      <c r="Z14740" s="429"/>
      <c r="AA14740" s="429"/>
      <c r="AB14740" s="185"/>
      <c r="AC14740" s="431"/>
    </row>
    <row r="14741" spans="24:29">
      <c r="X14741" s="429"/>
      <c r="Y14741" s="429"/>
      <c r="Z14741" s="429"/>
      <c r="AA14741" s="429"/>
      <c r="AB14741" s="185"/>
      <c r="AC14741" s="431"/>
    </row>
    <row r="14742" spans="24:29">
      <c r="X14742" s="429"/>
      <c r="Y14742" s="429"/>
      <c r="Z14742" s="429"/>
      <c r="AA14742" s="429"/>
      <c r="AB14742" s="185"/>
      <c r="AC14742" s="431"/>
    </row>
    <row r="14743" spans="24:29">
      <c r="X14743" s="429"/>
      <c r="Y14743" s="429"/>
      <c r="Z14743" s="429"/>
      <c r="AA14743" s="429"/>
      <c r="AB14743" s="185"/>
      <c r="AC14743" s="431"/>
    </row>
    <row r="14744" spans="24:29">
      <c r="X14744" s="429"/>
      <c r="Y14744" s="429"/>
      <c r="Z14744" s="429"/>
      <c r="AA14744" s="429"/>
      <c r="AB14744" s="185"/>
      <c r="AC14744" s="431"/>
    </row>
    <row r="14745" spans="24:29">
      <c r="X14745" s="429"/>
      <c r="Y14745" s="429"/>
      <c r="Z14745" s="429"/>
      <c r="AA14745" s="429"/>
      <c r="AB14745" s="185"/>
      <c r="AC14745" s="431"/>
    </row>
    <row r="14746" spans="24:29">
      <c r="X14746" s="429"/>
      <c r="Y14746" s="429"/>
      <c r="Z14746" s="429"/>
      <c r="AA14746" s="429"/>
      <c r="AB14746" s="185"/>
      <c r="AC14746" s="431"/>
    </row>
    <row r="14747" spans="24:29">
      <c r="X14747" s="429"/>
      <c r="Y14747" s="429"/>
      <c r="Z14747" s="429"/>
      <c r="AA14747" s="429"/>
      <c r="AB14747" s="185"/>
      <c r="AC14747" s="431"/>
    </row>
    <row r="14748" spans="24:29">
      <c r="X14748" s="429"/>
      <c r="Y14748" s="429"/>
      <c r="Z14748" s="429"/>
      <c r="AA14748" s="429"/>
      <c r="AB14748" s="185"/>
      <c r="AC14748" s="431"/>
    </row>
    <row r="14749" spans="24:29">
      <c r="X14749" s="429"/>
      <c r="Y14749" s="429"/>
      <c r="Z14749" s="429"/>
      <c r="AA14749" s="429"/>
      <c r="AB14749" s="185"/>
      <c r="AC14749" s="431"/>
    </row>
    <row r="14750" spans="24:29">
      <c r="X14750" s="429"/>
      <c r="Y14750" s="429"/>
      <c r="Z14750" s="429"/>
      <c r="AA14750" s="429"/>
      <c r="AB14750" s="185"/>
      <c r="AC14750" s="431"/>
    </row>
    <row r="14751" spans="24:29">
      <c r="X14751" s="429"/>
      <c r="Y14751" s="429"/>
      <c r="Z14751" s="429"/>
      <c r="AA14751" s="429"/>
      <c r="AB14751" s="185"/>
      <c r="AC14751" s="431"/>
    </row>
    <row r="14752" spans="24:29">
      <c r="X14752" s="429"/>
      <c r="Y14752" s="429"/>
      <c r="Z14752" s="429"/>
      <c r="AA14752" s="429"/>
      <c r="AB14752" s="185"/>
      <c r="AC14752" s="431"/>
    </row>
    <row r="14753" spans="24:29">
      <c r="X14753" s="429"/>
      <c r="Y14753" s="429"/>
      <c r="Z14753" s="429"/>
      <c r="AA14753" s="429"/>
      <c r="AB14753" s="185"/>
      <c r="AC14753" s="431"/>
    </row>
    <row r="14754" spans="24:29">
      <c r="X14754" s="429"/>
      <c r="Y14754" s="429"/>
      <c r="Z14754" s="429"/>
      <c r="AA14754" s="429"/>
      <c r="AB14754" s="185"/>
      <c r="AC14754" s="431"/>
    </row>
    <row r="14755" spans="24:29">
      <c r="X14755" s="429"/>
      <c r="Y14755" s="429"/>
      <c r="Z14755" s="429"/>
      <c r="AA14755" s="429"/>
      <c r="AB14755" s="185"/>
      <c r="AC14755" s="431"/>
    </row>
    <row r="14756" spans="24:29">
      <c r="X14756" s="429"/>
      <c r="Y14756" s="429"/>
      <c r="Z14756" s="429"/>
      <c r="AA14756" s="429"/>
      <c r="AB14756" s="185"/>
      <c r="AC14756" s="431"/>
    </row>
    <row r="14757" spans="24:29">
      <c r="X14757" s="429"/>
      <c r="Y14757" s="429"/>
      <c r="Z14757" s="429"/>
      <c r="AA14757" s="429"/>
      <c r="AB14757" s="185"/>
      <c r="AC14757" s="431"/>
    </row>
    <row r="14758" spans="24:29">
      <c r="X14758" s="429"/>
      <c r="Y14758" s="429"/>
      <c r="Z14758" s="429"/>
      <c r="AA14758" s="429"/>
      <c r="AB14758" s="185"/>
      <c r="AC14758" s="431"/>
    </row>
    <row r="14759" spans="24:29">
      <c r="X14759" s="429"/>
      <c r="Y14759" s="429"/>
      <c r="Z14759" s="429"/>
      <c r="AA14759" s="429"/>
      <c r="AB14759" s="185"/>
      <c r="AC14759" s="431"/>
    </row>
    <row r="14760" spans="24:29">
      <c r="X14760" s="429"/>
      <c r="Y14760" s="429"/>
      <c r="Z14760" s="429"/>
      <c r="AA14760" s="429"/>
      <c r="AB14760" s="185"/>
      <c r="AC14760" s="431"/>
    </row>
    <row r="14761" spans="24:29">
      <c r="X14761" s="429"/>
      <c r="Y14761" s="429"/>
      <c r="Z14761" s="429"/>
      <c r="AA14761" s="429"/>
      <c r="AB14761" s="185"/>
      <c r="AC14761" s="431"/>
    </row>
    <row r="14762" spans="24:29">
      <c r="X14762" s="429"/>
      <c r="Y14762" s="429"/>
      <c r="Z14762" s="429"/>
      <c r="AA14762" s="429"/>
      <c r="AB14762" s="185"/>
      <c r="AC14762" s="431"/>
    </row>
    <row r="14763" spans="24:29">
      <c r="X14763" s="429"/>
      <c r="Y14763" s="429"/>
      <c r="Z14763" s="429"/>
      <c r="AA14763" s="429"/>
      <c r="AB14763" s="185"/>
      <c r="AC14763" s="431"/>
    </row>
    <row r="14764" spans="24:29">
      <c r="X14764" s="429"/>
      <c r="Y14764" s="429"/>
      <c r="Z14764" s="429"/>
      <c r="AA14764" s="429"/>
      <c r="AB14764" s="185"/>
      <c r="AC14764" s="431"/>
    </row>
    <row r="14765" spans="24:29">
      <c r="X14765" s="429"/>
      <c r="Y14765" s="429"/>
      <c r="Z14765" s="429"/>
      <c r="AA14765" s="429"/>
      <c r="AB14765" s="185"/>
      <c r="AC14765" s="431"/>
    </row>
    <row r="14766" spans="24:29">
      <c r="X14766" s="429"/>
      <c r="Y14766" s="429"/>
      <c r="Z14766" s="429"/>
      <c r="AA14766" s="429"/>
      <c r="AB14766" s="185"/>
      <c r="AC14766" s="431"/>
    </row>
    <row r="14767" spans="24:29">
      <c r="X14767" s="429"/>
      <c r="Y14767" s="429"/>
      <c r="Z14767" s="429"/>
      <c r="AA14767" s="429"/>
      <c r="AB14767" s="185"/>
      <c r="AC14767" s="431"/>
    </row>
    <row r="14768" spans="24:29">
      <c r="X14768" s="429"/>
      <c r="Y14768" s="429"/>
      <c r="Z14768" s="429"/>
      <c r="AA14768" s="429"/>
      <c r="AB14768" s="185"/>
      <c r="AC14768" s="431"/>
    </row>
    <row r="14769" spans="24:29">
      <c r="X14769" s="429"/>
      <c r="Y14769" s="429"/>
      <c r="Z14769" s="429"/>
      <c r="AA14769" s="429"/>
      <c r="AB14769" s="185"/>
      <c r="AC14769" s="431"/>
    </row>
    <row r="14770" spans="24:29">
      <c r="X14770" s="429"/>
      <c r="Y14770" s="429"/>
      <c r="Z14770" s="429"/>
      <c r="AA14770" s="429"/>
      <c r="AB14770" s="185"/>
      <c r="AC14770" s="431"/>
    </row>
    <row r="14771" spans="24:29">
      <c r="X14771" s="429"/>
      <c r="Y14771" s="429"/>
      <c r="Z14771" s="429"/>
      <c r="AA14771" s="429"/>
      <c r="AB14771" s="185"/>
      <c r="AC14771" s="431"/>
    </row>
    <row r="14772" spans="24:29">
      <c r="X14772" s="429"/>
      <c r="Y14772" s="429"/>
      <c r="Z14772" s="429"/>
      <c r="AA14772" s="429"/>
      <c r="AB14772" s="185"/>
      <c r="AC14772" s="431"/>
    </row>
    <row r="14773" spans="24:29">
      <c r="X14773" s="429"/>
      <c r="Y14773" s="429"/>
      <c r="Z14773" s="429"/>
      <c r="AA14773" s="429"/>
      <c r="AB14773" s="185"/>
      <c r="AC14773" s="431"/>
    </row>
    <row r="14774" spans="24:29">
      <c r="X14774" s="429"/>
      <c r="Y14774" s="429"/>
      <c r="Z14774" s="429"/>
      <c r="AA14774" s="429"/>
      <c r="AB14774" s="185"/>
      <c r="AC14774" s="431"/>
    </row>
    <row r="14775" spans="24:29">
      <c r="X14775" s="429"/>
      <c r="Y14775" s="429"/>
      <c r="Z14775" s="429"/>
      <c r="AA14775" s="429"/>
      <c r="AB14775" s="185"/>
      <c r="AC14775" s="431"/>
    </row>
    <row r="14776" spans="24:29">
      <c r="X14776" s="429"/>
      <c r="Y14776" s="429"/>
      <c r="Z14776" s="429"/>
      <c r="AA14776" s="429"/>
      <c r="AB14776" s="185"/>
      <c r="AC14776" s="431"/>
    </row>
    <row r="14777" spans="24:29">
      <c r="X14777" s="429"/>
      <c r="Y14777" s="429"/>
      <c r="Z14777" s="429"/>
      <c r="AA14777" s="429"/>
      <c r="AB14777" s="185"/>
      <c r="AC14777" s="431"/>
    </row>
    <row r="14778" spans="24:29">
      <c r="X14778" s="429"/>
      <c r="Y14778" s="429"/>
      <c r="Z14778" s="429"/>
      <c r="AA14778" s="429"/>
      <c r="AB14778" s="185"/>
      <c r="AC14778" s="431"/>
    </row>
    <row r="14779" spans="24:29">
      <c r="X14779" s="429"/>
      <c r="Y14779" s="429"/>
      <c r="Z14779" s="429"/>
      <c r="AA14779" s="429"/>
      <c r="AB14779" s="185"/>
      <c r="AC14779" s="431"/>
    </row>
    <row r="14780" spans="24:29">
      <c r="X14780" s="429"/>
      <c r="Y14780" s="429"/>
      <c r="Z14780" s="429"/>
      <c r="AA14780" s="429"/>
      <c r="AB14780" s="185"/>
      <c r="AC14780" s="431"/>
    </row>
    <row r="14781" spans="24:29">
      <c r="X14781" s="429"/>
      <c r="Y14781" s="429"/>
      <c r="Z14781" s="429"/>
      <c r="AA14781" s="429"/>
      <c r="AB14781" s="185"/>
      <c r="AC14781" s="431"/>
    </row>
    <row r="14782" spans="24:29">
      <c r="X14782" s="429"/>
      <c r="Y14782" s="429"/>
      <c r="Z14782" s="429"/>
      <c r="AA14782" s="429"/>
      <c r="AB14782" s="185"/>
      <c r="AC14782" s="431"/>
    </row>
    <row r="14783" spans="24:29">
      <c r="X14783" s="429"/>
      <c r="Y14783" s="429"/>
      <c r="Z14783" s="429"/>
      <c r="AA14783" s="429"/>
      <c r="AB14783" s="185"/>
      <c r="AC14783" s="431"/>
    </row>
    <row r="14784" spans="24:29">
      <c r="X14784" s="429"/>
      <c r="Y14784" s="429"/>
      <c r="Z14784" s="429"/>
      <c r="AA14784" s="429"/>
      <c r="AB14784" s="185"/>
      <c r="AC14784" s="431"/>
    </row>
    <row r="14785" spans="24:29">
      <c r="X14785" s="429"/>
      <c r="Y14785" s="429"/>
      <c r="Z14785" s="429"/>
      <c r="AA14785" s="429"/>
      <c r="AB14785" s="185"/>
      <c r="AC14785" s="431"/>
    </row>
    <row r="14786" spans="24:29">
      <c r="X14786" s="429"/>
      <c r="Y14786" s="429"/>
      <c r="Z14786" s="429"/>
      <c r="AA14786" s="429"/>
      <c r="AB14786" s="185"/>
      <c r="AC14786" s="431"/>
    </row>
    <row r="14787" spans="24:29">
      <c r="X14787" s="429"/>
      <c r="Y14787" s="429"/>
      <c r="Z14787" s="429"/>
      <c r="AA14787" s="429"/>
      <c r="AB14787" s="185"/>
      <c r="AC14787" s="431"/>
    </row>
    <row r="14788" spans="24:29">
      <c r="X14788" s="429"/>
      <c r="Y14788" s="429"/>
      <c r="Z14788" s="429"/>
      <c r="AA14788" s="429"/>
      <c r="AB14788" s="185"/>
      <c r="AC14788" s="431"/>
    </row>
    <row r="14789" spans="24:29">
      <c r="X14789" s="429"/>
      <c r="Y14789" s="429"/>
      <c r="Z14789" s="429"/>
      <c r="AA14789" s="429"/>
      <c r="AB14789" s="185"/>
      <c r="AC14789" s="431"/>
    </row>
    <row r="14790" spans="24:29">
      <c r="X14790" s="429"/>
      <c r="Y14790" s="429"/>
      <c r="Z14790" s="429"/>
      <c r="AA14790" s="429"/>
      <c r="AB14790" s="185"/>
      <c r="AC14790" s="431"/>
    </row>
    <row r="14791" spans="24:29">
      <c r="X14791" s="429"/>
      <c r="Y14791" s="429"/>
      <c r="Z14791" s="429"/>
      <c r="AA14791" s="429"/>
      <c r="AB14791" s="185"/>
      <c r="AC14791" s="431"/>
    </row>
    <row r="14792" spans="24:29">
      <c r="X14792" s="429"/>
      <c r="Y14792" s="429"/>
      <c r="Z14792" s="429"/>
      <c r="AA14792" s="429"/>
      <c r="AB14792" s="185"/>
      <c r="AC14792" s="431"/>
    </row>
    <row r="14793" spans="24:29">
      <c r="X14793" s="429"/>
      <c r="Y14793" s="429"/>
      <c r="Z14793" s="429"/>
      <c r="AA14793" s="429"/>
      <c r="AB14793" s="185"/>
      <c r="AC14793" s="431"/>
    </row>
    <row r="14794" spans="24:29">
      <c r="X14794" s="429"/>
      <c r="Y14794" s="429"/>
      <c r="Z14794" s="429"/>
      <c r="AA14794" s="429"/>
      <c r="AB14794" s="185"/>
      <c r="AC14794" s="431"/>
    </row>
    <row r="14795" spans="24:29">
      <c r="X14795" s="429"/>
      <c r="Y14795" s="429"/>
      <c r="Z14795" s="429"/>
      <c r="AA14795" s="429"/>
      <c r="AB14795" s="185"/>
      <c r="AC14795" s="431"/>
    </row>
    <row r="14796" spans="24:29">
      <c r="X14796" s="429"/>
      <c r="Y14796" s="429"/>
      <c r="Z14796" s="429"/>
      <c r="AA14796" s="429"/>
      <c r="AB14796" s="185"/>
      <c r="AC14796" s="431"/>
    </row>
    <row r="14797" spans="24:29">
      <c r="X14797" s="429"/>
      <c r="Y14797" s="429"/>
      <c r="Z14797" s="429"/>
      <c r="AA14797" s="429"/>
      <c r="AB14797" s="185"/>
      <c r="AC14797" s="431"/>
    </row>
    <row r="14798" spans="24:29">
      <c r="X14798" s="429"/>
      <c r="Y14798" s="429"/>
      <c r="Z14798" s="429"/>
      <c r="AA14798" s="429"/>
      <c r="AB14798" s="185"/>
      <c r="AC14798" s="431"/>
    </row>
    <row r="14799" spans="24:29">
      <c r="X14799" s="429"/>
      <c r="Y14799" s="429"/>
      <c r="Z14799" s="429"/>
      <c r="AA14799" s="429"/>
      <c r="AB14799" s="185"/>
      <c r="AC14799" s="431"/>
    </row>
    <row r="14800" spans="24:29">
      <c r="X14800" s="429"/>
      <c r="Y14800" s="429"/>
      <c r="Z14800" s="429"/>
      <c r="AA14800" s="429"/>
      <c r="AB14800" s="185"/>
      <c r="AC14800" s="431"/>
    </row>
    <row r="14801" spans="24:29">
      <c r="X14801" s="429"/>
      <c r="Y14801" s="429"/>
      <c r="Z14801" s="429"/>
      <c r="AA14801" s="429"/>
      <c r="AB14801" s="185"/>
      <c r="AC14801" s="431"/>
    </row>
    <row r="14802" spans="24:29">
      <c r="X14802" s="429"/>
      <c r="Y14802" s="429"/>
      <c r="Z14802" s="429"/>
      <c r="AA14802" s="429"/>
      <c r="AB14802" s="185"/>
      <c r="AC14802" s="431"/>
    </row>
    <row r="14803" spans="24:29">
      <c r="X14803" s="429"/>
      <c r="Y14803" s="429"/>
      <c r="Z14803" s="429"/>
      <c r="AA14803" s="429"/>
      <c r="AB14803" s="185"/>
      <c r="AC14803" s="431"/>
    </row>
    <row r="14804" spans="24:29">
      <c r="X14804" s="429"/>
      <c r="Y14804" s="429"/>
      <c r="Z14804" s="429"/>
      <c r="AA14804" s="429"/>
      <c r="AB14804" s="185"/>
      <c r="AC14804" s="431"/>
    </row>
    <row r="14805" spans="24:29">
      <c r="X14805" s="429"/>
      <c r="Y14805" s="429"/>
      <c r="Z14805" s="429"/>
      <c r="AA14805" s="429"/>
      <c r="AB14805" s="185"/>
      <c r="AC14805" s="431"/>
    </row>
    <row r="14806" spans="24:29">
      <c r="X14806" s="429"/>
      <c r="Y14806" s="429"/>
      <c r="Z14806" s="429"/>
      <c r="AA14806" s="429"/>
      <c r="AB14806" s="185"/>
      <c r="AC14806" s="431"/>
    </row>
    <row r="14807" spans="24:29">
      <c r="X14807" s="429"/>
      <c r="Y14807" s="429"/>
      <c r="Z14807" s="429"/>
      <c r="AA14807" s="429"/>
      <c r="AB14807" s="185"/>
      <c r="AC14807" s="431"/>
    </row>
    <row r="14808" spans="24:29">
      <c r="X14808" s="429"/>
      <c r="Y14808" s="429"/>
      <c r="Z14808" s="429"/>
      <c r="AA14808" s="429"/>
      <c r="AB14808" s="185"/>
      <c r="AC14808" s="431"/>
    </row>
    <row r="14809" spans="24:29">
      <c r="X14809" s="429"/>
      <c r="Y14809" s="429"/>
      <c r="Z14809" s="429"/>
      <c r="AA14809" s="429"/>
      <c r="AB14809" s="185"/>
      <c r="AC14809" s="431"/>
    </row>
    <row r="14810" spans="24:29">
      <c r="X14810" s="429"/>
      <c r="Y14810" s="429"/>
      <c r="Z14810" s="429"/>
      <c r="AA14810" s="429"/>
      <c r="AB14810" s="185"/>
      <c r="AC14810" s="431"/>
    </row>
    <row r="14811" spans="24:29">
      <c r="X14811" s="429"/>
      <c r="Y14811" s="429"/>
      <c r="Z14811" s="429"/>
      <c r="AA14811" s="429"/>
      <c r="AB14811" s="185"/>
      <c r="AC14811" s="431"/>
    </row>
    <row r="14812" spans="24:29">
      <c r="X14812" s="429"/>
      <c r="Y14812" s="429"/>
      <c r="Z14812" s="429"/>
      <c r="AA14812" s="429"/>
      <c r="AB14812" s="185"/>
      <c r="AC14812" s="431"/>
    </row>
    <row r="14813" spans="24:29">
      <c r="X14813" s="429"/>
      <c r="Y14813" s="429"/>
      <c r="Z14813" s="429"/>
      <c r="AA14813" s="429"/>
      <c r="AB14813" s="185"/>
      <c r="AC14813" s="431"/>
    </row>
    <row r="14814" spans="24:29">
      <c r="X14814" s="429"/>
      <c r="Y14814" s="429"/>
      <c r="Z14814" s="429"/>
      <c r="AA14814" s="429"/>
      <c r="AB14814" s="185"/>
      <c r="AC14814" s="431"/>
    </row>
    <row r="14815" spans="24:29">
      <c r="X14815" s="429"/>
      <c r="Y14815" s="429"/>
      <c r="Z14815" s="429"/>
      <c r="AA14815" s="429"/>
      <c r="AB14815" s="185"/>
      <c r="AC14815" s="431"/>
    </row>
    <row r="14816" spans="24:29">
      <c r="X14816" s="429"/>
      <c r="Y14816" s="429"/>
      <c r="Z14816" s="429"/>
      <c r="AA14816" s="429"/>
      <c r="AB14816" s="185"/>
      <c r="AC14816" s="431"/>
    </row>
    <row r="14817" spans="24:29">
      <c r="X14817" s="429"/>
      <c r="Y14817" s="429"/>
      <c r="Z14817" s="429"/>
      <c r="AA14817" s="429"/>
      <c r="AB14817" s="185"/>
      <c r="AC14817" s="431"/>
    </row>
    <row r="14818" spans="24:29">
      <c r="X14818" s="429"/>
      <c r="Y14818" s="429"/>
      <c r="Z14818" s="429"/>
      <c r="AA14818" s="429"/>
      <c r="AB14818" s="185"/>
      <c r="AC14818" s="431"/>
    </row>
    <row r="14819" spans="24:29">
      <c r="X14819" s="429"/>
      <c r="Y14819" s="429"/>
      <c r="Z14819" s="429"/>
      <c r="AA14819" s="429"/>
      <c r="AB14819" s="185"/>
      <c r="AC14819" s="431"/>
    </row>
    <row r="14820" spans="24:29">
      <c r="X14820" s="429"/>
      <c r="Y14820" s="429"/>
      <c r="Z14820" s="429"/>
      <c r="AA14820" s="429"/>
      <c r="AB14820" s="185"/>
      <c r="AC14820" s="431"/>
    </row>
    <row r="14821" spans="24:29">
      <c r="X14821" s="429"/>
      <c r="Y14821" s="429"/>
      <c r="Z14821" s="429"/>
      <c r="AA14821" s="429"/>
      <c r="AB14821" s="185"/>
      <c r="AC14821" s="431"/>
    </row>
    <row r="14822" spans="24:29">
      <c r="X14822" s="429"/>
      <c r="Y14822" s="429"/>
      <c r="Z14822" s="429"/>
      <c r="AA14822" s="429"/>
      <c r="AB14822" s="185"/>
      <c r="AC14822" s="431"/>
    </row>
    <row r="14823" spans="24:29">
      <c r="X14823" s="429"/>
      <c r="Y14823" s="429"/>
      <c r="Z14823" s="429"/>
      <c r="AA14823" s="429"/>
      <c r="AB14823" s="185"/>
      <c r="AC14823" s="431"/>
    </row>
    <row r="14824" spans="24:29">
      <c r="X14824" s="429"/>
      <c r="Y14824" s="429"/>
      <c r="Z14824" s="429"/>
      <c r="AA14824" s="429"/>
      <c r="AB14824" s="185"/>
      <c r="AC14824" s="431"/>
    </row>
    <row r="14825" spans="24:29">
      <c r="X14825" s="429"/>
      <c r="Y14825" s="429"/>
      <c r="Z14825" s="429"/>
      <c r="AA14825" s="429"/>
      <c r="AB14825" s="185"/>
      <c r="AC14825" s="431"/>
    </row>
    <row r="14826" spans="24:29">
      <c r="X14826" s="429"/>
      <c r="Y14826" s="429"/>
      <c r="Z14826" s="429"/>
      <c r="AA14826" s="429"/>
      <c r="AB14826" s="185"/>
      <c r="AC14826" s="431"/>
    </row>
    <row r="14827" spans="24:29">
      <c r="X14827" s="429"/>
      <c r="Y14827" s="429"/>
      <c r="Z14827" s="429"/>
      <c r="AA14827" s="429"/>
      <c r="AB14827" s="185"/>
      <c r="AC14827" s="431"/>
    </row>
    <row r="14828" spans="24:29">
      <c r="X14828" s="429"/>
      <c r="Y14828" s="429"/>
      <c r="Z14828" s="429"/>
      <c r="AA14828" s="429"/>
      <c r="AB14828" s="185"/>
      <c r="AC14828" s="431"/>
    </row>
    <row r="14829" spans="24:29">
      <c r="X14829" s="429"/>
      <c r="Y14829" s="429"/>
      <c r="Z14829" s="429"/>
      <c r="AA14829" s="429"/>
      <c r="AB14829" s="185"/>
      <c r="AC14829" s="431"/>
    </row>
    <row r="14830" spans="24:29">
      <c r="X14830" s="429"/>
      <c r="Y14830" s="429"/>
      <c r="Z14830" s="429"/>
      <c r="AA14830" s="429"/>
      <c r="AB14830" s="185"/>
      <c r="AC14830" s="431"/>
    </row>
    <row r="14831" spans="24:29">
      <c r="X14831" s="429"/>
      <c r="Y14831" s="429"/>
      <c r="Z14831" s="429"/>
      <c r="AA14831" s="429"/>
      <c r="AB14831" s="185"/>
      <c r="AC14831" s="431"/>
    </row>
    <row r="14832" spans="24:29">
      <c r="X14832" s="429"/>
      <c r="Y14832" s="429"/>
      <c r="Z14832" s="429"/>
      <c r="AA14832" s="429"/>
      <c r="AB14832" s="185"/>
      <c r="AC14832" s="431"/>
    </row>
    <row r="14833" spans="24:29">
      <c r="X14833" s="429"/>
      <c r="Y14833" s="429"/>
      <c r="Z14833" s="429"/>
      <c r="AA14833" s="429"/>
      <c r="AB14833" s="185"/>
      <c r="AC14833" s="431"/>
    </row>
    <row r="14834" spans="24:29">
      <c r="X14834" s="429"/>
      <c r="Y14834" s="429"/>
      <c r="Z14834" s="429"/>
      <c r="AA14834" s="429"/>
      <c r="AB14834" s="185"/>
      <c r="AC14834" s="431"/>
    </row>
    <row r="14835" spans="24:29">
      <c r="X14835" s="429"/>
      <c r="Y14835" s="429"/>
      <c r="Z14835" s="429"/>
      <c r="AA14835" s="429"/>
      <c r="AB14835" s="185"/>
      <c r="AC14835" s="431"/>
    </row>
    <row r="14836" spans="24:29">
      <c r="X14836" s="429"/>
      <c r="Y14836" s="429"/>
      <c r="Z14836" s="429"/>
      <c r="AA14836" s="429"/>
      <c r="AB14836" s="185"/>
      <c r="AC14836" s="431"/>
    </row>
    <row r="14837" spans="24:29">
      <c r="X14837" s="429"/>
      <c r="Y14837" s="429"/>
      <c r="Z14837" s="429"/>
      <c r="AA14837" s="429"/>
      <c r="AB14837" s="185"/>
      <c r="AC14837" s="431"/>
    </row>
    <row r="14838" spans="24:29">
      <c r="X14838" s="429"/>
      <c r="Y14838" s="429"/>
      <c r="Z14838" s="429"/>
      <c r="AA14838" s="429"/>
      <c r="AB14838" s="185"/>
      <c r="AC14838" s="431"/>
    </row>
    <row r="14839" spans="24:29">
      <c r="X14839" s="429"/>
      <c r="Y14839" s="429"/>
      <c r="Z14839" s="429"/>
      <c r="AA14839" s="429"/>
      <c r="AB14839" s="185"/>
      <c r="AC14839" s="431"/>
    </row>
    <row r="14840" spans="24:29">
      <c r="X14840" s="429"/>
      <c r="Y14840" s="429"/>
      <c r="Z14840" s="429"/>
      <c r="AA14840" s="429"/>
      <c r="AB14840" s="185"/>
      <c r="AC14840" s="431"/>
    </row>
    <row r="14841" spans="24:29">
      <c r="X14841" s="429"/>
      <c r="Y14841" s="429"/>
      <c r="Z14841" s="429"/>
      <c r="AA14841" s="429"/>
      <c r="AB14841" s="185"/>
      <c r="AC14841" s="431"/>
    </row>
    <row r="14842" spans="24:29">
      <c r="X14842" s="429"/>
      <c r="Y14842" s="429"/>
      <c r="Z14842" s="429"/>
      <c r="AA14842" s="429"/>
      <c r="AB14842" s="185"/>
      <c r="AC14842" s="431"/>
    </row>
    <row r="14843" spans="24:29">
      <c r="X14843" s="429"/>
      <c r="Y14843" s="429"/>
      <c r="Z14843" s="429"/>
      <c r="AA14843" s="429"/>
      <c r="AB14843" s="185"/>
      <c r="AC14843" s="431"/>
    </row>
    <row r="14844" spans="24:29">
      <c r="X14844" s="429"/>
      <c r="Y14844" s="429"/>
      <c r="Z14844" s="429"/>
      <c r="AA14844" s="429"/>
      <c r="AB14844" s="185"/>
      <c r="AC14844" s="431"/>
    </row>
    <row r="14845" spans="24:29">
      <c r="X14845" s="429"/>
      <c r="Y14845" s="429"/>
      <c r="Z14845" s="429"/>
      <c r="AA14845" s="429"/>
      <c r="AB14845" s="185"/>
      <c r="AC14845" s="431"/>
    </row>
    <row r="14846" spans="24:29">
      <c r="X14846" s="429"/>
      <c r="Y14846" s="429"/>
      <c r="Z14846" s="429"/>
      <c r="AA14846" s="429"/>
      <c r="AB14846" s="185"/>
      <c r="AC14846" s="431"/>
    </row>
    <row r="14847" spans="24:29">
      <c r="X14847" s="429"/>
      <c r="Y14847" s="429"/>
      <c r="Z14847" s="429"/>
      <c r="AA14847" s="429"/>
      <c r="AB14847" s="185"/>
      <c r="AC14847" s="431"/>
    </row>
    <row r="14848" spans="24:29">
      <c r="X14848" s="429"/>
      <c r="Y14848" s="429"/>
      <c r="Z14848" s="429"/>
      <c r="AA14848" s="429"/>
      <c r="AB14848" s="185"/>
      <c r="AC14848" s="431"/>
    </row>
    <row r="14849" spans="24:29">
      <c r="X14849" s="429"/>
      <c r="Y14849" s="429"/>
      <c r="Z14849" s="429"/>
      <c r="AA14849" s="429"/>
      <c r="AB14849" s="185"/>
      <c r="AC14849" s="431"/>
    </row>
    <row r="14850" spans="24:29">
      <c r="X14850" s="429"/>
      <c r="Y14850" s="429"/>
      <c r="Z14850" s="429"/>
      <c r="AA14850" s="429"/>
      <c r="AB14850" s="185"/>
      <c r="AC14850" s="431"/>
    </row>
    <row r="14851" spans="24:29">
      <c r="X14851" s="429"/>
      <c r="Y14851" s="429"/>
      <c r="Z14851" s="429"/>
      <c r="AA14851" s="429"/>
      <c r="AB14851" s="185"/>
      <c r="AC14851" s="431"/>
    </row>
    <row r="14852" spans="24:29">
      <c r="X14852" s="429"/>
      <c r="Y14852" s="429"/>
      <c r="Z14852" s="429"/>
      <c r="AA14852" s="429"/>
      <c r="AB14852" s="185"/>
      <c r="AC14852" s="431"/>
    </row>
    <row r="14853" spans="24:29">
      <c r="X14853" s="429"/>
      <c r="Y14853" s="429"/>
      <c r="Z14853" s="429"/>
      <c r="AA14853" s="429"/>
      <c r="AB14853" s="185"/>
      <c r="AC14853" s="431"/>
    </row>
    <row r="14854" spans="24:29">
      <c r="X14854" s="429"/>
      <c r="Y14854" s="429"/>
      <c r="Z14854" s="429"/>
      <c r="AA14854" s="429"/>
      <c r="AB14854" s="185"/>
      <c r="AC14854" s="431"/>
    </row>
    <row r="14855" spans="24:29">
      <c r="X14855" s="429"/>
      <c r="Y14855" s="429"/>
      <c r="Z14855" s="429"/>
      <c r="AA14855" s="429"/>
      <c r="AB14855" s="185"/>
      <c r="AC14855" s="431"/>
    </row>
    <row r="14856" spans="24:29">
      <c r="X14856" s="429"/>
      <c r="Y14856" s="429"/>
      <c r="Z14856" s="429"/>
      <c r="AA14856" s="429"/>
      <c r="AB14856" s="185"/>
      <c r="AC14856" s="431"/>
    </row>
    <row r="14857" spans="24:29">
      <c r="X14857" s="429"/>
      <c r="Y14857" s="429"/>
      <c r="Z14857" s="429"/>
      <c r="AA14857" s="429"/>
      <c r="AB14857" s="185"/>
      <c r="AC14857" s="431"/>
    </row>
    <row r="14858" spans="24:29">
      <c r="X14858" s="429"/>
      <c r="Y14858" s="429"/>
      <c r="Z14858" s="429"/>
      <c r="AA14858" s="429"/>
      <c r="AB14858" s="185"/>
      <c r="AC14858" s="431"/>
    </row>
    <row r="14859" spans="24:29">
      <c r="X14859" s="429"/>
      <c r="Y14859" s="429"/>
      <c r="Z14859" s="429"/>
      <c r="AA14859" s="429"/>
      <c r="AB14859" s="185"/>
      <c r="AC14859" s="431"/>
    </row>
    <row r="14860" spans="24:29">
      <c r="X14860" s="429"/>
      <c r="Y14860" s="429"/>
      <c r="Z14860" s="429"/>
      <c r="AA14860" s="429"/>
      <c r="AB14860" s="185"/>
      <c r="AC14860" s="431"/>
    </row>
    <row r="14861" spans="24:29">
      <c r="X14861" s="429"/>
      <c r="Y14861" s="429"/>
      <c r="Z14861" s="429"/>
      <c r="AA14861" s="429"/>
      <c r="AB14861" s="185"/>
      <c r="AC14861" s="431"/>
    </row>
    <row r="14862" spans="24:29">
      <c r="X14862" s="429"/>
      <c r="Y14862" s="429"/>
      <c r="Z14862" s="429"/>
      <c r="AA14862" s="429"/>
      <c r="AB14862" s="185"/>
      <c r="AC14862" s="431"/>
    </row>
    <row r="14863" spans="24:29">
      <c r="X14863" s="429"/>
      <c r="Y14863" s="429"/>
      <c r="Z14863" s="429"/>
      <c r="AA14863" s="429"/>
      <c r="AB14863" s="185"/>
      <c r="AC14863" s="431"/>
    </row>
    <row r="14864" spans="24:29">
      <c r="X14864" s="429"/>
      <c r="Y14864" s="429"/>
      <c r="Z14864" s="429"/>
      <c r="AA14864" s="429"/>
      <c r="AB14864" s="185"/>
      <c r="AC14864" s="431"/>
    </row>
    <row r="14865" spans="24:29">
      <c r="X14865" s="429"/>
      <c r="Y14865" s="429"/>
      <c r="Z14865" s="429"/>
      <c r="AA14865" s="429"/>
      <c r="AB14865" s="185"/>
      <c r="AC14865" s="431"/>
    </row>
    <row r="14866" spans="24:29">
      <c r="X14866" s="429"/>
      <c r="Y14866" s="429"/>
      <c r="Z14866" s="429"/>
      <c r="AA14866" s="429"/>
      <c r="AB14866" s="185"/>
      <c r="AC14866" s="431"/>
    </row>
    <row r="14867" spans="24:29">
      <c r="X14867" s="429"/>
      <c r="Y14867" s="429"/>
      <c r="Z14867" s="429"/>
      <c r="AA14867" s="429"/>
      <c r="AB14867" s="185"/>
      <c r="AC14867" s="431"/>
    </row>
    <row r="14868" spans="24:29">
      <c r="X14868" s="429"/>
      <c r="Y14868" s="429"/>
      <c r="Z14868" s="429"/>
      <c r="AA14868" s="429"/>
      <c r="AB14868" s="185"/>
      <c r="AC14868" s="431"/>
    </row>
    <row r="14869" spans="24:29">
      <c r="X14869" s="429"/>
      <c r="Y14869" s="429"/>
      <c r="Z14869" s="429"/>
      <c r="AA14869" s="429"/>
      <c r="AB14869" s="185"/>
      <c r="AC14869" s="431"/>
    </row>
    <row r="14870" spans="24:29">
      <c r="X14870" s="429"/>
      <c r="Y14870" s="429"/>
      <c r="Z14870" s="429"/>
      <c r="AA14870" s="429"/>
      <c r="AB14870" s="185"/>
      <c r="AC14870" s="431"/>
    </row>
    <row r="14871" spans="24:29">
      <c r="X14871" s="429"/>
      <c r="Y14871" s="429"/>
      <c r="Z14871" s="429"/>
      <c r="AA14871" s="429"/>
      <c r="AB14871" s="185"/>
      <c r="AC14871" s="431"/>
    </row>
    <row r="14872" spans="24:29">
      <c r="X14872" s="429"/>
      <c r="Y14872" s="429"/>
      <c r="Z14872" s="429"/>
      <c r="AA14872" s="429"/>
      <c r="AB14872" s="185"/>
      <c r="AC14872" s="431"/>
    </row>
    <row r="14873" spans="24:29">
      <c r="X14873" s="429"/>
      <c r="Y14873" s="429"/>
      <c r="Z14873" s="429"/>
      <c r="AA14873" s="429"/>
      <c r="AB14873" s="185"/>
      <c r="AC14873" s="431"/>
    </row>
    <row r="14874" spans="24:29">
      <c r="X14874" s="429"/>
      <c r="Y14874" s="429"/>
      <c r="Z14874" s="429"/>
      <c r="AA14874" s="429"/>
      <c r="AB14874" s="185"/>
      <c r="AC14874" s="431"/>
    </row>
    <row r="14875" spans="24:29">
      <c r="X14875" s="429"/>
      <c r="Y14875" s="429"/>
      <c r="Z14875" s="429"/>
      <c r="AA14875" s="429"/>
      <c r="AB14875" s="185"/>
      <c r="AC14875" s="431"/>
    </row>
    <row r="14876" spans="24:29">
      <c r="X14876" s="429"/>
      <c r="Y14876" s="429"/>
      <c r="Z14876" s="429"/>
      <c r="AA14876" s="429"/>
      <c r="AB14876" s="185"/>
      <c r="AC14876" s="431"/>
    </row>
    <row r="14877" spans="24:29">
      <c r="X14877" s="429"/>
      <c r="Y14877" s="429"/>
      <c r="Z14877" s="429"/>
      <c r="AA14877" s="429"/>
      <c r="AB14877" s="185"/>
      <c r="AC14877" s="431"/>
    </row>
    <row r="14878" spans="24:29">
      <c r="X14878" s="429"/>
      <c r="Y14878" s="429"/>
      <c r="Z14878" s="429"/>
      <c r="AA14878" s="429"/>
      <c r="AB14878" s="185"/>
      <c r="AC14878" s="431"/>
    </row>
    <row r="14879" spans="24:29">
      <c r="X14879" s="429"/>
      <c r="Y14879" s="429"/>
      <c r="Z14879" s="429"/>
      <c r="AA14879" s="429"/>
      <c r="AB14879" s="185"/>
      <c r="AC14879" s="431"/>
    </row>
    <row r="14880" spans="24:29">
      <c r="X14880" s="429"/>
      <c r="Y14880" s="429"/>
      <c r="Z14880" s="429"/>
      <c r="AA14880" s="429"/>
      <c r="AB14880" s="185"/>
      <c r="AC14880" s="431"/>
    </row>
    <row r="14881" spans="24:29">
      <c r="X14881" s="429"/>
      <c r="Y14881" s="429"/>
      <c r="Z14881" s="429"/>
      <c r="AA14881" s="429"/>
      <c r="AB14881" s="185"/>
      <c r="AC14881" s="431"/>
    </row>
    <row r="14882" spans="24:29">
      <c r="X14882" s="429"/>
      <c r="Y14882" s="429"/>
      <c r="Z14882" s="429"/>
      <c r="AA14882" s="429"/>
      <c r="AB14882" s="185"/>
      <c r="AC14882" s="431"/>
    </row>
    <row r="14883" spans="24:29">
      <c r="X14883" s="429"/>
      <c r="Y14883" s="429"/>
      <c r="Z14883" s="429"/>
      <c r="AA14883" s="429"/>
      <c r="AB14883" s="185"/>
      <c r="AC14883" s="431"/>
    </row>
    <row r="14884" spans="24:29">
      <c r="X14884" s="429"/>
      <c r="Y14884" s="429"/>
      <c r="Z14884" s="429"/>
      <c r="AA14884" s="429"/>
      <c r="AB14884" s="185"/>
      <c r="AC14884" s="431"/>
    </row>
    <row r="14885" spans="24:29">
      <c r="X14885" s="429"/>
      <c r="Y14885" s="429"/>
      <c r="Z14885" s="429"/>
      <c r="AA14885" s="429"/>
      <c r="AB14885" s="185"/>
      <c r="AC14885" s="431"/>
    </row>
    <row r="14886" spans="24:29">
      <c r="X14886" s="429"/>
      <c r="Y14886" s="429"/>
      <c r="Z14886" s="429"/>
      <c r="AA14886" s="429"/>
      <c r="AB14886" s="185"/>
      <c r="AC14886" s="431"/>
    </row>
    <row r="14887" spans="24:29">
      <c r="X14887" s="429"/>
      <c r="Y14887" s="429"/>
      <c r="Z14887" s="429"/>
      <c r="AA14887" s="429"/>
      <c r="AB14887" s="185"/>
      <c r="AC14887" s="431"/>
    </row>
    <row r="14888" spans="24:29">
      <c r="X14888" s="429"/>
      <c r="Y14888" s="429"/>
      <c r="Z14888" s="429"/>
      <c r="AA14888" s="429"/>
      <c r="AB14888" s="185"/>
      <c r="AC14888" s="431"/>
    </row>
    <row r="14889" spans="24:29">
      <c r="X14889" s="429"/>
      <c r="Y14889" s="429"/>
      <c r="Z14889" s="429"/>
      <c r="AA14889" s="429"/>
      <c r="AB14889" s="185"/>
      <c r="AC14889" s="431"/>
    </row>
    <row r="14890" spans="24:29">
      <c r="X14890" s="429"/>
      <c r="Y14890" s="429"/>
      <c r="Z14890" s="429"/>
      <c r="AA14890" s="429"/>
      <c r="AB14890" s="185"/>
      <c r="AC14890" s="431"/>
    </row>
    <row r="14891" spans="24:29">
      <c r="X14891" s="429"/>
      <c r="Y14891" s="429"/>
      <c r="Z14891" s="429"/>
      <c r="AA14891" s="429"/>
      <c r="AB14891" s="185"/>
      <c r="AC14891" s="431"/>
    </row>
    <row r="14892" spans="24:29">
      <c r="X14892" s="429"/>
      <c r="Y14892" s="429"/>
      <c r="Z14892" s="429"/>
      <c r="AA14892" s="429"/>
      <c r="AB14892" s="185"/>
      <c r="AC14892" s="431"/>
    </row>
    <row r="14893" spans="24:29">
      <c r="X14893" s="429"/>
      <c r="Y14893" s="429"/>
      <c r="Z14893" s="429"/>
      <c r="AA14893" s="429"/>
      <c r="AB14893" s="185"/>
      <c r="AC14893" s="431"/>
    </row>
    <row r="14894" spans="24:29">
      <c r="X14894" s="429"/>
      <c r="Y14894" s="429"/>
      <c r="Z14894" s="429"/>
      <c r="AA14894" s="429"/>
      <c r="AB14894" s="185"/>
      <c r="AC14894" s="431"/>
    </row>
    <row r="14895" spans="24:29">
      <c r="X14895" s="429"/>
      <c r="Y14895" s="429"/>
      <c r="Z14895" s="429"/>
      <c r="AA14895" s="429"/>
      <c r="AB14895" s="185"/>
      <c r="AC14895" s="431"/>
    </row>
    <row r="14896" spans="24:29">
      <c r="X14896" s="429"/>
      <c r="Y14896" s="429"/>
      <c r="Z14896" s="429"/>
      <c r="AA14896" s="429"/>
      <c r="AB14896" s="185"/>
      <c r="AC14896" s="431"/>
    </row>
    <row r="14897" spans="24:29">
      <c r="X14897" s="429"/>
      <c r="Y14897" s="429"/>
      <c r="Z14897" s="429"/>
      <c r="AA14897" s="429"/>
      <c r="AB14897" s="185"/>
      <c r="AC14897" s="431"/>
    </row>
    <row r="14898" spans="24:29">
      <c r="X14898" s="429"/>
      <c r="Y14898" s="429"/>
      <c r="Z14898" s="429"/>
      <c r="AA14898" s="429"/>
      <c r="AB14898" s="185"/>
      <c r="AC14898" s="431"/>
    </row>
    <row r="14899" spans="24:29">
      <c r="X14899" s="429"/>
      <c r="Y14899" s="429"/>
      <c r="Z14899" s="429"/>
      <c r="AA14899" s="429"/>
      <c r="AB14899" s="185"/>
      <c r="AC14899" s="431"/>
    </row>
    <row r="14900" spans="24:29">
      <c r="X14900" s="429"/>
      <c r="Y14900" s="429"/>
      <c r="Z14900" s="429"/>
      <c r="AA14900" s="429"/>
      <c r="AB14900" s="185"/>
      <c r="AC14900" s="431"/>
    </row>
    <row r="14901" spans="24:29">
      <c r="X14901" s="429"/>
      <c r="Y14901" s="429"/>
      <c r="Z14901" s="429"/>
      <c r="AA14901" s="429"/>
      <c r="AB14901" s="185"/>
      <c r="AC14901" s="431"/>
    </row>
    <row r="14902" spans="24:29">
      <c r="X14902" s="429"/>
      <c r="Y14902" s="429"/>
      <c r="Z14902" s="429"/>
      <c r="AA14902" s="429"/>
      <c r="AB14902" s="185"/>
      <c r="AC14902" s="431"/>
    </row>
    <row r="14903" spans="24:29">
      <c r="X14903" s="429"/>
      <c r="Y14903" s="429"/>
      <c r="Z14903" s="429"/>
      <c r="AA14903" s="429"/>
      <c r="AB14903" s="185"/>
      <c r="AC14903" s="431"/>
    </row>
    <row r="14904" spans="24:29">
      <c r="X14904" s="429"/>
      <c r="Y14904" s="429"/>
      <c r="Z14904" s="429"/>
      <c r="AA14904" s="429"/>
      <c r="AB14904" s="185"/>
      <c r="AC14904" s="431"/>
    </row>
    <row r="14905" spans="24:29">
      <c r="X14905" s="429"/>
      <c r="Y14905" s="429"/>
      <c r="Z14905" s="429"/>
      <c r="AA14905" s="429"/>
      <c r="AB14905" s="185"/>
      <c r="AC14905" s="431"/>
    </row>
    <row r="14906" spans="24:29">
      <c r="X14906" s="429"/>
      <c r="Y14906" s="429"/>
      <c r="Z14906" s="429"/>
      <c r="AA14906" s="429"/>
      <c r="AB14906" s="185"/>
      <c r="AC14906" s="431"/>
    </row>
    <row r="14907" spans="24:29">
      <c r="X14907" s="429"/>
      <c r="Y14907" s="429"/>
      <c r="Z14907" s="429"/>
      <c r="AA14907" s="429"/>
      <c r="AB14907" s="185"/>
      <c r="AC14907" s="431"/>
    </row>
    <row r="14908" spans="24:29">
      <c r="X14908" s="429"/>
      <c r="Y14908" s="429"/>
      <c r="Z14908" s="429"/>
      <c r="AA14908" s="429"/>
      <c r="AB14908" s="185"/>
      <c r="AC14908" s="431"/>
    </row>
    <row r="14909" spans="24:29">
      <c r="X14909" s="429"/>
      <c r="Y14909" s="429"/>
      <c r="Z14909" s="429"/>
      <c r="AA14909" s="429"/>
      <c r="AB14909" s="185"/>
      <c r="AC14909" s="431"/>
    </row>
    <row r="14910" spans="24:29">
      <c r="X14910" s="429"/>
      <c r="Y14910" s="429"/>
      <c r="Z14910" s="429"/>
      <c r="AA14910" s="429"/>
      <c r="AB14910" s="185"/>
      <c r="AC14910" s="431"/>
    </row>
    <row r="14911" spans="24:29">
      <c r="X14911" s="429"/>
      <c r="Y14911" s="429"/>
      <c r="Z14911" s="429"/>
      <c r="AA14911" s="429"/>
      <c r="AB14911" s="185"/>
      <c r="AC14911" s="431"/>
    </row>
    <row r="14912" spans="24:29">
      <c r="X14912" s="429"/>
      <c r="Y14912" s="429"/>
      <c r="Z14912" s="429"/>
      <c r="AA14912" s="429"/>
      <c r="AB14912" s="185"/>
      <c r="AC14912" s="431"/>
    </row>
    <row r="14913" spans="24:29">
      <c r="X14913" s="429"/>
      <c r="Y14913" s="429"/>
      <c r="Z14913" s="429"/>
      <c r="AA14913" s="429"/>
      <c r="AB14913" s="185"/>
      <c r="AC14913" s="431"/>
    </row>
    <row r="14914" spans="24:29">
      <c r="X14914" s="429"/>
      <c r="Y14914" s="429"/>
      <c r="Z14914" s="429"/>
      <c r="AA14914" s="429"/>
      <c r="AB14914" s="185"/>
      <c r="AC14914" s="431"/>
    </row>
    <row r="14915" spans="24:29">
      <c r="X14915" s="429"/>
      <c r="Y14915" s="429"/>
      <c r="Z14915" s="429"/>
      <c r="AA14915" s="429"/>
      <c r="AB14915" s="185"/>
      <c r="AC14915" s="431"/>
    </row>
    <row r="14916" spans="24:29">
      <c r="X14916" s="429"/>
      <c r="Y14916" s="429"/>
      <c r="Z14916" s="429"/>
      <c r="AA14916" s="429"/>
      <c r="AB14916" s="185"/>
      <c r="AC14916" s="431"/>
    </row>
    <row r="14917" spans="24:29">
      <c r="X14917" s="429"/>
      <c r="Y14917" s="429"/>
      <c r="Z14917" s="429"/>
      <c r="AA14917" s="429"/>
      <c r="AB14917" s="185"/>
      <c r="AC14917" s="431"/>
    </row>
    <row r="14918" spans="24:29">
      <c r="X14918" s="429"/>
      <c r="Y14918" s="429"/>
      <c r="Z14918" s="429"/>
      <c r="AA14918" s="429"/>
      <c r="AB14918" s="185"/>
      <c r="AC14918" s="431"/>
    </row>
    <row r="14919" spans="24:29">
      <c r="X14919" s="429"/>
      <c r="Y14919" s="429"/>
      <c r="Z14919" s="429"/>
      <c r="AA14919" s="429"/>
      <c r="AB14919" s="185"/>
      <c r="AC14919" s="431"/>
    </row>
    <row r="14920" spans="24:29">
      <c r="X14920" s="429"/>
      <c r="Y14920" s="429"/>
      <c r="Z14920" s="429"/>
      <c r="AA14920" s="429"/>
      <c r="AB14920" s="185"/>
      <c r="AC14920" s="431"/>
    </row>
    <row r="14921" spans="24:29">
      <c r="X14921" s="429"/>
      <c r="Y14921" s="429"/>
      <c r="Z14921" s="429"/>
      <c r="AA14921" s="429"/>
      <c r="AB14921" s="185"/>
      <c r="AC14921" s="431"/>
    </row>
    <row r="14922" spans="24:29">
      <c r="X14922" s="429"/>
      <c r="Y14922" s="429"/>
      <c r="Z14922" s="429"/>
      <c r="AA14922" s="429"/>
      <c r="AB14922" s="185"/>
      <c r="AC14922" s="431"/>
    </row>
    <row r="14923" spans="24:29">
      <c r="X14923" s="429"/>
      <c r="Y14923" s="429"/>
      <c r="Z14923" s="429"/>
      <c r="AA14923" s="429"/>
      <c r="AB14923" s="185"/>
      <c r="AC14923" s="431"/>
    </row>
    <row r="14924" spans="24:29">
      <c r="X14924" s="429"/>
      <c r="Y14924" s="429"/>
      <c r="Z14924" s="429"/>
      <c r="AA14924" s="429"/>
      <c r="AB14924" s="185"/>
      <c r="AC14924" s="431"/>
    </row>
    <row r="14925" spans="24:29">
      <c r="X14925" s="429"/>
      <c r="Y14925" s="429"/>
      <c r="Z14925" s="429"/>
      <c r="AA14925" s="429"/>
      <c r="AB14925" s="185"/>
      <c r="AC14925" s="431"/>
    </row>
    <row r="14926" spans="24:29">
      <c r="X14926" s="429"/>
      <c r="Y14926" s="429"/>
      <c r="Z14926" s="429"/>
      <c r="AA14926" s="429"/>
      <c r="AB14926" s="185"/>
      <c r="AC14926" s="431"/>
    </row>
    <row r="14927" spans="24:29">
      <c r="X14927" s="429"/>
      <c r="Y14927" s="429"/>
      <c r="Z14927" s="429"/>
      <c r="AA14927" s="429"/>
      <c r="AB14927" s="185"/>
      <c r="AC14927" s="431"/>
    </row>
    <row r="14928" spans="24:29">
      <c r="X14928" s="429"/>
      <c r="Y14928" s="429"/>
      <c r="Z14928" s="429"/>
      <c r="AA14928" s="429"/>
      <c r="AB14928" s="185"/>
      <c r="AC14928" s="431"/>
    </row>
    <row r="14929" spans="24:29">
      <c r="X14929" s="429"/>
      <c r="Y14929" s="429"/>
      <c r="Z14929" s="429"/>
      <c r="AA14929" s="429"/>
      <c r="AB14929" s="185"/>
      <c r="AC14929" s="431"/>
    </row>
    <row r="14930" spans="24:29">
      <c r="X14930" s="429"/>
      <c r="Y14930" s="429"/>
      <c r="Z14930" s="429"/>
      <c r="AA14930" s="429"/>
      <c r="AB14930" s="185"/>
      <c r="AC14930" s="431"/>
    </row>
    <row r="14931" spans="24:29">
      <c r="X14931" s="429"/>
      <c r="Y14931" s="429"/>
      <c r="Z14931" s="429"/>
      <c r="AA14931" s="429"/>
      <c r="AB14931" s="185"/>
      <c r="AC14931" s="431"/>
    </row>
    <row r="14932" spans="24:29">
      <c r="X14932" s="429"/>
      <c r="Y14932" s="429"/>
      <c r="Z14932" s="429"/>
      <c r="AA14932" s="429"/>
      <c r="AB14932" s="185"/>
      <c r="AC14932" s="431"/>
    </row>
    <row r="14933" spans="24:29">
      <c r="X14933" s="429"/>
      <c r="Y14933" s="429"/>
      <c r="Z14933" s="429"/>
      <c r="AA14933" s="429"/>
      <c r="AB14933" s="185"/>
      <c r="AC14933" s="431"/>
    </row>
    <row r="14934" spans="24:29">
      <c r="X14934" s="429"/>
      <c r="Y14934" s="429"/>
      <c r="Z14934" s="429"/>
      <c r="AA14934" s="429"/>
      <c r="AB14934" s="185"/>
      <c r="AC14934" s="431"/>
    </row>
    <row r="14935" spans="24:29">
      <c r="X14935" s="429"/>
      <c r="Y14935" s="429"/>
      <c r="Z14935" s="429"/>
      <c r="AA14935" s="429"/>
      <c r="AB14935" s="185"/>
      <c r="AC14935" s="431"/>
    </row>
    <row r="14936" spans="24:29">
      <c r="X14936" s="429"/>
      <c r="Y14936" s="429"/>
      <c r="Z14936" s="429"/>
      <c r="AA14936" s="429"/>
      <c r="AB14936" s="185"/>
      <c r="AC14936" s="431"/>
    </row>
    <row r="14937" spans="24:29">
      <c r="X14937" s="429"/>
      <c r="Y14937" s="429"/>
      <c r="Z14937" s="429"/>
      <c r="AA14937" s="429"/>
      <c r="AB14937" s="185"/>
      <c r="AC14937" s="431"/>
    </row>
    <row r="14938" spans="24:29">
      <c r="X14938" s="429"/>
      <c r="Y14938" s="429"/>
      <c r="Z14938" s="429"/>
      <c r="AA14938" s="429"/>
      <c r="AB14938" s="185"/>
      <c r="AC14938" s="431"/>
    </row>
    <row r="14939" spans="24:29">
      <c r="X14939" s="429"/>
      <c r="Y14939" s="429"/>
      <c r="Z14939" s="429"/>
      <c r="AA14939" s="429"/>
      <c r="AB14939" s="185"/>
      <c r="AC14939" s="431"/>
    </row>
    <row r="14940" spans="24:29">
      <c r="X14940" s="429"/>
      <c r="Y14940" s="429"/>
      <c r="Z14940" s="429"/>
      <c r="AA14940" s="429"/>
      <c r="AB14940" s="185"/>
      <c r="AC14940" s="431"/>
    </row>
    <row r="14941" spans="24:29">
      <c r="X14941" s="429"/>
      <c r="Y14941" s="429"/>
      <c r="Z14941" s="429"/>
      <c r="AA14941" s="429"/>
      <c r="AB14941" s="185"/>
      <c r="AC14941" s="431"/>
    </row>
    <row r="14942" spans="24:29">
      <c r="X14942" s="429"/>
      <c r="Y14942" s="429"/>
      <c r="Z14942" s="429"/>
      <c r="AA14942" s="429"/>
      <c r="AB14942" s="185"/>
      <c r="AC14942" s="431"/>
    </row>
    <row r="14943" spans="24:29">
      <c r="X14943" s="429"/>
      <c r="Y14943" s="429"/>
      <c r="Z14943" s="429"/>
      <c r="AA14943" s="429"/>
      <c r="AB14943" s="185"/>
      <c r="AC14943" s="431"/>
    </row>
    <row r="14944" spans="24:29">
      <c r="X14944" s="429"/>
      <c r="Y14944" s="429"/>
      <c r="Z14944" s="429"/>
      <c r="AA14944" s="429"/>
      <c r="AB14944" s="185"/>
      <c r="AC14944" s="431"/>
    </row>
    <row r="14945" spans="24:29">
      <c r="X14945" s="429"/>
      <c r="Y14945" s="429"/>
      <c r="Z14945" s="429"/>
      <c r="AA14945" s="429"/>
      <c r="AB14945" s="185"/>
      <c r="AC14945" s="431"/>
    </row>
    <row r="14946" spans="24:29">
      <c r="X14946" s="429"/>
      <c r="Y14946" s="429"/>
      <c r="Z14946" s="429"/>
      <c r="AA14946" s="429"/>
      <c r="AB14946" s="185"/>
      <c r="AC14946" s="431"/>
    </row>
    <row r="14947" spans="24:29">
      <c r="X14947" s="429"/>
      <c r="Y14947" s="429"/>
      <c r="Z14947" s="429"/>
      <c r="AA14947" s="429"/>
      <c r="AB14947" s="185"/>
      <c r="AC14947" s="431"/>
    </row>
    <row r="14948" spans="24:29">
      <c r="X14948" s="429"/>
      <c r="Y14948" s="429"/>
      <c r="Z14948" s="429"/>
      <c r="AA14948" s="429"/>
      <c r="AB14948" s="185"/>
      <c r="AC14948" s="431"/>
    </row>
    <row r="14949" spans="24:29">
      <c r="X14949" s="429"/>
      <c r="Y14949" s="429"/>
      <c r="Z14949" s="429"/>
      <c r="AA14949" s="429"/>
      <c r="AB14949" s="185"/>
      <c r="AC14949" s="431"/>
    </row>
    <row r="14950" spans="24:29">
      <c r="X14950" s="429"/>
      <c r="Y14950" s="429"/>
      <c r="Z14950" s="429"/>
      <c r="AA14950" s="429"/>
      <c r="AB14950" s="185"/>
      <c r="AC14950" s="431"/>
    </row>
    <row r="14951" spans="24:29">
      <c r="X14951" s="429"/>
      <c r="Y14951" s="429"/>
      <c r="Z14951" s="429"/>
      <c r="AA14951" s="429"/>
      <c r="AB14951" s="185"/>
      <c r="AC14951" s="431"/>
    </row>
    <row r="14952" spans="24:29">
      <c r="X14952" s="429"/>
      <c r="Y14952" s="429"/>
      <c r="Z14952" s="429"/>
      <c r="AA14952" s="429"/>
      <c r="AB14952" s="185"/>
      <c r="AC14952" s="431"/>
    </row>
    <row r="14953" spans="24:29">
      <c r="X14953" s="429"/>
      <c r="Y14953" s="429"/>
      <c r="Z14953" s="429"/>
      <c r="AA14953" s="429"/>
      <c r="AB14953" s="185"/>
      <c r="AC14953" s="431"/>
    </row>
    <row r="14954" spans="24:29">
      <c r="X14954" s="429"/>
      <c r="Y14954" s="429"/>
      <c r="Z14954" s="429"/>
      <c r="AA14954" s="429"/>
      <c r="AB14954" s="185"/>
      <c r="AC14954" s="431"/>
    </row>
    <row r="14955" spans="24:29">
      <c r="X14955" s="429"/>
      <c r="Y14955" s="429"/>
      <c r="Z14955" s="429"/>
      <c r="AA14955" s="429"/>
      <c r="AB14955" s="185"/>
      <c r="AC14955" s="431"/>
    </row>
    <row r="14956" spans="24:29">
      <c r="X14956" s="429"/>
      <c r="Y14956" s="429"/>
      <c r="Z14956" s="429"/>
      <c r="AA14956" s="429"/>
      <c r="AB14956" s="185"/>
      <c r="AC14956" s="431"/>
    </row>
    <row r="14957" spans="24:29">
      <c r="X14957" s="429"/>
      <c r="Y14957" s="429"/>
      <c r="Z14957" s="429"/>
      <c r="AA14957" s="429"/>
      <c r="AB14957" s="185"/>
      <c r="AC14957" s="431"/>
    </row>
    <row r="14958" spans="24:29">
      <c r="X14958" s="429"/>
      <c r="Y14958" s="429"/>
      <c r="Z14958" s="429"/>
      <c r="AA14958" s="429"/>
      <c r="AB14958" s="185"/>
      <c r="AC14958" s="431"/>
    </row>
    <row r="14959" spans="24:29">
      <c r="X14959" s="429"/>
      <c r="Y14959" s="429"/>
      <c r="Z14959" s="429"/>
      <c r="AA14959" s="429"/>
      <c r="AB14959" s="185"/>
      <c r="AC14959" s="431"/>
    </row>
    <row r="14960" spans="24:29">
      <c r="X14960" s="429"/>
      <c r="Y14960" s="429"/>
      <c r="Z14960" s="429"/>
      <c r="AA14960" s="429"/>
      <c r="AB14960" s="185"/>
      <c r="AC14960" s="431"/>
    </row>
    <row r="14961" spans="24:29">
      <c r="X14961" s="429"/>
      <c r="Y14961" s="429"/>
      <c r="Z14961" s="429"/>
      <c r="AA14961" s="429"/>
      <c r="AB14961" s="185"/>
      <c r="AC14961" s="431"/>
    </row>
    <row r="14962" spans="24:29">
      <c r="X14962" s="429"/>
      <c r="Y14962" s="429"/>
      <c r="Z14962" s="429"/>
      <c r="AA14962" s="429"/>
      <c r="AB14962" s="185"/>
      <c r="AC14962" s="431"/>
    </row>
    <row r="14963" spans="24:29">
      <c r="X14963" s="429"/>
      <c r="Y14963" s="429"/>
      <c r="Z14963" s="429"/>
      <c r="AA14963" s="429"/>
      <c r="AB14963" s="185"/>
      <c r="AC14963" s="431"/>
    </row>
    <row r="14964" spans="24:29">
      <c r="X14964" s="429"/>
      <c r="Y14964" s="429"/>
      <c r="Z14964" s="429"/>
      <c r="AA14964" s="429"/>
      <c r="AB14964" s="185"/>
      <c r="AC14964" s="431"/>
    </row>
    <row r="14965" spans="24:29">
      <c r="X14965" s="429"/>
      <c r="Y14965" s="429"/>
      <c r="Z14965" s="429"/>
      <c r="AA14965" s="429"/>
      <c r="AB14965" s="185"/>
      <c r="AC14965" s="431"/>
    </row>
    <row r="14966" spans="24:29">
      <c r="X14966" s="429"/>
      <c r="Y14966" s="429"/>
      <c r="Z14966" s="429"/>
      <c r="AA14966" s="429"/>
      <c r="AB14966" s="185"/>
      <c r="AC14966" s="431"/>
    </row>
    <row r="14967" spans="24:29">
      <c r="X14967" s="429"/>
      <c r="Y14967" s="429"/>
      <c r="Z14967" s="429"/>
      <c r="AA14967" s="429"/>
      <c r="AB14967" s="185"/>
      <c r="AC14967" s="431"/>
    </row>
    <row r="14968" spans="24:29">
      <c r="X14968" s="429"/>
      <c r="Y14968" s="429"/>
      <c r="Z14968" s="429"/>
      <c r="AA14968" s="429"/>
      <c r="AB14968" s="185"/>
      <c r="AC14968" s="431"/>
    </row>
    <row r="14969" spans="24:29">
      <c r="X14969" s="429"/>
      <c r="Y14969" s="429"/>
      <c r="Z14969" s="429"/>
      <c r="AA14969" s="429"/>
      <c r="AB14969" s="185"/>
      <c r="AC14969" s="431"/>
    </row>
    <row r="14970" spans="24:29">
      <c r="X14970" s="429"/>
      <c r="Y14970" s="429"/>
      <c r="Z14970" s="429"/>
      <c r="AA14970" s="429"/>
      <c r="AB14970" s="185"/>
      <c r="AC14970" s="431"/>
    </row>
    <row r="14971" spans="24:29">
      <c r="X14971" s="429"/>
      <c r="Y14971" s="429"/>
      <c r="Z14971" s="429"/>
      <c r="AA14971" s="429"/>
      <c r="AB14971" s="185"/>
      <c r="AC14971" s="431"/>
    </row>
    <row r="14972" spans="24:29">
      <c r="X14972" s="429"/>
      <c r="Y14972" s="429"/>
      <c r="Z14972" s="429"/>
      <c r="AA14972" s="429"/>
      <c r="AB14972" s="185"/>
      <c r="AC14972" s="431"/>
    </row>
    <row r="14973" spans="24:29">
      <c r="X14973" s="429"/>
      <c r="Y14973" s="429"/>
      <c r="Z14973" s="429"/>
      <c r="AA14973" s="429"/>
      <c r="AB14973" s="185"/>
      <c r="AC14973" s="431"/>
    </row>
    <row r="14974" spans="24:29">
      <c r="X14974" s="429"/>
      <c r="Y14974" s="429"/>
      <c r="Z14974" s="429"/>
      <c r="AA14974" s="429"/>
      <c r="AB14974" s="185"/>
      <c r="AC14974" s="431"/>
    </row>
    <row r="14975" spans="24:29">
      <c r="X14975" s="429"/>
      <c r="Y14975" s="429"/>
      <c r="Z14975" s="429"/>
      <c r="AA14975" s="429"/>
      <c r="AB14975" s="185"/>
      <c r="AC14975" s="431"/>
    </row>
    <row r="14976" spans="24:29">
      <c r="X14976" s="429"/>
      <c r="Y14976" s="429"/>
      <c r="Z14976" s="429"/>
      <c r="AA14976" s="429"/>
      <c r="AB14976" s="185"/>
      <c r="AC14976" s="431"/>
    </row>
    <row r="14977" spans="24:29">
      <c r="X14977" s="429"/>
      <c r="Y14977" s="429"/>
      <c r="Z14977" s="429"/>
      <c r="AA14977" s="429"/>
      <c r="AB14977" s="185"/>
      <c r="AC14977" s="431"/>
    </row>
    <row r="14978" spans="24:29">
      <c r="X14978" s="429"/>
      <c r="Y14978" s="429"/>
      <c r="Z14978" s="429"/>
      <c r="AA14978" s="429"/>
      <c r="AB14978" s="185"/>
      <c r="AC14978" s="431"/>
    </row>
    <row r="14979" spans="24:29">
      <c r="X14979" s="429"/>
      <c r="Y14979" s="429"/>
      <c r="Z14979" s="429"/>
      <c r="AA14979" s="429"/>
      <c r="AB14979" s="185"/>
      <c r="AC14979" s="431"/>
    </row>
    <row r="14980" spans="24:29">
      <c r="X14980" s="429"/>
      <c r="Y14980" s="429"/>
      <c r="Z14980" s="429"/>
      <c r="AA14980" s="429"/>
      <c r="AB14980" s="185"/>
      <c r="AC14980" s="431"/>
    </row>
    <row r="14981" spans="24:29">
      <c r="X14981" s="429"/>
      <c r="Y14981" s="429"/>
      <c r="Z14981" s="429"/>
      <c r="AA14981" s="429"/>
      <c r="AB14981" s="185"/>
      <c r="AC14981" s="431"/>
    </row>
    <row r="14982" spans="24:29">
      <c r="X14982" s="429"/>
      <c r="Y14982" s="429"/>
      <c r="Z14982" s="429"/>
      <c r="AA14982" s="429"/>
      <c r="AB14982" s="185"/>
      <c r="AC14982" s="431"/>
    </row>
    <row r="14983" spans="24:29">
      <c r="X14983" s="429"/>
      <c r="Y14983" s="429"/>
      <c r="Z14983" s="429"/>
      <c r="AA14983" s="429"/>
      <c r="AB14983" s="185"/>
      <c r="AC14983" s="431"/>
    </row>
    <row r="14984" spans="24:29">
      <c r="X14984" s="429"/>
      <c r="Y14984" s="429"/>
      <c r="Z14984" s="429"/>
      <c r="AA14984" s="429"/>
      <c r="AB14984" s="185"/>
      <c r="AC14984" s="431"/>
    </row>
    <row r="14985" spans="24:29">
      <c r="X14985" s="429"/>
      <c r="Y14985" s="429"/>
      <c r="Z14985" s="429"/>
      <c r="AA14985" s="429"/>
      <c r="AB14985" s="185"/>
      <c r="AC14985" s="431"/>
    </row>
    <row r="14986" spans="24:29">
      <c r="X14986" s="429"/>
      <c r="Y14986" s="429"/>
      <c r="Z14986" s="429"/>
      <c r="AA14986" s="429"/>
      <c r="AB14986" s="185"/>
      <c r="AC14986" s="431"/>
    </row>
    <row r="14987" spans="24:29">
      <c r="X14987" s="429"/>
      <c r="Y14987" s="429"/>
      <c r="Z14987" s="429"/>
      <c r="AA14987" s="429"/>
      <c r="AB14987" s="185"/>
      <c r="AC14987" s="431"/>
    </row>
    <row r="14988" spans="24:29">
      <c r="X14988" s="429"/>
      <c r="Y14988" s="429"/>
      <c r="Z14988" s="429"/>
      <c r="AA14988" s="429"/>
      <c r="AB14988" s="185"/>
      <c r="AC14988" s="431"/>
    </row>
    <row r="14989" spans="24:29">
      <c r="X14989" s="429"/>
      <c r="Y14989" s="429"/>
      <c r="Z14989" s="429"/>
      <c r="AA14989" s="429"/>
      <c r="AB14989" s="185"/>
      <c r="AC14989" s="431"/>
    </row>
    <row r="14990" spans="24:29">
      <c r="X14990" s="429"/>
      <c r="Y14990" s="429"/>
      <c r="Z14990" s="429"/>
      <c r="AA14990" s="429"/>
      <c r="AB14990" s="185"/>
      <c r="AC14990" s="431"/>
    </row>
    <row r="14991" spans="24:29">
      <c r="X14991" s="429"/>
      <c r="Y14991" s="429"/>
      <c r="Z14991" s="429"/>
      <c r="AA14991" s="429"/>
      <c r="AB14991" s="185"/>
      <c r="AC14991" s="431"/>
    </row>
    <row r="14992" spans="24:29">
      <c r="X14992" s="429"/>
      <c r="Y14992" s="429"/>
      <c r="Z14992" s="429"/>
      <c r="AA14992" s="429"/>
      <c r="AB14992" s="185"/>
      <c r="AC14992" s="431"/>
    </row>
    <row r="14993" spans="24:29">
      <c r="X14993" s="429"/>
      <c r="Y14993" s="429"/>
      <c r="Z14993" s="429"/>
      <c r="AA14993" s="429"/>
      <c r="AB14993" s="185"/>
      <c r="AC14993" s="431"/>
    </row>
    <row r="14994" spans="24:29">
      <c r="X14994" s="429"/>
      <c r="Y14994" s="429"/>
      <c r="Z14994" s="429"/>
      <c r="AA14994" s="429"/>
      <c r="AB14994" s="185"/>
      <c r="AC14994" s="431"/>
    </row>
    <row r="14995" spans="24:29">
      <c r="X14995" s="429"/>
      <c r="Y14995" s="429"/>
      <c r="Z14995" s="429"/>
      <c r="AA14995" s="429"/>
      <c r="AB14995" s="185"/>
      <c r="AC14995" s="431"/>
    </row>
    <row r="14996" spans="24:29">
      <c r="X14996" s="429"/>
      <c r="Y14996" s="429"/>
      <c r="Z14996" s="429"/>
      <c r="AA14996" s="429"/>
      <c r="AB14996" s="185"/>
      <c r="AC14996" s="431"/>
    </row>
    <row r="14997" spans="24:29">
      <c r="X14997" s="429"/>
      <c r="Y14997" s="429"/>
      <c r="Z14997" s="429"/>
      <c r="AA14997" s="429"/>
      <c r="AB14997" s="185"/>
      <c r="AC14997" s="431"/>
    </row>
    <row r="14998" spans="24:29">
      <c r="X14998" s="429"/>
      <c r="Y14998" s="429"/>
      <c r="Z14998" s="429"/>
      <c r="AA14998" s="429"/>
      <c r="AB14998" s="185"/>
      <c r="AC14998" s="431"/>
    </row>
    <row r="14999" spans="24:29">
      <c r="X14999" s="429"/>
      <c r="Y14999" s="429"/>
      <c r="Z14999" s="429"/>
      <c r="AA14999" s="429"/>
      <c r="AB14999" s="185"/>
      <c r="AC14999" s="431"/>
    </row>
    <row r="15000" spans="24:29">
      <c r="X15000" s="429"/>
      <c r="Y15000" s="429"/>
      <c r="Z15000" s="429"/>
      <c r="AA15000" s="429"/>
      <c r="AB15000" s="185"/>
      <c r="AC15000" s="431"/>
    </row>
    <row r="15001" spans="24:29">
      <c r="X15001" s="429"/>
      <c r="Y15001" s="429"/>
      <c r="Z15001" s="429"/>
      <c r="AA15001" s="429"/>
      <c r="AB15001" s="185"/>
      <c r="AC15001" s="431"/>
    </row>
    <row r="15002" spans="24:29">
      <c r="X15002" s="429"/>
      <c r="Y15002" s="429"/>
      <c r="Z15002" s="429"/>
      <c r="AA15002" s="429"/>
      <c r="AB15002" s="185"/>
      <c r="AC15002" s="431"/>
    </row>
    <row r="15003" spans="24:29">
      <c r="X15003" s="429"/>
      <c r="Y15003" s="429"/>
      <c r="Z15003" s="429"/>
      <c r="AA15003" s="429"/>
      <c r="AB15003" s="185"/>
      <c r="AC15003" s="431"/>
    </row>
    <row r="15004" spans="24:29">
      <c r="X15004" s="429"/>
      <c r="Y15004" s="429"/>
      <c r="Z15004" s="429"/>
      <c r="AA15004" s="429"/>
      <c r="AB15004" s="185"/>
      <c r="AC15004" s="431"/>
    </row>
    <row r="15005" spans="24:29">
      <c r="X15005" s="429"/>
      <c r="Y15005" s="429"/>
      <c r="Z15005" s="429"/>
      <c r="AA15005" s="429"/>
      <c r="AB15005" s="185"/>
      <c r="AC15005" s="431"/>
    </row>
    <row r="15006" spans="24:29">
      <c r="X15006" s="429"/>
      <c r="Y15006" s="429"/>
      <c r="Z15006" s="429"/>
      <c r="AA15006" s="429"/>
      <c r="AB15006" s="185"/>
      <c r="AC15006" s="431"/>
    </row>
    <row r="15007" spans="24:29">
      <c r="X15007" s="429"/>
      <c r="Y15007" s="429"/>
      <c r="Z15007" s="429"/>
      <c r="AA15007" s="429"/>
      <c r="AB15007" s="185"/>
      <c r="AC15007" s="431"/>
    </row>
    <row r="15008" spans="24:29">
      <c r="X15008" s="429"/>
      <c r="Y15008" s="429"/>
      <c r="Z15008" s="429"/>
      <c r="AA15008" s="429"/>
      <c r="AB15008" s="185"/>
      <c r="AC15008" s="431"/>
    </row>
    <row r="15009" spans="24:29">
      <c r="X15009" s="429"/>
      <c r="Y15009" s="429"/>
      <c r="Z15009" s="429"/>
      <c r="AA15009" s="429"/>
      <c r="AB15009" s="185"/>
      <c r="AC15009" s="431"/>
    </row>
    <row r="15010" spans="24:29">
      <c r="X15010" s="429"/>
      <c r="Y15010" s="429"/>
      <c r="Z15010" s="429"/>
      <c r="AA15010" s="429"/>
      <c r="AB15010" s="185"/>
      <c r="AC15010" s="431"/>
    </row>
    <row r="15011" spans="24:29">
      <c r="X15011" s="429"/>
      <c r="Y15011" s="429"/>
      <c r="Z15011" s="429"/>
      <c r="AA15011" s="429"/>
      <c r="AB15011" s="185"/>
      <c r="AC15011" s="431"/>
    </row>
    <row r="15012" spans="24:29">
      <c r="X15012" s="429"/>
      <c r="Y15012" s="429"/>
      <c r="Z15012" s="429"/>
      <c r="AA15012" s="429"/>
      <c r="AB15012" s="185"/>
      <c r="AC15012" s="431"/>
    </row>
    <row r="15013" spans="24:29">
      <c r="X15013" s="429"/>
      <c r="Y15013" s="429"/>
      <c r="Z15013" s="429"/>
      <c r="AA15013" s="429"/>
      <c r="AB15013" s="185"/>
      <c r="AC15013" s="431"/>
    </row>
    <row r="15014" spans="24:29">
      <c r="X15014" s="429"/>
      <c r="Y15014" s="429"/>
      <c r="Z15014" s="429"/>
      <c r="AA15014" s="429"/>
      <c r="AB15014" s="185"/>
      <c r="AC15014" s="431"/>
    </row>
    <row r="15015" spans="24:29">
      <c r="X15015" s="429"/>
      <c r="Y15015" s="429"/>
      <c r="Z15015" s="429"/>
      <c r="AA15015" s="429"/>
      <c r="AB15015" s="185"/>
      <c r="AC15015" s="431"/>
    </row>
    <row r="15016" spans="24:29">
      <c r="X15016" s="429"/>
      <c r="Y15016" s="429"/>
      <c r="Z15016" s="429"/>
      <c r="AA15016" s="429"/>
      <c r="AB15016" s="185"/>
      <c r="AC15016" s="431"/>
    </row>
    <row r="15017" spans="24:29">
      <c r="X15017" s="429"/>
      <c r="Y15017" s="429"/>
      <c r="Z15017" s="429"/>
      <c r="AA15017" s="429"/>
      <c r="AB15017" s="185"/>
      <c r="AC15017" s="431"/>
    </row>
    <row r="15018" spans="24:29">
      <c r="X15018" s="429"/>
      <c r="Y15018" s="429"/>
      <c r="Z15018" s="429"/>
      <c r="AA15018" s="429"/>
      <c r="AB15018" s="185"/>
      <c r="AC15018" s="431"/>
    </row>
    <row r="15019" spans="24:29">
      <c r="X15019" s="429"/>
      <c r="Y15019" s="429"/>
      <c r="Z15019" s="429"/>
      <c r="AA15019" s="429"/>
      <c r="AB15019" s="185"/>
      <c r="AC15019" s="431"/>
    </row>
    <row r="15020" spans="24:29">
      <c r="X15020" s="429"/>
      <c r="Y15020" s="429"/>
      <c r="Z15020" s="429"/>
      <c r="AA15020" s="429"/>
      <c r="AB15020" s="185"/>
      <c r="AC15020" s="431"/>
    </row>
    <row r="15021" spans="24:29">
      <c r="X15021" s="429"/>
      <c r="Y15021" s="429"/>
      <c r="Z15021" s="429"/>
      <c r="AA15021" s="429"/>
      <c r="AB15021" s="185"/>
      <c r="AC15021" s="431"/>
    </row>
    <row r="15022" spans="24:29">
      <c r="X15022" s="429"/>
      <c r="Y15022" s="429"/>
      <c r="Z15022" s="429"/>
      <c r="AA15022" s="429"/>
      <c r="AB15022" s="185"/>
      <c r="AC15022" s="431"/>
    </row>
    <row r="15023" spans="24:29">
      <c r="X15023" s="429"/>
      <c r="Y15023" s="429"/>
      <c r="Z15023" s="429"/>
      <c r="AA15023" s="429"/>
      <c r="AB15023" s="185"/>
      <c r="AC15023" s="431"/>
    </row>
    <row r="15024" spans="24:29">
      <c r="X15024" s="429"/>
      <c r="Y15024" s="429"/>
      <c r="Z15024" s="429"/>
      <c r="AA15024" s="429"/>
      <c r="AB15024" s="185"/>
      <c r="AC15024" s="431"/>
    </row>
    <row r="15025" spans="24:29">
      <c r="X15025" s="429"/>
      <c r="Y15025" s="429"/>
      <c r="Z15025" s="429"/>
      <c r="AA15025" s="429"/>
      <c r="AB15025" s="185"/>
      <c r="AC15025" s="431"/>
    </row>
    <row r="15026" spans="24:29">
      <c r="X15026" s="429"/>
      <c r="Y15026" s="429"/>
      <c r="Z15026" s="429"/>
      <c r="AA15026" s="429"/>
      <c r="AB15026" s="185"/>
      <c r="AC15026" s="431"/>
    </row>
    <row r="15027" spans="24:29">
      <c r="X15027" s="429"/>
      <c r="Y15027" s="429"/>
      <c r="Z15027" s="429"/>
      <c r="AA15027" s="429"/>
      <c r="AB15027" s="185"/>
      <c r="AC15027" s="431"/>
    </row>
    <row r="15028" spans="24:29">
      <c r="X15028" s="429"/>
      <c r="Y15028" s="429"/>
      <c r="Z15028" s="429"/>
      <c r="AA15028" s="429"/>
      <c r="AB15028" s="185"/>
      <c r="AC15028" s="431"/>
    </row>
    <row r="15029" spans="24:29">
      <c r="X15029" s="429"/>
      <c r="Y15029" s="429"/>
      <c r="Z15029" s="429"/>
      <c r="AA15029" s="429"/>
      <c r="AB15029" s="185"/>
      <c r="AC15029" s="431"/>
    </row>
    <row r="15030" spans="24:29">
      <c r="X15030" s="429"/>
      <c r="Y15030" s="429"/>
      <c r="Z15030" s="429"/>
      <c r="AA15030" s="429"/>
      <c r="AB15030" s="185"/>
      <c r="AC15030" s="431"/>
    </row>
    <row r="15031" spans="24:29">
      <c r="X15031" s="429"/>
      <c r="Y15031" s="429"/>
      <c r="Z15031" s="429"/>
      <c r="AA15031" s="429"/>
      <c r="AB15031" s="185"/>
      <c r="AC15031" s="431"/>
    </row>
    <row r="15032" spans="24:29">
      <c r="X15032" s="429"/>
      <c r="Y15032" s="429"/>
      <c r="Z15032" s="429"/>
      <c r="AA15032" s="429"/>
      <c r="AB15032" s="185"/>
      <c r="AC15032" s="431"/>
    </row>
    <row r="15033" spans="24:29">
      <c r="X15033" s="429"/>
      <c r="Y15033" s="429"/>
      <c r="Z15033" s="429"/>
      <c r="AA15033" s="429"/>
      <c r="AB15033" s="185"/>
      <c r="AC15033" s="431"/>
    </row>
    <row r="15034" spans="24:29">
      <c r="X15034" s="429"/>
      <c r="Y15034" s="429"/>
      <c r="Z15034" s="429"/>
      <c r="AA15034" s="429"/>
      <c r="AB15034" s="185"/>
      <c r="AC15034" s="431"/>
    </row>
    <row r="15035" spans="24:29">
      <c r="X15035" s="429"/>
      <c r="Y15035" s="429"/>
      <c r="Z15035" s="429"/>
      <c r="AA15035" s="429"/>
      <c r="AB15035" s="185"/>
      <c r="AC15035" s="431"/>
    </row>
    <row r="15036" spans="24:29">
      <c r="X15036" s="429"/>
      <c r="Y15036" s="429"/>
      <c r="Z15036" s="429"/>
      <c r="AA15036" s="429"/>
      <c r="AB15036" s="185"/>
      <c r="AC15036" s="431"/>
    </row>
    <row r="15037" spans="24:29">
      <c r="X15037" s="429"/>
      <c r="Y15037" s="429"/>
      <c r="Z15037" s="429"/>
      <c r="AA15037" s="429"/>
      <c r="AB15037" s="185"/>
      <c r="AC15037" s="431"/>
    </row>
    <row r="15038" spans="24:29">
      <c r="X15038" s="429"/>
      <c r="Y15038" s="429"/>
      <c r="Z15038" s="429"/>
      <c r="AA15038" s="429"/>
      <c r="AB15038" s="185"/>
      <c r="AC15038" s="431"/>
    </row>
    <row r="15039" spans="24:29">
      <c r="X15039" s="429"/>
      <c r="Y15039" s="429"/>
      <c r="Z15039" s="429"/>
      <c r="AA15039" s="429"/>
      <c r="AB15039" s="185"/>
      <c r="AC15039" s="431"/>
    </row>
    <row r="15040" spans="24:29">
      <c r="X15040" s="429"/>
      <c r="Y15040" s="429"/>
      <c r="Z15040" s="429"/>
      <c r="AA15040" s="429"/>
      <c r="AB15040" s="185"/>
      <c r="AC15040" s="431"/>
    </row>
    <row r="15041" spans="24:29">
      <c r="X15041" s="429"/>
      <c r="Y15041" s="429"/>
      <c r="Z15041" s="429"/>
      <c r="AA15041" s="429"/>
      <c r="AB15041" s="185"/>
      <c r="AC15041" s="431"/>
    </row>
    <row r="15042" spans="24:29">
      <c r="X15042" s="429"/>
      <c r="Y15042" s="429"/>
      <c r="Z15042" s="429"/>
      <c r="AA15042" s="429"/>
      <c r="AB15042" s="185"/>
      <c r="AC15042" s="431"/>
    </row>
    <row r="15043" spans="24:29">
      <c r="X15043" s="429"/>
      <c r="Y15043" s="429"/>
      <c r="Z15043" s="429"/>
      <c r="AA15043" s="429"/>
      <c r="AB15043" s="185"/>
      <c r="AC15043" s="431"/>
    </row>
    <row r="15044" spans="24:29">
      <c r="X15044" s="429"/>
      <c r="Y15044" s="429"/>
      <c r="Z15044" s="429"/>
      <c r="AA15044" s="429"/>
      <c r="AB15044" s="185"/>
      <c r="AC15044" s="431"/>
    </row>
    <row r="15045" spans="24:29">
      <c r="X15045" s="429"/>
      <c r="Y15045" s="429"/>
      <c r="Z15045" s="429"/>
      <c r="AA15045" s="429"/>
      <c r="AB15045" s="185"/>
      <c r="AC15045" s="431"/>
    </row>
    <row r="15046" spans="24:29">
      <c r="X15046" s="429"/>
      <c r="Y15046" s="429"/>
      <c r="Z15046" s="429"/>
      <c r="AA15046" s="429"/>
      <c r="AB15046" s="185"/>
      <c r="AC15046" s="431"/>
    </row>
    <row r="15047" spans="24:29">
      <c r="X15047" s="429"/>
      <c r="Y15047" s="429"/>
      <c r="Z15047" s="429"/>
      <c r="AA15047" s="429"/>
      <c r="AB15047" s="185"/>
      <c r="AC15047" s="431"/>
    </row>
    <row r="15048" spans="24:29">
      <c r="X15048" s="429"/>
      <c r="Y15048" s="429"/>
      <c r="Z15048" s="429"/>
      <c r="AA15048" s="429"/>
      <c r="AB15048" s="185"/>
      <c r="AC15048" s="431"/>
    </row>
    <row r="15049" spans="24:29">
      <c r="X15049" s="429"/>
      <c r="Y15049" s="429"/>
      <c r="Z15049" s="429"/>
      <c r="AA15049" s="429"/>
      <c r="AB15049" s="185"/>
      <c r="AC15049" s="431"/>
    </row>
    <row r="15050" spans="24:29">
      <c r="X15050" s="429"/>
      <c r="Y15050" s="429"/>
      <c r="Z15050" s="429"/>
      <c r="AA15050" s="429"/>
      <c r="AB15050" s="185"/>
      <c r="AC15050" s="431"/>
    </row>
    <row r="15051" spans="24:29">
      <c r="X15051" s="429"/>
      <c r="Y15051" s="429"/>
      <c r="Z15051" s="429"/>
      <c r="AA15051" s="429"/>
      <c r="AB15051" s="185"/>
      <c r="AC15051" s="431"/>
    </row>
    <row r="15052" spans="24:29">
      <c r="X15052" s="429"/>
      <c r="Y15052" s="429"/>
      <c r="Z15052" s="429"/>
      <c r="AA15052" s="429"/>
      <c r="AB15052" s="185"/>
      <c r="AC15052" s="431"/>
    </row>
    <row r="15053" spans="24:29">
      <c r="X15053" s="429"/>
      <c r="Y15053" s="429"/>
      <c r="Z15053" s="429"/>
      <c r="AA15053" s="429"/>
      <c r="AB15053" s="185"/>
      <c r="AC15053" s="431"/>
    </row>
    <row r="15054" spans="24:29">
      <c r="X15054" s="429"/>
      <c r="Y15054" s="429"/>
      <c r="Z15054" s="429"/>
      <c r="AA15054" s="429"/>
      <c r="AB15054" s="185"/>
      <c r="AC15054" s="431"/>
    </row>
    <row r="15055" spans="24:29">
      <c r="X15055" s="429"/>
      <c r="Y15055" s="429"/>
      <c r="Z15055" s="429"/>
      <c r="AA15055" s="429"/>
      <c r="AB15055" s="185"/>
      <c r="AC15055" s="431"/>
    </row>
    <row r="15056" spans="24:29">
      <c r="X15056" s="429"/>
      <c r="Y15056" s="429"/>
      <c r="Z15056" s="429"/>
      <c r="AA15056" s="429"/>
      <c r="AB15056" s="185"/>
      <c r="AC15056" s="431"/>
    </row>
    <row r="15057" spans="24:29">
      <c r="X15057" s="429"/>
      <c r="Y15057" s="429"/>
      <c r="Z15057" s="429"/>
      <c r="AA15057" s="429"/>
      <c r="AB15057" s="185"/>
      <c r="AC15057" s="431"/>
    </row>
    <row r="15058" spans="24:29">
      <c r="X15058" s="429"/>
      <c r="Y15058" s="429"/>
      <c r="Z15058" s="429"/>
      <c r="AA15058" s="429"/>
      <c r="AB15058" s="185"/>
      <c r="AC15058" s="431"/>
    </row>
    <row r="15059" spans="24:29">
      <c r="X15059" s="429"/>
      <c r="Y15059" s="429"/>
      <c r="Z15059" s="429"/>
      <c r="AA15059" s="429"/>
      <c r="AB15059" s="185"/>
      <c r="AC15059" s="431"/>
    </row>
    <row r="15060" spans="24:29">
      <c r="X15060" s="429"/>
      <c r="Y15060" s="429"/>
      <c r="Z15060" s="429"/>
      <c r="AA15060" s="429"/>
      <c r="AB15060" s="185"/>
      <c r="AC15060" s="431"/>
    </row>
    <row r="15061" spans="24:29">
      <c r="X15061" s="429"/>
      <c r="Y15061" s="429"/>
      <c r="Z15061" s="429"/>
      <c r="AA15061" s="429"/>
      <c r="AB15061" s="185"/>
      <c r="AC15061" s="431"/>
    </row>
    <row r="15062" spans="24:29">
      <c r="X15062" s="429"/>
      <c r="Y15062" s="429"/>
      <c r="Z15062" s="429"/>
      <c r="AA15062" s="429"/>
      <c r="AB15062" s="185"/>
      <c r="AC15062" s="431"/>
    </row>
    <row r="15063" spans="24:29">
      <c r="X15063" s="429"/>
      <c r="Y15063" s="429"/>
      <c r="Z15063" s="429"/>
      <c r="AA15063" s="429"/>
      <c r="AB15063" s="185"/>
      <c r="AC15063" s="431"/>
    </row>
    <row r="15064" spans="24:29">
      <c r="X15064" s="429"/>
      <c r="Y15064" s="429"/>
      <c r="Z15064" s="429"/>
      <c r="AA15064" s="429"/>
      <c r="AB15064" s="185"/>
      <c r="AC15064" s="431"/>
    </row>
    <row r="15065" spans="24:29">
      <c r="X15065" s="429"/>
      <c r="Y15065" s="429"/>
      <c r="Z15065" s="429"/>
      <c r="AA15065" s="429"/>
      <c r="AB15065" s="185"/>
      <c r="AC15065" s="431"/>
    </row>
    <row r="15066" spans="24:29">
      <c r="X15066" s="429"/>
      <c r="Y15066" s="429"/>
      <c r="Z15066" s="429"/>
      <c r="AA15066" s="429"/>
      <c r="AB15066" s="185"/>
      <c r="AC15066" s="431"/>
    </row>
    <row r="15067" spans="24:29">
      <c r="X15067" s="429"/>
      <c r="Y15067" s="429"/>
      <c r="Z15067" s="429"/>
      <c r="AA15067" s="429"/>
      <c r="AB15067" s="185"/>
      <c r="AC15067" s="431"/>
    </row>
    <row r="15068" spans="24:29">
      <c r="X15068" s="429"/>
      <c r="Y15068" s="429"/>
      <c r="Z15068" s="429"/>
      <c r="AA15068" s="429"/>
      <c r="AB15068" s="185"/>
      <c r="AC15068" s="431"/>
    </row>
    <row r="15069" spans="24:29">
      <c r="X15069" s="429"/>
      <c r="Y15069" s="429"/>
      <c r="Z15069" s="429"/>
      <c r="AA15069" s="429"/>
      <c r="AB15069" s="185"/>
      <c r="AC15069" s="431"/>
    </row>
    <row r="15070" spans="24:29">
      <c r="X15070" s="429"/>
      <c r="Y15070" s="429"/>
      <c r="Z15070" s="429"/>
      <c r="AA15070" s="429"/>
      <c r="AB15070" s="185"/>
      <c r="AC15070" s="431"/>
    </row>
    <row r="15071" spans="24:29">
      <c r="X15071" s="429"/>
      <c r="Y15071" s="429"/>
      <c r="Z15071" s="429"/>
      <c r="AA15071" s="429"/>
      <c r="AB15071" s="185"/>
      <c r="AC15071" s="431"/>
    </row>
    <row r="15072" spans="24:29">
      <c r="X15072" s="429"/>
      <c r="Y15072" s="429"/>
      <c r="Z15072" s="429"/>
      <c r="AA15072" s="429"/>
      <c r="AB15072" s="185"/>
      <c r="AC15072" s="431"/>
    </row>
    <row r="15073" spans="24:29">
      <c r="X15073" s="429"/>
      <c r="Y15073" s="429"/>
      <c r="Z15073" s="429"/>
      <c r="AA15073" s="429"/>
      <c r="AB15073" s="185"/>
      <c r="AC15073" s="431"/>
    </row>
    <row r="15074" spans="24:29">
      <c r="X15074" s="429"/>
      <c r="Y15074" s="429"/>
      <c r="Z15074" s="429"/>
      <c r="AA15074" s="429"/>
      <c r="AB15074" s="185"/>
      <c r="AC15074" s="431"/>
    </row>
    <row r="15075" spans="24:29">
      <c r="X15075" s="429"/>
      <c r="Y15075" s="429"/>
      <c r="Z15075" s="429"/>
      <c r="AA15075" s="429"/>
      <c r="AB15075" s="185"/>
      <c r="AC15075" s="431"/>
    </row>
    <row r="15076" spans="24:29">
      <c r="X15076" s="429"/>
      <c r="Y15076" s="429"/>
      <c r="Z15076" s="429"/>
      <c r="AA15076" s="429"/>
      <c r="AB15076" s="185"/>
      <c r="AC15076" s="431"/>
    </row>
    <row r="15077" spans="24:29">
      <c r="X15077" s="429"/>
      <c r="Y15077" s="429"/>
      <c r="Z15077" s="429"/>
      <c r="AA15077" s="429"/>
      <c r="AB15077" s="185"/>
      <c r="AC15077" s="431"/>
    </row>
    <row r="15078" spans="24:29">
      <c r="X15078" s="429"/>
      <c r="Y15078" s="429"/>
      <c r="Z15078" s="429"/>
      <c r="AA15078" s="429"/>
      <c r="AB15078" s="185"/>
      <c r="AC15078" s="431"/>
    </row>
    <row r="15079" spans="24:29">
      <c r="X15079" s="429"/>
      <c r="Y15079" s="429"/>
      <c r="Z15079" s="429"/>
      <c r="AA15079" s="429"/>
      <c r="AB15079" s="185"/>
      <c r="AC15079" s="431"/>
    </row>
    <row r="15080" spans="24:29">
      <c r="X15080" s="429"/>
      <c r="Y15080" s="429"/>
      <c r="Z15080" s="429"/>
      <c r="AA15080" s="429"/>
      <c r="AB15080" s="185"/>
      <c r="AC15080" s="431"/>
    </row>
    <row r="15081" spans="24:29">
      <c r="X15081" s="429"/>
      <c r="Y15081" s="429"/>
      <c r="Z15081" s="429"/>
      <c r="AA15081" s="429"/>
      <c r="AB15081" s="185"/>
      <c r="AC15081" s="431"/>
    </row>
    <row r="15082" spans="24:29">
      <c r="X15082" s="429"/>
      <c r="Y15082" s="429"/>
      <c r="Z15082" s="429"/>
      <c r="AA15082" s="429"/>
      <c r="AB15082" s="185"/>
      <c r="AC15082" s="431"/>
    </row>
    <row r="15083" spans="24:29">
      <c r="X15083" s="429"/>
      <c r="Y15083" s="429"/>
      <c r="Z15083" s="429"/>
      <c r="AA15083" s="429"/>
      <c r="AB15083" s="185"/>
      <c r="AC15083" s="431"/>
    </row>
    <row r="15084" spans="24:29">
      <c r="X15084" s="429"/>
      <c r="Y15084" s="429"/>
      <c r="Z15084" s="429"/>
      <c r="AA15084" s="429"/>
      <c r="AB15084" s="185"/>
      <c r="AC15084" s="431"/>
    </row>
    <row r="15085" spans="24:29">
      <c r="X15085" s="429"/>
      <c r="Y15085" s="429"/>
      <c r="Z15085" s="429"/>
      <c r="AA15085" s="429"/>
      <c r="AB15085" s="185"/>
      <c r="AC15085" s="431"/>
    </row>
    <row r="15086" spans="24:29">
      <c r="X15086" s="429"/>
      <c r="Y15086" s="429"/>
      <c r="Z15086" s="429"/>
      <c r="AA15086" s="429"/>
      <c r="AB15086" s="185"/>
      <c r="AC15086" s="431"/>
    </row>
    <row r="15087" spans="24:29">
      <c r="X15087" s="429"/>
      <c r="Y15087" s="429"/>
      <c r="Z15087" s="429"/>
      <c r="AA15087" s="429"/>
      <c r="AB15087" s="185"/>
      <c r="AC15087" s="431"/>
    </row>
    <row r="15088" spans="24:29">
      <c r="X15088" s="429"/>
      <c r="Y15088" s="429"/>
      <c r="Z15088" s="429"/>
      <c r="AA15088" s="429"/>
      <c r="AB15088" s="185"/>
      <c r="AC15088" s="431"/>
    </row>
    <row r="15089" spans="24:29">
      <c r="X15089" s="429"/>
      <c r="Y15089" s="429"/>
      <c r="Z15089" s="429"/>
      <c r="AA15089" s="429"/>
      <c r="AB15089" s="185"/>
      <c r="AC15089" s="431"/>
    </row>
    <row r="15090" spans="24:29">
      <c r="X15090" s="429"/>
      <c r="Y15090" s="429"/>
      <c r="Z15090" s="429"/>
      <c r="AA15090" s="429"/>
      <c r="AB15090" s="185"/>
      <c r="AC15090" s="431"/>
    </row>
    <row r="15091" spans="24:29">
      <c r="X15091" s="429"/>
      <c r="Y15091" s="429"/>
      <c r="Z15091" s="429"/>
      <c r="AA15091" s="429"/>
      <c r="AB15091" s="185"/>
      <c r="AC15091" s="431"/>
    </row>
    <row r="15092" spans="24:29">
      <c r="X15092" s="429"/>
      <c r="Y15092" s="429"/>
      <c r="Z15092" s="429"/>
      <c r="AA15092" s="429"/>
      <c r="AB15092" s="185"/>
      <c r="AC15092" s="431"/>
    </row>
    <row r="15093" spans="24:29">
      <c r="X15093" s="429"/>
      <c r="Y15093" s="429"/>
      <c r="Z15093" s="429"/>
      <c r="AA15093" s="429"/>
      <c r="AB15093" s="185"/>
      <c r="AC15093" s="431"/>
    </row>
    <row r="15094" spans="24:29">
      <c r="X15094" s="429"/>
      <c r="Y15094" s="429"/>
      <c r="Z15094" s="429"/>
      <c r="AA15094" s="429"/>
      <c r="AB15094" s="185"/>
      <c r="AC15094" s="431"/>
    </row>
    <row r="15095" spans="24:29">
      <c r="X15095" s="429"/>
      <c r="Y15095" s="429"/>
      <c r="Z15095" s="429"/>
      <c r="AA15095" s="429"/>
      <c r="AB15095" s="185"/>
      <c r="AC15095" s="431"/>
    </row>
    <row r="15096" spans="24:29">
      <c r="X15096" s="429"/>
      <c r="Y15096" s="429"/>
      <c r="Z15096" s="429"/>
      <c r="AA15096" s="429"/>
      <c r="AB15096" s="185"/>
      <c r="AC15096" s="431"/>
    </row>
    <row r="15097" spans="24:29">
      <c r="X15097" s="429"/>
      <c r="Y15097" s="429"/>
      <c r="Z15097" s="429"/>
      <c r="AA15097" s="429"/>
      <c r="AB15097" s="185"/>
      <c r="AC15097" s="431"/>
    </row>
    <row r="15098" spans="24:29">
      <c r="X15098" s="429"/>
      <c r="Y15098" s="429"/>
      <c r="Z15098" s="429"/>
      <c r="AA15098" s="429"/>
      <c r="AB15098" s="185"/>
      <c r="AC15098" s="431"/>
    </row>
    <row r="15099" spans="24:29">
      <c r="X15099" s="429"/>
      <c r="Y15099" s="429"/>
      <c r="Z15099" s="429"/>
      <c r="AA15099" s="429"/>
      <c r="AB15099" s="185"/>
      <c r="AC15099" s="431"/>
    </row>
    <row r="15100" spans="24:29">
      <c r="X15100" s="429"/>
      <c r="Y15100" s="429"/>
      <c r="Z15100" s="429"/>
      <c r="AA15100" s="429"/>
      <c r="AB15100" s="185"/>
      <c r="AC15100" s="431"/>
    </row>
    <row r="15101" spans="24:29">
      <c r="X15101" s="429"/>
      <c r="Y15101" s="429"/>
      <c r="Z15101" s="429"/>
      <c r="AA15101" s="429"/>
      <c r="AB15101" s="185"/>
      <c r="AC15101" s="431"/>
    </row>
    <row r="15102" spans="24:29">
      <c r="X15102" s="429"/>
      <c r="Y15102" s="429"/>
      <c r="Z15102" s="429"/>
      <c r="AA15102" s="429"/>
      <c r="AB15102" s="185"/>
      <c r="AC15102" s="431"/>
    </row>
    <row r="15103" spans="24:29">
      <c r="X15103" s="429"/>
      <c r="Y15103" s="429"/>
      <c r="Z15103" s="429"/>
      <c r="AA15103" s="429"/>
      <c r="AB15103" s="185"/>
      <c r="AC15103" s="431"/>
    </row>
    <row r="15104" spans="24:29">
      <c r="X15104" s="429"/>
      <c r="Y15104" s="429"/>
      <c r="Z15104" s="429"/>
      <c r="AA15104" s="429"/>
      <c r="AB15104" s="185"/>
      <c r="AC15104" s="431"/>
    </row>
    <row r="15105" spans="24:29">
      <c r="X15105" s="429"/>
      <c r="Y15105" s="429"/>
      <c r="Z15105" s="429"/>
      <c r="AA15105" s="429"/>
      <c r="AB15105" s="185"/>
      <c r="AC15105" s="431"/>
    </row>
    <row r="15106" spans="24:29">
      <c r="X15106" s="429"/>
      <c r="Y15106" s="429"/>
      <c r="Z15106" s="429"/>
      <c r="AA15106" s="429"/>
      <c r="AB15106" s="185"/>
      <c r="AC15106" s="431"/>
    </row>
    <row r="15107" spans="24:29">
      <c r="X15107" s="429"/>
      <c r="Y15107" s="429"/>
      <c r="Z15107" s="429"/>
      <c r="AA15107" s="429"/>
      <c r="AB15107" s="185"/>
      <c r="AC15107" s="431"/>
    </row>
    <row r="15108" spans="24:29">
      <c r="X15108" s="429"/>
      <c r="Y15108" s="429"/>
      <c r="Z15108" s="429"/>
      <c r="AA15108" s="429"/>
      <c r="AB15108" s="185"/>
      <c r="AC15108" s="431"/>
    </row>
    <row r="15109" spans="24:29">
      <c r="X15109" s="429"/>
      <c r="Y15109" s="429"/>
      <c r="Z15109" s="429"/>
      <c r="AA15109" s="429"/>
      <c r="AB15109" s="185"/>
      <c r="AC15109" s="431"/>
    </row>
    <row r="15110" spans="24:29">
      <c r="X15110" s="429"/>
      <c r="Y15110" s="429"/>
      <c r="Z15110" s="429"/>
      <c r="AA15110" s="429"/>
      <c r="AB15110" s="185"/>
      <c r="AC15110" s="431"/>
    </row>
    <row r="15111" spans="24:29">
      <c r="X15111" s="429"/>
      <c r="Y15111" s="429"/>
      <c r="Z15111" s="429"/>
      <c r="AA15111" s="429"/>
      <c r="AB15111" s="185"/>
      <c r="AC15111" s="431"/>
    </row>
    <row r="15112" spans="24:29">
      <c r="X15112" s="429"/>
      <c r="Y15112" s="429"/>
      <c r="Z15112" s="429"/>
      <c r="AA15112" s="429"/>
      <c r="AB15112" s="185"/>
      <c r="AC15112" s="431"/>
    </row>
    <row r="15113" spans="24:29">
      <c r="X15113" s="429"/>
      <c r="Y15113" s="429"/>
      <c r="Z15113" s="429"/>
      <c r="AA15113" s="429"/>
      <c r="AB15113" s="185"/>
      <c r="AC15113" s="431"/>
    </row>
    <row r="15114" spans="24:29">
      <c r="X15114" s="429"/>
      <c r="Y15114" s="429"/>
      <c r="Z15114" s="429"/>
      <c r="AA15114" s="429"/>
      <c r="AB15114" s="185"/>
      <c r="AC15114" s="431"/>
    </row>
    <row r="15115" spans="24:29">
      <c r="X15115" s="429"/>
      <c r="Y15115" s="429"/>
      <c r="Z15115" s="429"/>
      <c r="AA15115" s="429"/>
      <c r="AB15115" s="185"/>
      <c r="AC15115" s="431"/>
    </row>
    <row r="15116" spans="24:29">
      <c r="X15116" s="429"/>
      <c r="Y15116" s="429"/>
      <c r="Z15116" s="429"/>
      <c r="AA15116" s="429"/>
      <c r="AB15116" s="185"/>
      <c r="AC15116" s="431"/>
    </row>
    <row r="15117" spans="24:29">
      <c r="X15117" s="429"/>
      <c r="Y15117" s="429"/>
      <c r="Z15117" s="429"/>
      <c r="AA15117" s="429"/>
      <c r="AB15117" s="185"/>
      <c r="AC15117" s="431"/>
    </row>
    <row r="15118" spans="24:29">
      <c r="X15118" s="429"/>
      <c r="Y15118" s="429"/>
      <c r="Z15118" s="429"/>
      <c r="AA15118" s="429"/>
      <c r="AB15118" s="185"/>
      <c r="AC15118" s="431"/>
    </row>
    <row r="15119" spans="24:29">
      <c r="X15119" s="429"/>
      <c r="Y15119" s="429"/>
      <c r="Z15119" s="429"/>
      <c r="AA15119" s="429"/>
      <c r="AB15119" s="185"/>
      <c r="AC15119" s="431"/>
    </row>
    <row r="15120" spans="24:29">
      <c r="X15120" s="429"/>
      <c r="Y15120" s="429"/>
      <c r="Z15120" s="429"/>
      <c r="AA15120" s="429"/>
      <c r="AB15120" s="185"/>
      <c r="AC15120" s="431"/>
    </row>
    <row r="15121" spans="24:29">
      <c r="X15121" s="429"/>
      <c r="Y15121" s="429"/>
      <c r="Z15121" s="429"/>
      <c r="AA15121" s="429"/>
      <c r="AB15121" s="185"/>
      <c r="AC15121" s="431"/>
    </row>
    <row r="15122" spans="24:29">
      <c r="X15122" s="429"/>
      <c r="Y15122" s="429"/>
      <c r="Z15122" s="429"/>
      <c r="AA15122" s="429"/>
      <c r="AB15122" s="185"/>
      <c r="AC15122" s="431"/>
    </row>
    <row r="15123" spans="24:29">
      <c r="X15123" s="429"/>
      <c r="Y15123" s="429"/>
      <c r="Z15123" s="429"/>
      <c r="AA15123" s="429"/>
      <c r="AB15123" s="185"/>
      <c r="AC15123" s="431"/>
    </row>
    <row r="15124" spans="24:29">
      <c r="X15124" s="429"/>
      <c r="Y15124" s="429"/>
      <c r="Z15124" s="429"/>
      <c r="AA15124" s="429"/>
      <c r="AB15124" s="185"/>
      <c r="AC15124" s="431"/>
    </row>
    <row r="15125" spans="24:29">
      <c r="X15125" s="429"/>
      <c r="Y15125" s="429"/>
      <c r="Z15125" s="429"/>
      <c r="AA15125" s="429"/>
      <c r="AB15125" s="185"/>
      <c r="AC15125" s="431"/>
    </row>
    <row r="15126" spans="24:29">
      <c r="X15126" s="429"/>
      <c r="Y15126" s="429"/>
      <c r="Z15126" s="429"/>
      <c r="AA15126" s="429"/>
      <c r="AB15126" s="185"/>
      <c r="AC15126" s="431"/>
    </row>
    <row r="15127" spans="24:29">
      <c r="X15127" s="429"/>
      <c r="Y15127" s="429"/>
      <c r="Z15127" s="429"/>
      <c r="AA15127" s="429"/>
      <c r="AB15127" s="185"/>
      <c r="AC15127" s="431"/>
    </row>
    <row r="15128" spans="24:29">
      <c r="X15128" s="429"/>
      <c r="Y15128" s="429"/>
      <c r="Z15128" s="429"/>
      <c r="AA15128" s="429"/>
      <c r="AB15128" s="185"/>
      <c r="AC15128" s="431"/>
    </row>
    <row r="15129" spans="24:29">
      <c r="X15129" s="429"/>
      <c r="Y15129" s="429"/>
      <c r="Z15129" s="429"/>
      <c r="AA15129" s="429"/>
      <c r="AB15129" s="185"/>
      <c r="AC15129" s="431"/>
    </row>
    <row r="15130" spans="24:29">
      <c r="X15130" s="429"/>
      <c r="Y15130" s="429"/>
      <c r="Z15130" s="429"/>
      <c r="AA15130" s="429"/>
      <c r="AB15130" s="185"/>
      <c r="AC15130" s="431"/>
    </row>
    <row r="15131" spans="24:29">
      <c r="X15131" s="429"/>
      <c r="Y15131" s="429"/>
      <c r="Z15131" s="429"/>
      <c r="AA15131" s="429"/>
      <c r="AB15131" s="185"/>
      <c r="AC15131" s="431"/>
    </row>
    <row r="15132" spans="24:29">
      <c r="X15132" s="429"/>
      <c r="Y15132" s="429"/>
      <c r="Z15132" s="429"/>
      <c r="AA15132" s="429"/>
      <c r="AB15132" s="185"/>
      <c r="AC15132" s="431"/>
    </row>
    <row r="15133" spans="24:29">
      <c r="X15133" s="429"/>
      <c r="Y15133" s="429"/>
      <c r="Z15133" s="429"/>
      <c r="AA15133" s="429"/>
      <c r="AB15133" s="185"/>
      <c r="AC15133" s="431"/>
    </row>
    <row r="15134" spans="24:29">
      <c r="X15134" s="429"/>
      <c r="Y15134" s="429"/>
      <c r="Z15134" s="429"/>
      <c r="AA15134" s="429"/>
      <c r="AB15134" s="185"/>
      <c r="AC15134" s="431"/>
    </row>
    <row r="15135" spans="24:29">
      <c r="X15135" s="429"/>
      <c r="Y15135" s="429"/>
      <c r="Z15135" s="429"/>
      <c r="AA15135" s="429"/>
      <c r="AB15135" s="185"/>
      <c r="AC15135" s="431"/>
    </row>
    <row r="15136" spans="24:29">
      <c r="X15136" s="429"/>
      <c r="Y15136" s="429"/>
      <c r="Z15136" s="429"/>
      <c r="AA15136" s="429"/>
      <c r="AB15136" s="185"/>
      <c r="AC15136" s="431"/>
    </row>
    <row r="15137" spans="24:29">
      <c r="X15137" s="429"/>
      <c r="Y15137" s="429"/>
      <c r="Z15137" s="429"/>
      <c r="AA15137" s="429"/>
      <c r="AB15137" s="185"/>
      <c r="AC15137" s="431"/>
    </row>
    <row r="15138" spans="24:29">
      <c r="X15138" s="429"/>
      <c r="Y15138" s="429"/>
      <c r="Z15138" s="429"/>
      <c r="AA15138" s="429"/>
      <c r="AB15138" s="185"/>
      <c r="AC15138" s="431"/>
    </row>
    <row r="15139" spans="24:29">
      <c r="X15139" s="429"/>
      <c r="Y15139" s="429"/>
      <c r="Z15139" s="429"/>
      <c r="AA15139" s="429"/>
      <c r="AB15139" s="185"/>
      <c r="AC15139" s="431"/>
    </row>
    <row r="15140" spans="24:29">
      <c r="X15140" s="429"/>
      <c r="Y15140" s="429"/>
      <c r="Z15140" s="429"/>
      <c r="AA15140" s="429"/>
      <c r="AB15140" s="185"/>
      <c r="AC15140" s="431"/>
    </row>
    <row r="15141" spans="24:29">
      <c r="X15141" s="429"/>
      <c r="Y15141" s="429"/>
      <c r="Z15141" s="429"/>
      <c r="AA15141" s="429"/>
      <c r="AB15141" s="185"/>
      <c r="AC15141" s="431"/>
    </row>
    <row r="15142" spans="24:29">
      <c r="X15142" s="429"/>
      <c r="Y15142" s="429"/>
      <c r="Z15142" s="429"/>
      <c r="AA15142" s="429"/>
      <c r="AB15142" s="185"/>
      <c r="AC15142" s="431"/>
    </row>
    <row r="15143" spans="24:29">
      <c r="X15143" s="429"/>
      <c r="Y15143" s="429"/>
      <c r="Z15143" s="429"/>
      <c r="AA15143" s="429"/>
      <c r="AB15143" s="185"/>
      <c r="AC15143" s="431"/>
    </row>
    <row r="15144" spans="24:29">
      <c r="X15144" s="429"/>
      <c r="Y15144" s="429"/>
      <c r="Z15144" s="429"/>
      <c r="AA15144" s="429"/>
      <c r="AB15144" s="185"/>
      <c r="AC15144" s="431"/>
    </row>
    <row r="15145" spans="24:29">
      <c r="X15145" s="429"/>
      <c r="Y15145" s="429"/>
      <c r="Z15145" s="429"/>
      <c r="AA15145" s="429"/>
      <c r="AB15145" s="185"/>
      <c r="AC15145" s="431"/>
    </row>
    <row r="15146" spans="24:29">
      <c r="X15146" s="429"/>
      <c r="Y15146" s="429"/>
      <c r="Z15146" s="429"/>
      <c r="AA15146" s="429"/>
      <c r="AB15146" s="185"/>
      <c r="AC15146" s="431"/>
    </row>
    <row r="15147" spans="24:29">
      <c r="X15147" s="429"/>
      <c r="Y15147" s="429"/>
      <c r="Z15147" s="429"/>
      <c r="AA15147" s="429"/>
      <c r="AB15147" s="185"/>
      <c r="AC15147" s="431"/>
    </row>
    <row r="15148" spans="24:29">
      <c r="X15148" s="429"/>
      <c r="Y15148" s="429"/>
      <c r="Z15148" s="429"/>
      <c r="AA15148" s="429"/>
      <c r="AB15148" s="185"/>
      <c r="AC15148" s="431"/>
    </row>
    <row r="15149" spans="24:29">
      <c r="X15149" s="429"/>
      <c r="Y15149" s="429"/>
      <c r="Z15149" s="429"/>
      <c r="AA15149" s="429"/>
      <c r="AB15149" s="185"/>
      <c r="AC15149" s="431"/>
    </row>
    <row r="15150" spans="24:29">
      <c r="X15150" s="429"/>
      <c r="Y15150" s="429"/>
      <c r="Z15150" s="429"/>
      <c r="AA15150" s="429"/>
      <c r="AB15150" s="185"/>
      <c r="AC15150" s="431"/>
    </row>
    <row r="15151" spans="24:29">
      <c r="X15151" s="429"/>
      <c r="Y15151" s="429"/>
      <c r="Z15151" s="429"/>
      <c r="AA15151" s="429"/>
      <c r="AB15151" s="185"/>
      <c r="AC15151" s="431"/>
    </row>
    <row r="15152" spans="24:29">
      <c r="X15152" s="429"/>
      <c r="Y15152" s="429"/>
      <c r="Z15152" s="429"/>
      <c r="AA15152" s="429"/>
      <c r="AB15152" s="185"/>
      <c r="AC15152" s="431"/>
    </row>
    <row r="15153" spans="24:29">
      <c r="X15153" s="429"/>
      <c r="Y15153" s="429"/>
      <c r="Z15153" s="429"/>
      <c r="AA15153" s="429"/>
      <c r="AB15153" s="185"/>
      <c r="AC15153" s="431"/>
    </row>
    <row r="15154" spans="24:29">
      <c r="X15154" s="429"/>
      <c r="Y15154" s="429"/>
      <c r="Z15154" s="429"/>
      <c r="AA15154" s="429"/>
      <c r="AB15154" s="185"/>
      <c r="AC15154" s="431"/>
    </row>
    <row r="15155" spans="24:29">
      <c r="X15155" s="429"/>
      <c r="Y15155" s="429"/>
      <c r="Z15155" s="429"/>
      <c r="AA15155" s="429"/>
      <c r="AB15155" s="185"/>
      <c r="AC15155" s="431"/>
    </row>
    <row r="15156" spans="24:29">
      <c r="X15156" s="429"/>
      <c r="Y15156" s="429"/>
      <c r="Z15156" s="429"/>
      <c r="AA15156" s="429"/>
      <c r="AB15156" s="185"/>
      <c r="AC15156" s="431"/>
    </row>
    <row r="15157" spans="24:29">
      <c r="X15157" s="429"/>
      <c r="Y15157" s="429"/>
      <c r="Z15157" s="429"/>
      <c r="AA15157" s="429"/>
      <c r="AB15157" s="185"/>
      <c r="AC15157" s="431"/>
    </row>
    <row r="15158" spans="24:29">
      <c r="X15158" s="429"/>
      <c r="Y15158" s="429"/>
      <c r="Z15158" s="429"/>
      <c r="AA15158" s="429"/>
      <c r="AB15158" s="185"/>
      <c r="AC15158" s="431"/>
    </row>
    <row r="15159" spans="24:29">
      <c r="X15159" s="429"/>
      <c r="Y15159" s="429"/>
      <c r="Z15159" s="429"/>
      <c r="AA15159" s="429"/>
      <c r="AB15159" s="185"/>
      <c r="AC15159" s="431"/>
    </row>
    <row r="15160" spans="24:29">
      <c r="X15160" s="429"/>
      <c r="Y15160" s="429"/>
      <c r="Z15160" s="429"/>
      <c r="AA15160" s="429"/>
      <c r="AB15160" s="185"/>
      <c r="AC15160" s="431"/>
    </row>
    <row r="15161" spans="24:29">
      <c r="X15161" s="429"/>
      <c r="Y15161" s="429"/>
      <c r="Z15161" s="429"/>
      <c r="AA15161" s="429"/>
      <c r="AB15161" s="185"/>
      <c r="AC15161" s="431"/>
    </row>
    <row r="15162" spans="24:29">
      <c r="X15162" s="429"/>
      <c r="Y15162" s="429"/>
      <c r="Z15162" s="429"/>
      <c r="AA15162" s="429"/>
      <c r="AB15162" s="185"/>
      <c r="AC15162" s="431"/>
    </row>
    <row r="15163" spans="24:29">
      <c r="X15163" s="429"/>
      <c r="Y15163" s="429"/>
      <c r="Z15163" s="429"/>
      <c r="AA15163" s="429"/>
      <c r="AB15163" s="185"/>
      <c r="AC15163" s="431"/>
    </row>
    <row r="15164" spans="24:29">
      <c r="X15164" s="429"/>
      <c r="Y15164" s="429"/>
      <c r="Z15164" s="429"/>
      <c r="AA15164" s="429"/>
      <c r="AB15164" s="185"/>
      <c r="AC15164" s="431"/>
    </row>
    <row r="15165" spans="24:29">
      <c r="X15165" s="429"/>
      <c r="Y15165" s="429"/>
      <c r="Z15165" s="429"/>
      <c r="AA15165" s="429"/>
      <c r="AB15165" s="185"/>
      <c r="AC15165" s="431"/>
    </row>
    <row r="15166" spans="24:29">
      <c r="X15166" s="429"/>
      <c r="Y15166" s="429"/>
      <c r="Z15166" s="429"/>
      <c r="AA15166" s="429"/>
      <c r="AB15166" s="185"/>
      <c r="AC15166" s="431"/>
    </row>
    <row r="15167" spans="24:29">
      <c r="X15167" s="429"/>
      <c r="Y15167" s="429"/>
      <c r="Z15167" s="429"/>
      <c r="AA15167" s="429"/>
      <c r="AB15167" s="185"/>
      <c r="AC15167" s="431"/>
    </row>
    <row r="15168" spans="24:29">
      <c r="X15168" s="429"/>
      <c r="Y15168" s="429"/>
      <c r="Z15168" s="429"/>
      <c r="AA15168" s="429"/>
      <c r="AB15168" s="185"/>
      <c r="AC15168" s="431"/>
    </row>
    <row r="15169" spans="24:29">
      <c r="X15169" s="429"/>
      <c r="Y15169" s="429"/>
      <c r="Z15169" s="429"/>
      <c r="AA15169" s="429"/>
      <c r="AB15169" s="185"/>
      <c r="AC15169" s="431"/>
    </row>
    <row r="15170" spans="24:29">
      <c r="X15170" s="429"/>
      <c r="Y15170" s="429"/>
      <c r="Z15170" s="429"/>
      <c r="AA15170" s="429"/>
      <c r="AB15170" s="185"/>
      <c r="AC15170" s="431"/>
    </row>
    <row r="15171" spans="24:29">
      <c r="X15171" s="429"/>
      <c r="Y15171" s="429"/>
      <c r="Z15171" s="429"/>
      <c r="AA15171" s="429"/>
      <c r="AB15171" s="185"/>
      <c r="AC15171" s="431"/>
    </row>
    <row r="15172" spans="24:29">
      <c r="X15172" s="429"/>
      <c r="Y15172" s="429"/>
      <c r="Z15172" s="429"/>
      <c r="AA15172" s="429"/>
      <c r="AB15172" s="185"/>
      <c r="AC15172" s="431"/>
    </row>
    <row r="15173" spans="24:29">
      <c r="X15173" s="429"/>
      <c r="Y15173" s="429"/>
      <c r="Z15173" s="429"/>
      <c r="AA15173" s="429"/>
      <c r="AB15173" s="185"/>
      <c r="AC15173" s="431"/>
    </row>
    <row r="15174" spans="24:29">
      <c r="X15174" s="429"/>
      <c r="Y15174" s="429"/>
      <c r="Z15174" s="429"/>
      <c r="AA15174" s="429"/>
      <c r="AB15174" s="185"/>
      <c r="AC15174" s="431"/>
    </row>
    <row r="15175" spans="24:29">
      <c r="X15175" s="429"/>
      <c r="Y15175" s="429"/>
      <c r="Z15175" s="429"/>
      <c r="AA15175" s="429"/>
      <c r="AB15175" s="185"/>
      <c r="AC15175" s="431"/>
    </row>
    <row r="15176" spans="24:29">
      <c r="X15176" s="429"/>
      <c r="Y15176" s="429"/>
      <c r="Z15176" s="429"/>
      <c r="AA15176" s="429"/>
      <c r="AB15176" s="185"/>
      <c r="AC15176" s="431"/>
    </row>
    <row r="15177" spans="24:29">
      <c r="X15177" s="429"/>
      <c r="Y15177" s="429"/>
      <c r="Z15177" s="429"/>
      <c r="AA15177" s="429"/>
      <c r="AB15177" s="185"/>
      <c r="AC15177" s="431"/>
    </row>
    <row r="15178" spans="24:29">
      <c r="X15178" s="429"/>
      <c r="Y15178" s="429"/>
      <c r="Z15178" s="429"/>
      <c r="AA15178" s="429"/>
      <c r="AB15178" s="185"/>
      <c r="AC15178" s="431"/>
    </row>
    <row r="15179" spans="24:29">
      <c r="X15179" s="429"/>
      <c r="Y15179" s="429"/>
      <c r="Z15179" s="429"/>
      <c r="AA15179" s="429"/>
      <c r="AB15179" s="185"/>
      <c r="AC15179" s="431"/>
    </row>
    <row r="15180" spans="24:29">
      <c r="X15180" s="429"/>
      <c r="Y15180" s="429"/>
      <c r="Z15180" s="429"/>
      <c r="AA15180" s="429"/>
      <c r="AB15180" s="185"/>
      <c r="AC15180" s="431"/>
    </row>
    <row r="15181" spans="24:29">
      <c r="X15181" s="429"/>
      <c r="Y15181" s="429"/>
      <c r="Z15181" s="429"/>
      <c r="AA15181" s="429"/>
      <c r="AB15181" s="185"/>
      <c r="AC15181" s="431"/>
    </row>
    <row r="15182" spans="24:29">
      <c r="X15182" s="429"/>
      <c r="Y15182" s="429"/>
      <c r="Z15182" s="429"/>
      <c r="AA15182" s="429"/>
      <c r="AB15182" s="185"/>
      <c r="AC15182" s="431"/>
    </row>
    <row r="15183" spans="24:29">
      <c r="X15183" s="429"/>
      <c r="Y15183" s="429"/>
      <c r="Z15183" s="429"/>
      <c r="AA15183" s="429"/>
      <c r="AB15183" s="185"/>
      <c r="AC15183" s="431"/>
    </row>
    <row r="15184" spans="24:29">
      <c r="X15184" s="429"/>
      <c r="Y15184" s="429"/>
      <c r="Z15184" s="429"/>
      <c r="AA15184" s="429"/>
      <c r="AB15184" s="185"/>
      <c r="AC15184" s="431"/>
    </row>
    <row r="15185" spans="24:29">
      <c r="X15185" s="429"/>
      <c r="Y15185" s="429"/>
      <c r="Z15185" s="429"/>
      <c r="AA15185" s="429"/>
      <c r="AB15185" s="185"/>
      <c r="AC15185" s="431"/>
    </row>
    <row r="15186" spans="24:29">
      <c r="X15186" s="429"/>
      <c r="Y15186" s="429"/>
      <c r="Z15186" s="429"/>
      <c r="AA15186" s="429"/>
      <c r="AB15186" s="185"/>
      <c r="AC15186" s="431"/>
    </row>
    <row r="15187" spans="24:29">
      <c r="X15187" s="429"/>
      <c r="Y15187" s="429"/>
      <c r="Z15187" s="429"/>
      <c r="AA15187" s="429"/>
      <c r="AB15187" s="185"/>
      <c r="AC15187" s="431"/>
    </row>
    <row r="15188" spans="24:29">
      <c r="X15188" s="429"/>
      <c r="Y15188" s="429"/>
      <c r="Z15188" s="429"/>
      <c r="AA15188" s="429"/>
      <c r="AB15188" s="185"/>
      <c r="AC15188" s="431"/>
    </row>
    <row r="15189" spans="24:29">
      <c r="X15189" s="429"/>
      <c r="Y15189" s="429"/>
      <c r="Z15189" s="429"/>
      <c r="AA15189" s="429"/>
      <c r="AB15189" s="185"/>
      <c r="AC15189" s="431"/>
    </row>
    <row r="15190" spans="24:29">
      <c r="X15190" s="429"/>
      <c r="Y15190" s="429"/>
      <c r="Z15190" s="429"/>
      <c r="AA15190" s="429"/>
      <c r="AB15190" s="185"/>
      <c r="AC15190" s="431"/>
    </row>
    <row r="15191" spans="24:29">
      <c r="X15191" s="429"/>
      <c r="Y15191" s="429"/>
      <c r="Z15191" s="429"/>
      <c r="AA15191" s="429"/>
      <c r="AB15191" s="185"/>
      <c r="AC15191" s="431"/>
    </row>
    <row r="15192" spans="24:29">
      <c r="X15192" s="429"/>
      <c r="Y15192" s="429"/>
      <c r="Z15192" s="429"/>
      <c r="AA15192" s="429"/>
      <c r="AB15192" s="185"/>
      <c r="AC15192" s="431"/>
    </row>
    <row r="15193" spans="24:29">
      <c r="X15193" s="429"/>
      <c r="Y15193" s="429"/>
      <c r="Z15193" s="429"/>
      <c r="AA15193" s="429"/>
      <c r="AB15193" s="185"/>
      <c r="AC15193" s="431"/>
    </row>
    <row r="15194" spans="24:29">
      <c r="X15194" s="429"/>
      <c r="Y15194" s="429"/>
      <c r="Z15194" s="429"/>
      <c r="AA15194" s="429"/>
      <c r="AB15194" s="185"/>
      <c r="AC15194" s="431"/>
    </row>
    <row r="15195" spans="24:29">
      <c r="X15195" s="429"/>
      <c r="Y15195" s="429"/>
      <c r="Z15195" s="429"/>
      <c r="AA15195" s="429"/>
      <c r="AB15195" s="185"/>
      <c r="AC15195" s="431"/>
    </row>
    <row r="15196" spans="24:29">
      <c r="X15196" s="429"/>
      <c r="Y15196" s="429"/>
      <c r="Z15196" s="429"/>
      <c r="AA15196" s="429"/>
      <c r="AB15196" s="185"/>
      <c r="AC15196" s="431"/>
    </row>
    <row r="15197" spans="24:29">
      <c r="X15197" s="429"/>
      <c r="Y15197" s="429"/>
      <c r="Z15197" s="429"/>
      <c r="AA15197" s="429"/>
      <c r="AB15197" s="185"/>
      <c r="AC15197" s="431"/>
    </row>
    <row r="15198" spans="24:29">
      <c r="X15198" s="429"/>
      <c r="Y15198" s="429"/>
      <c r="Z15198" s="429"/>
      <c r="AA15198" s="429"/>
      <c r="AB15198" s="185"/>
      <c r="AC15198" s="431"/>
    </row>
    <row r="15199" spans="24:29">
      <c r="X15199" s="429"/>
      <c r="Y15199" s="429"/>
      <c r="Z15199" s="429"/>
      <c r="AA15199" s="429"/>
      <c r="AB15199" s="185"/>
      <c r="AC15199" s="431"/>
    </row>
    <row r="15200" spans="24:29">
      <c r="X15200" s="429"/>
      <c r="Y15200" s="429"/>
      <c r="Z15200" s="429"/>
      <c r="AA15200" s="429"/>
      <c r="AB15200" s="185"/>
      <c r="AC15200" s="431"/>
    </row>
    <row r="15201" spans="24:29">
      <c r="X15201" s="429"/>
      <c r="Y15201" s="429"/>
      <c r="Z15201" s="429"/>
      <c r="AA15201" s="429"/>
      <c r="AB15201" s="185"/>
      <c r="AC15201" s="431"/>
    </row>
    <row r="15202" spans="24:29">
      <c r="X15202" s="429"/>
      <c r="Y15202" s="429"/>
      <c r="Z15202" s="429"/>
      <c r="AA15202" s="429"/>
      <c r="AB15202" s="185"/>
      <c r="AC15202" s="431"/>
    </row>
    <row r="15203" spans="24:29">
      <c r="X15203" s="429"/>
      <c r="Y15203" s="429"/>
      <c r="Z15203" s="429"/>
      <c r="AA15203" s="429"/>
      <c r="AB15203" s="185"/>
      <c r="AC15203" s="431"/>
    </row>
    <row r="15204" spans="24:29">
      <c r="X15204" s="429"/>
      <c r="Y15204" s="429"/>
      <c r="Z15204" s="429"/>
      <c r="AA15204" s="429"/>
      <c r="AB15204" s="185"/>
      <c r="AC15204" s="431"/>
    </row>
    <row r="15205" spans="24:29">
      <c r="X15205" s="429"/>
      <c r="Y15205" s="429"/>
      <c r="Z15205" s="429"/>
      <c r="AA15205" s="429"/>
      <c r="AB15205" s="185"/>
      <c r="AC15205" s="431"/>
    </row>
    <row r="15206" spans="24:29">
      <c r="X15206" s="429"/>
      <c r="Y15206" s="429"/>
      <c r="Z15206" s="429"/>
      <c r="AA15206" s="429"/>
      <c r="AB15206" s="185"/>
      <c r="AC15206" s="431"/>
    </row>
    <row r="15207" spans="24:29">
      <c r="X15207" s="429"/>
      <c r="Y15207" s="429"/>
      <c r="Z15207" s="429"/>
      <c r="AA15207" s="429"/>
      <c r="AB15207" s="185"/>
      <c r="AC15207" s="431"/>
    </row>
    <row r="15208" spans="24:29">
      <c r="X15208" s="429"/>
      <c r="Y15208" s="429"/>
      <c r="Z15208" s="429"/>
      <c r="AA15208" s="429"/>
      <c r="AB15208" s="185"/>
      <c r="AC15208" s="431"/>
    </row>
    <row r="15209" spans="24:29">
      <c r="X15209" s="429"/>
      <c r="Y15209" s="429"/>
      <c r="Z15209" s="429"/>
      <c r="AA15209" s="429"/>
      <c r="AB15209" s="185"/>
      <c r="AC15209" s="431"/>
    </row>
    <row r="15210" spans="24:29">
      <c r="X15210" s="429"/>
      <c r="Y15210" s="429"/>
      <c r="Z15210" s="429"/>
      <c r="AA15210" s="429"/>
      <c r="AB15210" s="185"/>
      <c r="AC15210" s="431"/>
    </row>
    <row r="15211" spans="24:29">
      <c r="X15211" s="429"/>
      <c r="Y15211" s="429"/>
      <c r="Z15211" s="429"/>
      <c r="AA15211" s="429"/>
      <c r="AB15211" s="185"/>
      <c r="AC15211" s="431"/>
    </row>
    <row r="15212" spans="24:29">
      <c r="X15212" s="429"/>
      <c r="Y15212" s="429"/>
      <c r="Z15212" s="429"/>
      <c r="AA15212" s="429"/>
      <c r="AB15212" s="185"/>
      <c r="AC15212" s="431"/>
    </row>
    <row r="15213" spans="24:29">
      <c r="X15213" s="429"/>
      <c r="Y15213" s="429"/>
      <c r="Z15213" s="429"/>
      <c r="AA15213" s="429"/>
      <c r="AB15213" s="185"/>
      <c r="AC15213" s="431"/>
    </row>
    <row r="15214" spans="24:29">
      <c r="X15214" s="429"/>
      <c r="Y15214" s="429"/>
      <c r="Z15214" s="429"/>
      <c r="AA15214" s="429"/>
      <c r="AB15214" s="185"/>
      <c r="AC15214" s="431"/>
    </row>
    <row r="15215" spans="24:29">
      <c r="X15215" s="429"/>
      <c r="Y15215" s="429"/>
      <c r="Z15215" s="429"/>
      <c r="AA15215" s="429"/>
      <c r="AB15215" s="185"/>
      <c r="AC15215" s="431"/>
    </row>
    <row r="15216" spans="24:29">
      <c r="X15216" s="429"/>
      <c r="Y15216" s="429"/>
      <c r="Z15216" s="429"/>
      <c r="AA15216" s="429"/>
      <c r="AB15216" s="185"/>
      <c r="AC15216" s="431"/>
    </row>
    <row r="15217" spans="24:29">
      <c r="X15217" s="429"/>
      <c r="Y15217" s="429"/>
      <c r="Z15217" s="429"/>
      <c r="AA15217" s="429"/>
      <c r="AB15217" s="185"/>
      <c r="AC15217" s="431"/>
    </row>
    <row r="15218" spans="24:29">
      <c r="X15218" s="429"/>
      <c r="Y15218" s="429"/>
      <c r="Z15218" s="429"/>
      <c r="AA15218" s="429"/>
      <c r="AB15218" s="185"/>
      <c r="AC15218" s="431"/>
    </row>
    <row r="15219" spans="24:29">
      <c r="X15219" s="429"/>
      <c r="Y15219" s="429"/>
      <c r="Z15219" s="429"/>
      <c r="AA15219" s="429"/>
      <c r="AB15219" s="185"/>
      <c r="AC15219" s="431"/>
    </row>
    <row r="15220" spans="24:29">
      <c r="X15220" s="429"/>
      <c r="Y15220" s="429"/>
      <c r="Z15220" s="429"/>
      <c r="AA15220" s="429"/>
      <c r="AB15220" s="185"/>
      <c r="AC15220" s="431"/>
    </row>
    <row r="15221" spans="24:29">
      <c r="X15221" s="429"/>
      <c r="Y15221" s="429"/>
      <c r="Z15221" s="429"/>
      <c r="AA15221" s="429"/>
      <c r="AB15221" s="185"/>
      <c r="AC15221" s="431"/>
    </row>
    <row r="15222" spans="24:29">
      <c r="X15222" s="429"/>
      <c r="Y15222" s="429"/>
      <c r="Z15222" s="429"/>
      <c r="AA15222" s="429"/>
      <c r="AB15222" s="185"/>
      <c r="AC15222" s="431"/>
    </row>
    <row r="15223" spans="24:29">
      <c r="X15223" s="429"/>
      <c r="Y15223" s="429"/>
      <c r="Z15223" s="429"/>
      <c r="AA15223" s="429"/>
      <c r="AB15223" s="185"/>
      <c r="AC15223" s="431"/>
    </row>
    <row r="15224" spans="24:29">
      <c r="X15224" s="429"/>
      <c r="Y15224" s="429"/>
      <c r="Z15224" s="429"/>
      <c r="AA15224" s="429"/>
      <c r="AB15224" s="185"/>
      <c r="AC15224" s="431"/>
    </row>
    <row r="15225" spans="24:29">
      <c r="X15225" s="429"/>
      <c r="Y15225" s="429"/>
      <c r="Z15225" s="429"/>
      <c r="AA15225" s="429"/>
      <c r="AB15225" s="185"/>
      <c r="AC15225" s="431"/>
    </row>
    <row r="15226" spans="24:29">
      <c r="X15226" s="429"/>
      <c r="Y15226" s="429"/>
      <c r="Z15226" s="429"/>
      <c r="AA15226" s="429"/>
      <c r="AB15226" s="185"/>
      <c r="AC15226" s="431"/>
    </row>
    <row r="15227" spans="24:29">
      <c r="X15227" s="429"/>
      <c r="Y15227" s="429"/>
      <c r="Z15227" s="429"/>
      <c r="AA15227" s="429"/>
      <c r="AB15227" s="185"/>
      <c r="AC15227" s="431"/>
    </row>
    <row r="15228" spans="24:29">
      <c r="X15228" s="429"/>
      <c r="Y15228" s="429"/>
      <c r="Z15228" s="429"/>
      <c r="AA15228" s="429"/>
      <c r="AB15228" s="185"/>
      <c r="AC15228" s="431"/>
    </row>
    <row r="15229" spans="24:29">
      <c r="X15229" s="429"/>
      <c r="Y15229" s="429"/>
      <c r="Z15229" s="429"/>
      <c r="AA15229" s="429"/>
      <c r="AB15229" s="185"/>
      <c r="AC15229" s="431"/>
    </row>
    <row r="15230" spans="24:29">
      <c r="X15230" s="429"/>
      <c r="Y15230" s="429"/>
      <c r="Z15230" s="429"/>
      <c r="AA15230" s="429"/>
      <c r="AB15230" s="185"/>
      <c r="AC15230" s="431"/>
    </row>
    <row r="15231" spans="24:29">
      <c r="X15231" s="429"/>
      <c r="Y15231" s="429"/>
      <c r="Z15231" s="429"/>
      <c r="AA15231" s="429"/>
      <c r="AB15231" s="185"/>
      <c r="AC15231" s="431"/>
    </row>
    <row r="15232" spans="24:29">
      <c r="X15232" s="429"/>
      <c r="Y15232" s="429"/>
      <c r="Z15232" s="429"/>
      <c r="AA15232" s="429"/>
      <c r="AB15232" s="185"/>
      <c r="AC15232" s="431"/>
    </row>
    <row r="15233" spans="24:29">
      <c r="X15233" s="429"/>
      <c r="Y15233" s="429"/>
      <c r="Z15233" s="429"/>
      <c r="AA15233" s="429"/>
      <c r="AB15233" s="185"/>
      <c r="AC15233" s="431"/>
    </row>
    <row r="15234" spans="24:29">
      <c r="X15234" s="429"/>
      <c r="Y15234" s="429"/>
      <c r="Z15234" s="429"/>
      <c r="AA15234" s="429"/>
      <c r="AB15234" s="185"/>
      <c r="AC15234" s="431"/>
    </row>
    <row r="15235" spans="24:29">
      <c r="X15235" s="429"/>
      <c r="Y15235" s="429"/>
      <c r="Z15235" s="429"/>
      <c r="AA15235" s="429"/>
      <c r="AB15235" s="185"/>
      <c r="AC15235" s="431"/>
    </row>
    <row r="15236" spans="24:29">
      <c r="X15236" s="429"/>
      <c r="Y15236" s="429"/>
      <c r="Z15236" s="429"/>
      <c r="AA15236" s="429"/>
      <c r="AB15236" s="185"/>
      <c r="AC15236" s="431"/>
    </row>
    <row r="15237" spans="24:29">
      <c r="X15237" s="429"/>
      <c r="Y15237" s="429"/>
      <c r="Z15237" s="429"/>
      <c r="AA15237" s="429"/>
      <c r="AB15237" s="185"/>
      <c r="AC15237" s="431"/>
    </row>
    <row r="15238" spans="24:29">
      <c r="X15238" s="429"/>
      <c r="Y15238" s="429"/>
      <c r="Z15238" s="429"/>
      <c r="AA15238" s="429"/>
      <c r="AB15238" s="185"/>
      <c r="AC15238" s="431"/>
    </row>
    <row r="15239" spans="24:29">
      <c r="X15239" s="429"/>
      <c r="Y15239" s="429"/>
      <c r="Z15239" s="429"/>
      <c r="AA15239" s="429"/>
      <c r="AB15239" s="185"/>
      <c r="AC15239" s="431"/>
    </row>
    <row r="15240" spans="24:29">
      <c r="X15240" s="429"/>
      <c r="Y15240" s="429"/>
      <c r="Z15240" s="429"/>
      <c r="AA15240" s="429"/>
      <c r="AB15240" s="185"/>
      <c r="AC15240" s="431"/>
    </row>
    <row r="15241" spans="24:29">
      <c r="X15241" s="429"/>
      <c r="Y15241" s="429"/>
      <c r="Z15241" s="429"/>
      <c r="AA15241" s="429"/>
      <c r="AB15241" s="185"/>
      <c r="AC15241" s="431"/>
    </row>
    <row r="15242" spans="24:29">
      <c r="X15242" s="429"/>
      <c r="Y15242" s="429"/>
      <c r="Z15242" s="429"/>
      <c r="AA15242" s="429"/>
      <c r="AB15242" s="185"/>
      <c r="AC15242" s="431"/>
    </row>
    <row r="15243" spans="24:29">
      <c r="X15243" s="429"/>
      <c r="Y15243" s="429"/>
      <c r="Z15243" s="429"/>
      <c r="AA15243" s="429"/>
      <c r="AB15243" s="185"/>
      <c r="AC15243" s="431"/>
    </row>
    <row r="15244" spans="24:29">
      <c r="X15244" s="429"/>
      <c r="Y15244" s="429"/>
      <c r="Z15244" s="429"/>
      <c r="AA15244" s="429"/>
      <c r="AB15244" s="185"/>
      <c r="AC15244" s="431"/>
    </row>
    <row r="15245" spans="24:29">
      <c r="X15245" s="429"/>
      <c r="Y15245" s="429"/>
      <c r="Z15245" s="429"/>
      <c r="AA15245" s="429"/>
      <c r="AB15245" s="185"/>
      <c r="AC15245" s="431"/>
    </row>
    <row r="15246" spans="24:29">
      <c r="X15246" s="429"/>
      <c r="Y15246" s="429"/>
      <c r="Z15246" s="429"/>
      <c r="AA15246" s="429"/>
      <c r="AB15246" s="185"/>
      <c r="AC15246" s="431"/>
    </row>
    <row r="15247" spans="24:29">
      <c r="X15247" s="429"/>
      <c r="Y15247" s="429"/>
      <c r="Z15247" s="429"/>
      <c r="AA15247" s="429"/>
      <c r="AB15247" s="185"/>
      <c r="AC15247" s="431"/>
    </row>
    <row r="15248" spans="24:29">
      <c r="X15248" s="429"/>
      <c r="Y15248" s="429"/>
      <c r="Z15248" s="429"/>
      <c r="AA15248" s="429"/>
      <c r="AB15248" s="185"/>
      <c r="AC15248" s="431"/>
    </row>
    <row r="15249" spans="24:29">
      <c r="X15249" s="429"/>
      <c r="Y15249" s="429"/>
      <c r="Z15249" s="429"/>
      <c r="AA15249" s="429"/>
      <c r="AB15249" s="185"/>
      <c r="AC15249" s="431"/>
    </row>
    <row r="15250" spans="24:29">
      <c r="X15250" s="429"/>
      <c r="Y15250" s="429"/>
      <c r="Z15250" s="429"/>
      <c r="AA15250" s="429"/>
      <c r="AB15250" s="185"/>
      <c r="AC15250" s="431"/>
    </row>
    <row r="15251" spans="24:29">
      <c r="X15251" s="429"/>
      <c r="Y15251" s="429"/>
      <c r="Z15251" s="429"/>
      <c r="AA15251" s="429"/>
      <c r="AB15251" s="185"/>
      <c r="AC15251" s="431"/>
    </row>
    <row r="15252" spans="24:29">
      <c r="X15252" s="429"/>
      <c r="Y15252" s="429"/>
      <c r="Z15252" s="429"/>
      <c r="AA15252" s="429"/>
      <c r="AB15252" s="185"/>
      <c r="AC15252" s="431"/>
    </row>
    <row r="15253" spans="24:29">
      <c r="X15253" s="429"/>
      <c r="Y15253" s="429"/>
      <c r="Z15253" s="429"/>
      <c r="AA15253" s="429"/>
      <c r="AB15253" s="185"/>
      <c r="AC15253" s="431"/>
    </row>
    <row r="15254" spans="24:29">
      <c r="X15254" s="429"/>
      <c r="Y15254" s="429"/>
      <c r="Z15254" s="429"/>
      <c r="AA15254" s="429"/>
      <c r="AB15254" s="185"/>
      <c r="AC15254" s="431"/>
    </row>
    <row r="15255" spans="24:29">
      <c r="X15255" s="429"/>
      <c r="Y15255" s="429"/>
      <c r="Z15255" s="429"/>
      <c r="AA15255" s="429"/>
      <c r="AB15255" s="185"/>
      <c r="AC15255" s="431"/>
    </row>
    <row r="15256" spans="24:29">
      <c r="X15256" s="429"/>
      <c r="Y15256" s="429"/>
      <c r="Z15256" s="429"/>
      <c r="AA15256" s="429"/>
      <c r="AB15256" s="185"/>
      <c r="AC15256" s="431"/>
    </row>
    <row r="15257" spans="24:29">
      <c r="X15257" s="429"/>
      <c r="Y15257" s="429"/>
      <c r="Z15257" s="429"/>
      <c r="AA15257" s="429"/>
      <c r="AB15257" s="185"/>
      <c r="AC15257" s="431"/>
    </row>
    <row r="15258" spans="24:29">
      <c r="X15258" s="429"/>
      <c r="Y15258" s="429"/>
      <c r="Z15258" s="429"/>
      <c r="AA15258" s="429"/>
      <c r="AB15258" s="185"/>
      <c r="AC15258" s="431"/>
    </row>
    <row r="15259" spans="24:29">
      <c r="X15259" s="429"/>
      <c r="Y15259" s="429"/>
      <c r="Z15259" s="429"/>
      <c r="AA15259" s="429"/>
      <c r="AB15259" s="185"/>
      <c r="AC15259" s="431"/>
    </row>
    <row r="15260" spans="24:29">
      <c r="X15260" s="429"/>
      <c r="Y15260" s="429"/>
      <c r="Z15260" s="429"/>
      <c r="AA15260" s="429"/>
      <c r="AB15260" s="185"/>
      <c r="AC15260" s="431"/>
    </row>
    <row r="15261" spans="24:29">
      <c r="X15261" s="429"/>
      <c r="Y15261" s="429"/>
      <c r="Z15261" s="429"/>
      <c r="AA15261" s="429"/>
      <c r="AB15261" s="185"/>
      <c r="AC15261" s="431"/>
    </row>
    <row r="15262" spans="24:29">
      <c r="X15262" s="429"/>
      <c r="Y15262" s="429"/>
      <c r="Z15262" s="429"/>
      <c r="AA15262" s="429"/>
      <c r="AB15262" s="185"/>
      <c r="AC15262" s="431"/>
    </row>
    <row r="15263" spans="24:29">
      <c r="X15263" s="429"/>
      <c r="Y15263" s="429"/>
      <c r="Z15263" s="429"/>
      <c r="AA15263" s="429"/>
      <c r="AB15263" s="185"/>
      <c r="AC15263" s="431"/>
    </row>
    <row r="15264" spans="24:29">
      <c r="X15264" s="429"/>
      <c r="Y15264" s="429"/>
      <c r="Z15264" s="429"/>
      <c r="AA15264" s="429"/>
      <c r="AB15264" s="185"/>
      <c r="AC15264" s="431"/>
    </row>
    <row r="15265" spans="24:29">
      <c r="X15265" s="429"/>
      <c r="Y15265" s="429"/>
      <c r="Z15265" s="429"/>
      <c r="AA15265" s="429"/>
      <c r="AB15265" s="185"/>
      <c r="AC15265" s="431"/>
    </row>
    <row r="15266" spans="24:29">
      <c r="X15266" s="429"/>
      <c r="Y15266" s="429"/>
      <c r="Z15266" s="429"/>
      <c r="AA15266" s="429"/>
      <c r="AB15266" s="185"/>
      <c r="AC15266" s="431"/>
    </row>
    <row r="15267" spans="24:29">
      <c r="X15267" s="429"/>
      <c r="Y15267" s="429"/>
      <c r="Z15267" s="429"/>
      <c r="AA15267" s="429"/>
      <c r="AB15267" s="185"/>
      <c r="AC15267" s="431"/>
    </row>
    <row r="15268" spans="24:29">
      <c r="X15268" s="429"/>
      <c r="Y15268" s="429"/>
      <c r="Z15268" s="429"/>
      <c r="AA15268" s="429"/>
      <c r="AB15268" s="185"/>
      <c r="AC15268" s="431"/>
    </row>
    <row r="15269" spans="24:29">
      <c r="X15269" s="429"/>
      <c r="Y15269" s="429"/>
      <c r="Z15269" s="429"/>
      <c r="AA15269" s="429"/>
      <c r="AB15269" s="185"/>
      <c r="AC15269" s="431"/>
    </row>
    <row r="15270" spans="24:29">
      <c r="X15270" s="429"/>
      <c r="Y15270" s="429"/>
      <c r="Z15270" s="429"/>
      <c r="AA15270" s="429"/>
      <c r="AB15270" s="185"/>
      <c r="AC15270" s="431"/>
    </row>
    <row r="15271" spans="24:29">
      <c r="X15271" s="429"/>
      <c r="Y15271" s="429"/>
      <c r="Z15271" s="429"/>
      <c r="AA15271" s="429"/>
      <c r="AB15271" s="185"/>
      <c r="AC15271" s="431"/>
    </row>
    <row r="15272" spans="24:29">
      <c r="X15272" s="429"/>
      <c r="Y15272" s="429"/>
      <c r="Z15272" s="429"/>
      <c r="AA15272" s="429"/>
      <c r="AB15272" s="185"/>
      <c r="AC15272" s="431"/>
    </row>
    <row r="15273" spans="24:29">
      <c r="X15273" s="429"/>
      <c r="Y15273" s="429"/>
      <c r="Z15273" s="429"/>
      <c r="AA15273" s="429"/>
      <c r="AB15273" s="185"/>
      <c r="AC15273" s="431"/>
    </row>
    <row r="15274" spans="24:29">
      <c r="X15274" s="429"/>
      <c r="Y15274" s="429"/>
      <c r="Z15274" s="429"/>
      <c r="AA15274" s="429"/>
      <c r="AB15274" s="185"/>
      <c r="AC15274" s="431"/>
    </row>
    <row r="15275" spans="24:29">
      <c r="X15275" s="429"/>
      <c r="Y15275" s="429"/>
      <c r="Z15275" s="429"/>
      <c r="AA15275" s="429"/>
      <c r="AB15275" s="185"/>
      <c r="AC15275" s="431"/>
    </row>
    <row r="15276" spans="24:29">
      <c r="X15276" s="429"/>
      <c r="Y15276" s="429"/>
      <c r="Z15276" s="429"/>
      <c r="AA15276" s="429"/>
      <c r="AB15276" s="185"/>
      <c r="AC15276" s="431"/>
    </row>
    <row r="15277" spans="24:29">
      <c r="X15277" s="429"/>
      <c r="Y15277" s="429"/>
      <c r="Z15277" s="429"/>
      <c r="AA15277" s="429"/>
      <c r="AB15277" s="185"/>
      <c r="AC15277" s="431"/>
    </row>
    <row r="15278" spans="24:29">
      <c r="X15278" s="429"/>
      <c r="Y15278" s="429"/>
      <c r="Z15278" s="429"/>
      <c r="AA15278" s="429"/>
      <c r="AB15278" s="185"/>
      <c r="AC15278" s="431"/>
    </row>
    <row r="15279" spans="24:29">
      <c r="X15279" s="429"/>
      <c r="Y15279" s="429"/>
      <c r="Z15279" s="429"/>
      <c r="AA15279" s="429"/>
      <c r="AB15279" s="185"/>
      <c r="AC15279" s="431"/>
    </row>
    <row r="15280" spans="24:29">
      <c r="X15280" s="429"/>
      <c r="Y15280" s="429"/>
      <c r="Z15280" s="429"/>
      <c r="AA15280" s="429"/>
      <c r="AB15280" s="185"/>
      <c r="AC15280" s="431"/>
    </row>
    <row r="15281" spans="24:29">
      <c r="X15281" s="429"/>
      <c r="Y15281" s="429"/>
      <c r="Z15281" s="429"/>
      <c r="AA15281" s="429"/>
      <c r="AB15281" s="185"/>
      <c r="AC15281" s="431"/>
    </row>
    <row r="15282" spans="24:29">
      <c r="X15282" s="429"/>
      <c r="Y15282" s="429"/>
      <c r="Z15282" s="429"/>
      <c r="AA15282" s="429"/>
      <c r="AB15282" s="185"/>
      <c r="AC15282" s="431"/>
    </row>
    <row r="15283" spans="24:29">
      <c r="X15283" s="429"/>
      <c r="Y15283" s="429"/>
      <c r="Z15283" s="429"/>
      <c r="AA15283" s="429"/>
      <c r="AB15283" s="185"/>
      <c r="AC15283" s="431"/>
    </row>
    <row r="15284" spans="24:29">
      <c r="X15284" s="429"/>
      <c r="Y15284" s="429"/>
      <c r="Z15284" s="429"/>
      <c r="AA15284" s="429"/>
      <c r="AB15284" s="185"/>
      <c r="AC15284" s="431"/>
    </row>
    <row r="15285" spans="24:29">
      <c r="X15285" s="429"/>
      <c r="Y15285" s="429"/>
      <c r="Z15285" s="429"/>
      <c r="AA15285" s="429"/>
      <c r="AB15285" s="185"/>
      <c r="AC15285" s="431"/>
    </row>
    <row r="15286" spans="24:29">
      <c r="X15286" s="429"/>
      <c r="Y15286" s="429"/>
      <c r="Z15286" s="429"/>
      <c r="AA15286" s="429"/>
      <c r="AB15286" s="185"/>
      <c r="AC15286" s="431"/>
    </row>
    <row r="15287" spans="24:29">
      <c r="X15287" s="429"/>
      <c r="Y15287" s="429"/>
      <c r="Z15287" s="429"/>
      <c r="AA15287" s="429"/>
      <c r="AB15287" s="185"/>
      <c r="AC15287" s="431"/>
    </row>
    <row r="15288" spans="24:29">
      <c r="X15288" s="429"/>
      <c r="Y15288" s="429"/>
      <c r="Z15288" s="429"/>
      <c r="AA15288" s="429"/>
      <c r="AB15288" s="185"/>
      <c r="AC15288" s="431"/>
    </row>
    <row r="15289" spans="24:29">
      <c r="X15289" s="429"/>
      <c r="Y15289" s="429"/>
      <c r="Z15289" s="429"/>
      <c r="AA15289" s="429"/>
      <c r="AB15289" s="185"/>
      <c r="AC15289" s="431"/>
    </row>
    <row r="15290" spans="24:29">
      <c r="X15290" s="429"/>
      <c r="Y15290" s="429"/>
      <c r="Z15290" s="429"/>
      <c r="AA15290" s="429"/>
      <c r="AB15290" s="185"/>
      <c r="AC15290" s="431"/>
    </row>
    <row r="15291" spans="24:29">
      <c r="X15291" s="429"/>
      <c r="Y15291" s="429"/>
      <c r="Z15291" s="429"/>
      <c r="AA15291" s="429"/>
      <c r="AB15291" s="185"/>
      <c r="AC15291" s="431"/>
    </row>
    <row r="15292" spans="24:29">
      <c r="X15292" s="429"/>
      <c r="Y15292" s="429"/>
      <c r="Z15292" s="429"/>
      <c r="AA15292" s="429"/>
      <c r="AB15292" s="185"/>
      <c r="AC15292" s="431"/>
    </row>
    <row r="15293" spans="24:29">
      <c r="X15293" s="429"/>
      <c r="Y15293" s="429"/>
      <c r="Z15293" s="429"/>
      <c r="AA15293" s="429"/>
      <c r="AB15293" s="185"/>
      <c r="AC15293" s="431"/>
    </row>
    <row r="15294" spans="24:29">
      <c r="X15294" s="429"/>
      <c r="Y15294" s="429"/>
      <c r="Z15294" s="429"/>
      <c r="AA15294" s="429"/>
      <c r="AB15294" s="185"/>
      <c r="AC15294" s="431"/>
    </row>
    <row r="15295" spans="24:29">
      <c r="X15295" s="429"/>
      <c r="Y15295" s="429"/>
      <c r="Z15295" s="429"/>
      <c r="AA15295" s="429"/>
      <c r="AB15295" s="185"/>
      <c r="AC15295" s="431"/>
    </row>
    <row r="15296" spans="24:29">
      <c r="X15296" s="429"/>
      <c r="Y15296" s="429"/>
      <c r="Z15296" s="429"/>
      <c r="AA15296" s="429"/>
      <c r="AB15296" s="185"/>
      <c r="AC15296" s="431"/>
    </row>
    <row r="15297" spans="24:29">
      <c r="X15297" s="429"/>
      <c r="Y15297" s="429"/>
      <c r="Z15297" s="429"/>
      <c r="AA15297" s="429"/>
      <c r="AB15297" s="185"/>
      <c r="AC15297" s="431"/>
    </row>
    <row r="15298" spans="24:29">
      <c r="X15298" s="429"/>
      <c r="Y15298" s="429"/>
      <c r="Z15298" s="429"/>
      <c r="AA15298" s="429"/>
      <c r="AB15298" s="185"/>
      <c r="AC15298" s="431"/>
    </row>
    <row r="15299" spans="24:29">
      <c r="X15299" s="429"/>
      <c r="Y15299" s="429"/>
      <c r="Z15299" s="429"/>
      <c r="AA15299" s="429"/>
      <c r="AB15299" s="185"/>
      <c r="AC15299" s="431"/>
    </row>
    <row r="15300" spans="24:29">
      <c r="X15300" s="429"/>
      <c r="Y15300" s="429"/>
      <c r="Z15300" s="429"/>
      <c r="AA15300" s="429"/>
      <c r="AB15300" s="185"/>
      <c r="AC15300" s="431"/>
    </row>
    <row r="15301" spans="24:29">
      <c r="X15301" s="429"/>
      <c r="Y15301" s="429"/>
      <c r="Z15301" s="429"/>
      <c r="AA15301" s="429"/>
      <c r="AB15301" s="185"/>
      <c r="AC15301" s="431"/>
    </row>
    <row r="15302" spans="24:29">
      <c r="X15302" s="429"/>
      <c r="Y15302" s="429"/>
      <c r="Z15302" s="429"/>
      <c r="AA15302" s="429"/>
      <c r="AB15302" s="185"/>
      <c r="AC15302" s="431"/>
    </row>
    <row r="15303" spans="24:29">
      <c r="X15303" s="429"/>
      <c r="Y15303" s="429"/>
      <c r="Z15303" s="429"/>
      <c r="AA15303" s="429"/>
      <c r="AB15303" s="185"/>
      <c r="AC15303" s="431"/>
    </row>
    <row r="15304" spans="24:29">
      <c r="X15304" s="429"/>
      <c r="Y15304" s="429"/>
      <c r="Z15304" s="429"/>
      <c r="AA15304" s="429"/>
      <c r="AB15304" s="185"/>
      <c r="AC15304" s="431"/>
    </row>
    <row r="15305" spans="24:29">
      <c r="X15305" s="429"/>
      <c r="Y15305" s="429"/>
      <c r="Z15305" s="429"/>
      <c r="AA15305" s="429"/>
      <c r="AB15305" s="185"/>
      <c r="AC15305" s="431"/>
    </row>
    <row r="15306" spans="24:29">
      <c r="X15306" s="429"/>
      <c r="Y15306" s="429"/>
      <c r="Z15306" s="429"/>
      <c r="AA15306" s="429"/>
      <c r="AB15306" s="185"/>
      <c r="AC15306" s="431"/>
    </row>
    <row r="15307" spans="24:29">
      <c r="X15307" s="429"/>
      <c r="Y15307" s="429"/>
      <c r="Z15307" s="429"/>
      <c r="AA15307" s="429"/>
      <c r="AB15307" s="185"/>
      <c r="AC15307" s="431"/>
    </row>
    <row r="15308" spans="24:29">
      <c r="X15308" s="429"/>
      <c r="Y15308" s="429"/>
      <c r="Z15308" s="429"/>
      <c r="AA15308" s="429"/>
      <c r="AB15308" s="185"/>
      <c r="AC15308" s="431"/>
    </row>
    <row r="15309" spans="24:29">
      <c r="X15309" s="429"/>
      <c r="Y15309" s="429"/>
      <c r="Z15309" s="429"/>
      <c r="AA15309" s="429"/>
      <c r="AB15309" s="185"/>
      <c r="AC15309" s="431"/>
    </row>
    <row r="15310" spans="24:29">
      <c r="X15310" s="429"/>
      <c r="Y15310" s="429"/>
      <c r="Z15310" s="429"/>
      <c r="AA15310" s="429"/>
      <c r="AB15310" s="185"/>
      <c r="AC15310" s="431"/>
    </row>
    <row r="15311" spans="24:29">
      <c r="X15311" s="429"/>
      <c r="Y15311" s="429"/>
      <c r="Z15311" s="429"/>
      <c r="AA15311" s="429"/>
      <c r="AB15311" s="185"/>
      <c r="AC15311" s="431"/>
    </row>
    <row r="15312" spans="24:29">
      <c r="X15312" s="429"/>
      <c r="Y15312" s="429"/>
      <c r="Z15312" s="429"/>
      <c r="AA15312" s="429"/>
      <c r="AB15312" s="185"/>
      <c r="AC15312" s="431"/>
    </row>
    <row r="15313" spans="24:29">
      <c r="X15313" s="429"/>
      <c r="Y15313" s="429"/>
      <c r="Z15313" s="429"/>
      <c r="AA15313" s="429"/>
      <c r="AB15313" s="185"/>
      <c r="AC15313" s="431"/>
    </row>
    <row r="15314" spans="24:29">
      <c r="X15314" s="429"/>
      <c r="Y15314" s="429"/>
      <c r="Z15314" s="429"/>
      <c r="AA15314" s="429"/>
      <c r="AB15314" s="185"/>
      <c r="AC15314" s="431"/>
    </row>
    <row r="15315" spans="24:29">
      <c r="X15315" s="429"/>
      <c r="Y15315" s="429"/>
      <c r="Z15315" s="429"/>
      <c r="AA15315" s="429"/>
      <c r="AB15315" s="185"/>
      <c r="AC15315" s="431"/>
    </row>
    <row r="15316" spans="24:29">
      <c r="X15316" s="429"/>
      <c r="Y15316" s="429"/>
      <c r="Z15316" s="429"/>
      <c r="AA15316" s="429"/>
      <c r="AB15316" s="185"/>
      <c r="AC15316" s="431"/>
    </row>
    <row r="15317" spans="24:29">
      <c r="X15317" s="429"/>
      <c r="Y15317" s="429"/>
      <c r="Z15317" s="429"/>
      <c r="AA15317" s="429"/>
      <c r="AB15317" s="185"/>
      <c r="AC15317" s="431"/>
    </row>
    <row r="15318" spans="24:29">
      <c r="X15318" s="429"/>
      <c r="Y15318" s="429"/>
      <c r="Z15318" s="429"/>
      <c r="AA15318" s="429"/>
      <c r="AB15318" s="185"/>
      <c r="AC15318" s="431"/>
    </row>
    <row r="15319" spans="24:29">
      <c r="X15319" s="429"/>
      <c r="Y15319" s="429"/>
      <c r="Z15319" s="429"/>
      <c r="AA15319" s="429"/>
      <c r="AB15319" s="185"/>
      <c r="AC15319" s="431"/>
    </row>
    <row r="15320" spans="24:29">
      <c r="X15320" s="429"/>
      <c r="Y15320" s="429"/>
      <c r="Z15320" s="429"/>
      <c r="AA15320" s="429"/>
      <c r="AB15320" s="185"/>
      <c r="AC15320" s="431"/>
    </row>
    <row r="15321" spans="24:29">
      <c r="X15321" s="429"/>
      <c r="Y15321" s="429"/>
      <c r="Z15321" s="429"/>
      <c r="AA15321" s="429"/>
      <c r="AB15321" s="185"/>
      <c r="AC15321" s="431"/>
    </row>
    <row r="15322" spans="24:29">
      <c r="X15322" s="429"/>
      <c r="Y15322" s="429"/>
      <c r="Z15322" s="429"/>
      <c r="AA15322" s="429"/>
      <c r="AB15322" s="185"/>
      <c r="AC15322" s="431"/>
    </row>
    <row r="15323" spans="24:29">
      <c r="X15323" s="429"/>
      <c r="Y15323" s="429"/>
      <c r="Z15323" s="429"/>
      <c r="AA15323" s="429"/>
      <c r="AB15323" s="185"/>
      <c r="AC15323" s="431"/>
    </row>
    <row r="15324" spans="24:29">
      <c r="X15324" s="429"/>
      <c r="Y15324" s="429"/>
      <c r="Z15324" s="429"/>
      <c r="AA15324" s="429"/>
      <c r="AB15324" s="185"/>
      <c r="AC15324" s="431"/>
    </row>
    <row r="15325" spans="24:29">
      <c r="X15325" s="429"/>
      <c r="Y15325" s="429"/>
      <c r="Z15325" s="429"/>
      <c r="AA15325" s="429"/>
      <c r="AB15325" s="185"/>
      <c r="AC15325" s="431"/>
    </row>
    <row r="15326" spans="24:29">
      <c r="X15326" s="429"/>
      <c r="Y15326" s="429"/>
      <c r="Z15326" s="429"/>
      <c r="AA15326" s="429"/>
      <c r="AB15326" s="185"/>
      <c r="AC15326" s="431"/>
    </row>
    <row r="15327" spans="24:29">
      <c r="X15327" s="429"/>
      <c r="Y15327" s="429"/>
      <c r="Z15327" s="429"/>
      <c r="AA15327" s="429"/>
      <c r="AB15327" s="185"/>
      <c r="AC15327" s="431"/>
    </row>
    <row r="15328" spans="24:29">
      <c r="X15328" s="429"/>
      <c r="Y15328" s="429"/>
      <c r="Z15328" s="429"/>
      <c r="AA15328" s="429"/>
      <c r="AB15328" s="185"/>
      <c r="AC15328" s="431"/>
    </row>
    <row r="15329" spans="24:29">
      <c r="X15329" s="429"/>
      <c r="Y15329" s="429"/>
      <c r="Z15329" s="429"/>
      <c r="AA15329" s="429"/>
      <c r="AB15329" s="185"/>
      <c r="AC15329" s="431"/>
    </row>
    <row r="15330" spans="24:29">
      <c r="X15330" s="429"/>
      <c r="Y15330" s="429"/>
      <c r="Z15330" s="429"/>
      <c r="AA15330" s="429"/>
      <c r="AB15330" s="185"/>
      <c r="AC15330" s="431"/>
    </row>
    <row r="15331" spans="24:29">
      <c r="X15331" s="429"/>
      <c r="Y15331" s="429"/>
      <c r="Z15331" s="429"/>
      <c r="AA15331" s="429"/>
      <c r="AB15331" s="185"/>
      <c r="AC15331" s="431"/>
    </row>
    <row r="15332" spans="24:29">
      <c r="X15332" s="429"/>
      <c r="Y15332" s="429"/>
      <c r="Z15332" s="429"/>
      <c r="AA15332" s="429"/>
      <c r="AB15332" s="185"/>
      <c r="AC15332" s="431"/>
    </row>
    <row r="15333" spans="24:29">
      <c r="X15333" s="429"/>
      <c r="Y15333" s="429"/>
      <c r="Z15333" s="429"/>
      <c r="AA15333" s="429"/>
      <c r="AB15333" s="185"/>
      <c r="AC15333" s="431"/>
    </row>
    <row r="15334" spans="24:29">
      <c r="X15334" s="429"/>
      <c r="Y15334" s="429"/>
      <c r="Z15334" s="429"/>
      <c r="AA15334" s="429"/>
      <c r="AB15334" s="185"/>
      <c r="AC15334" s="431"/>
    </row>
    <row r="15335" spans="24:29">
      <c r="X15335" s="429"/>
      <c r="Y15335" s="429"/>
      <c r="Z15335" s="429"/>
      <c r="AA15335" s="429"/>
      <c r="AB15335" s="185"/>
      <c r="AC15335" s="431"/>
    </row>
    <row r="15336" spans="24:29">
      <c r="X15336" s="429"/>
      <c r="Y15336" s="429"/>
      <c r="Z15336" s="429"/>
      <c r="AA15336" s="429"/>
      <c r="AB15336" s="185"/>
      <c r="AC15336" s="431"/>
    </row>
    <row r="15337" spans="24:29">
      <c r="X15337" s="429"/>
      <c r="Y15337" s="429"/>
      <c r="Z15337" s="429"/>
      <c r="AA15337" s="429"/>
      <c r="AB15337" s="185"/>
      <c r="AC15337" s="431"/>
    </row>
    <row r="15338" spans="24:29">
      <c r="X15338" s="429"/>
      <c r="Y15338" s="429"/>
      <c r="Z15338" s="429"/>
      <c r="AA15338" s="429"/>
      <c r="AB15338" s="185"/>
      <c r="AC15338" s="431"/>
    </row>
    <row r="15339" spans="24:29">
      <c r="X15339" s="429"/>
      <c r="Y15339" s="429"/>
      <c r="Z15339" s="429"/>
      <c r="AA15339" s="429"/>
      <c r="AB15339" s="185"/>
      <c r="AC15339" s="431"/>
    </row>
    <row r="15340" spans="24:29">
      <c r="X15340" s="429"/>
      <c r="Y15340" s="429"/>
      <c r="Z15340" s="429"/>
      <c r="AA15340" s="429"/>
      <c r="AB15340" s="185"/>
      <c r="AC15340" s="431"/>
    </row>
    <row r="15341" spans="24:29">
      <c r="X15341" s="429"/>
      <c r="Y15341" s="429"/>
      <c r="Z15341" s="429"/>
      <c r="AA15341" s="429"/>
      <c r="AB15341" s="185"/>
      <c r="AC15341" s="431"/>
    </row>
    <row r="15342" spans="24:29">
      <c r="X15342" s="429"/>
      <c r="Y15342" s="429"/>
      <c r="Z15342" s="429"/>
      <c r="AA15342" s="429"/>
      <c r="AB15342" s="185"/>
      <c r="AC15342" s="431"/>
    </row>
    <row r="15343" spans="24:29">
      <c r="X15343" s="429"/>
      <c r="Y15343" s="429"/>
      <c r="Z15343" s="429"/>
      <c r="AA15343" s="429"/>
      <c r="AB15343" s="185"/>
      <c r="AC15343" s="431"/>
    </row>
    <row r="15344" spans="24:29">
      <c r="X15344" s="429"/>
      <c r="Y15344" s="429"/>
      <c r="Z15344" s="429"/>
      <c r="AA15344" s="429"/>
      <c r="AB15344" s="185"/>
      <c r="AC15344" s="431"/>
    </row>
    <row r="15345" spans="24:29">
      <c r="X15345" s="429"/>
      <c r="Y15345" s="429"/>
      <c r="Z15345" s="429"/>
      <c r="AA15345" s="429"/>
      <c r="AB15345" s="185"/>
      <c r="AC15345" s="431"/>
    </row>
    <row r="15346" spans="24:29">
      <c r="X15346" s="429"/>
      <c r="Y15346" s="429"/>
      <c r="Z15346" s="429"/>
      <c r="AA15346" s="429"/>
      <c r="AB15346" s="185"/>
      <c r="AC15346" s="431"/>
    </row>
    <row r="15347" spans="24:29">
      <c r="X15347" s="429"/>
      <c r="Y15347" s="429"/>
      <c r="Z15347" s="429"/>
      <c r="AA15347" s="429"/>
      <c r="AB15347" s="185"/>
      <c r="AC15347" s="431"/>
    </row>
    <row r="15348" spans="24:29">
      <c r="X15348" s="429"/>
      <c r="Y15348" s="429"/>
      <c r="Z15348" s="429"/>
      <c r="AA15348" s="429"/>
      <c r="AB15348" s="185"/>
      <c r="AC15348" s="431"/>
    </row>
    <row r="15349" spans="24:29">
      <c r="X15349" s="429"/>
      <c r="Y15349" s="429"/>
      <c r="Z15349" s="429"/>
      <c r="AA15349" s="429"/>
      <c r="AB15349" s="185"/>
      <c r="AC15349" s="431"/>
    </row>
    <row r="15350" spans="24:29">
      <c r="X15350" s="429"/>
      <c r="Y15350" s="429"/>
      <c r="Z15350" s="429"/>
      <c r="AA15350" s="429"/>
      <c r="AB15350" s="185"/>
      <c r="AC15350" s="431"/>
    </row>
    <row r="15351" spans="24:29">
      <c r="X15351" s="429"/>
      <c r="Y15351" s="429"/>
      <c r="Z15351" s="429"/>
      <c r="AA15351" s="429"/>
      <c r="AB15351" s="185"/>
      <c r="AC15351" s="431"/>
    </row>
    <row r="15352" spans="24:29">
      <c r="X15352" s="429"/>
      <c r="Y15352" s="429"/>
      <c r="Z15352" s="429"/>
      <c r="AA15352" s="429"/>
      <c r="AB15352" s="185"/>
      <c r="AC15352" s="431"/>
    </row>
    <row r="15353" spans="24:29">
      <c r="X15353" s="429"/>
      <c r="Y15353" s="429"/>
      <c r="Z15353" s="429"/>
      <c r="AA15353" s="429"/>
      <c r="AB15353" s="185"/>
      <c r="AC15353" s="431"/>
    </row>
    <row r="15354" spans="24:29">
      <c r="X15354" s="429"/>
      <c r="Y15354" s="429"/>
      <c r="Z15354" s="429"/>
      <c r="AA15354" s="429"/>
      <c r="AB15354" s="185"/>
      <c r="AC15354" s="431"/>
    </row>
    <row r="15355" spans="24:29">
      <c r="X15355" s="429"/>
      <c r="Y15355" s="429"/>
      <c r="Z15355" s="429"/>
      <c r="AA15355" s="429"/>
      <c r="AB15355" s="185"/>
      <c r="AC15355" s="431"/>
    </row>
    <row r="15356" spans="24:29">
      <c r="X15356" s="429"/>
      <c r="Y15356" s="429"/>
      <c r="Z15356" s="429"/>
      <c r="AA15356" s="429"/>
      <c r="AB15356" s="185"/>
      <c r="AC15356" s="431"/>
    </row>
    <row r="15357" spans="24:29">
      <c r="X15357" s="429"/>
      <c r="Y15357" s="429"/>
      <c r="Z15357" s="429"/>
      <c r="AA15357" s="429"/>
      <c r="AB15357" s="185"/>
      <c r="AC15357" s="431"/>
    </row>
    <row r="15358" spans="24:29">
      <c r="X15358" s="429"/>
      <c r="Y15358" s="429"/>
      <c r="Z15358" s="429"/>
      <c r="AA15358" s="429"/>
      <c r="AB15358" s="185"/>
      <c r="AC15358" s="431"/>
    </row>
    <row r="15359" spans="24:29">
      <c r="X15359" s="429"/>
      <c r="Y15359" s="429"/>
      <c r="Z15359" s="429"/>
      <c r="AA15359" s="429"/>
      <c r="AB15359" s="185"/>
      <c r="AC15359" s="431"/>
    </row>
    <row r="15360" spans="24:29">
      <c r="X15360" s="429"/>
      <c r="Y15360" s="429"/>
      <c r="Z15360" s="429"/>
      <c r="AA15360" s="429"/>
      <c r="AB15360" s="185"/>
      <c r="AC15360" s="431"/>
    </row>
    <row r="15361" spans="24:29">
      <c r="X15361" s="429"/>
      <c r="Y15361" s="429"/>
      <c r="Z15361" s="429"/>
      <c r="AA15361" s="429"/>
      <c r="AB15361" s="185"/>
      <c r="AC15361" s="431"/>
    </row>
    <row r="15362" spans="24:29">
      <c r="X15362" s="429"/>
      <c r="Y15362" s="429"/>
      <c r="Z15362" s="429"/>
      <c r="AA15362" s="429"/>
      <c r="AB15362" s="185"/>
      <c r="AC15362" s="431"/>
    </row>
    <row r="15363" spans="24:29">
      <c r="X15363" s="429"/>
      <c r="Y15363" s="429"/>
      <c r="Z15363" s="429"/>
      <c r="AA15363" s="429"/>
      <c r="AB15363" s="185"/>
      <c r="AC15363" s="431"/>
    </row>
    <row r="15364" spans="24:29">
      <c r="X15364" s="429"/>
      <c r="Y15364" s="429"/>
      <c r="Z15364" s="429"/>
      <c r="AA15364" s="429"/>
      <c r="AB15364" s="185"/>
      <c r="AC15364" s="431"/>
    </row>
    <row r="15365" spans="24:29">
      <c r="X15365" s="429"/>
      <c r="Y15365" s="429"/>
      <c r="Z15365" s="429"/>
      <c r="AA15365" s="429"/>
      <c r="AB15365" s="185"/>
      <c r="AC15365" s="431"/>
    </row>
    <row r="15366" spans="24:29">
      <c r="X15366" s="429"/>
      <c r="Y15366" s="429"/>
      <c r="Z15366" s="429"/>
      <c r="AA15366" s="429"/>
      <c r="AB15366" s="185"/>
      <c r="AC15366" s="431"/>
    </row>
    <row r="15367" spans="24:29">
      <c r="X15367" s="429"/>
      <c r="Y15367" s="429"/>
      <c r="Z15367" s="429"/>
      <c r="AA15367" s="429"/>
      <c r="AB15367" s="185"/>
      <c r="AC15367" s="431"/>
    </row>
    <row r="15368" spans="24:29">
      <c r="X15368" s="429"/>
      <c r="Y15368" s="429"/>
      <c r="Z15368" s="429"/>
      <c r="AA15368" s="429"/>
      <c r="AB15368" s="185"/>
      <c r="AC15368" s="431"/>
    </row>
    <row r="15369" spans="24:29">
      <c r="X15369" s="429"/>
      <c r="Y15369" s="429"/>
      <c r="Z15369" s="429"/>
      <c r="AA15369" s="429"/>
      <c r="AB15369" s="185"/>
      <c r="AC15369" s="431"/>
    </row>
    <row r="15370" spans="24:29">
      <c r="X15370" s="429"/>
      <c r="Y15370" s="429"/>
      <c r="Z15370" s="429"/>
      <c r="AA15370" s="429"/>
      <c r="AB15370" s="185"/>
      <c r="AC15370" s="431"/>
    </row>
    <row r="15371" spans="24:29">
      <c r="X15371" s="429"/>
      <c r="Y15371" s="429"/>
      <c r="Z15371" s="429"/>
      <c r="AA15371" s="429"/>
      <c r="AB15371" s="185"/>
      <c r="AC15371" s="431"/>
    </row>
    <row r="15372" spans="24:29">
      <c r="X15372" s="429"/>
      <c r="Y15372" s="429"/>
      <c r="Z15372" s="429"/>
      <c r="AA15372" s="429"/>
      <c r="AB15372" s="185"/>
      <c r="AC15372" s="431"/>
    </row>
    <row r="15373" spans="24:29">
      <c r="X15373" s="429"/>
      <c r="Y15373" s="429"/>
      <c r="Z15373" s="429"/>
      <c r="AA15373" s="429"/>
      <c r="AB15373" s="185"/>
      <c r="AC15373" s="431"/>
    </row>
    <row r="15374" spans="24:29">
      <c r="X15374" s="429"/>
      <c r="Y15374" s="429"/>
      <c r="Z15374" s="429"/>
      <c r="AA15374" s="429"/>
      <c r="AB15374" s="185"/>
      <c r="AC15374" s="431"/>
    </row>
    <row r="15375" spans="24:29">
      <c r="X15375" s="429"/>
      <c r="Y15375" s="429"/>
      <c r="Z15375" s="429"/>
      <c r="AA15375" s="429"/>
      <c r="AB15375" s="185"/>
      <c r="AC15375" s="431"/>
    </row>
    <row r="15376" spans="24:29">
      <c r="X15376" s="429"/>
      <c r="Y15376" s="429"/>
      <c r="Z15376" s="429"/>
      <c r="AA15376" s="429"/>
      <c r="AB15376" s="185"/>
      <c r="AC15376" s="431"/>
    </row>
    <row r="15377" spans="24:29">
      <c r="X15377" s="429"/>
      <c r="Y15377" s="429"/>
      <c r="Z15377" s="429"/>
      <c r="AA15377" s="429"/>
      <c r="AB15377" s="185"/>
      <c r="AC15377" s="431"/>
    </row>
    <row r="15378" spans="24:29">
      <c r="X15378" s="429"/>
      <c r="Y15378" s="429"/>
      <c r="Z15378" s="429"/>
      <c r="AA15378" s="429"/>
      <c r="AB15378" s="185"/>
      <c r="AC15378" s="431"/>
    </row>
    <row r="15379" spans="24:29">
      <c r="X15379" s="429"/>
      <c r="Y15379" s="429"/>
      <c r="Z15379" s="429"/>
      <c r="AA15379" s="429"/>
      <c r="AB15379" s="185"/>
      <c r="AC15379" s="431"/>
    </row>
    <row r="15380" spans="24:29">
      <c r="X15380" s="429"/>
      <c r="Y15380" s="429"/>
      <c r="Z15380" s="429"/>
      <c r="AA15380" s="429"/>
      <c r="AB15380" s="185"/>
      <c r="AC15380" s="431"/>
    </row>
    <row r="15381" spans="24:29">
      <c r="X15381" s="429"/>
      <c r="Y15381" s="429"/>
      <c r="Z15381" s="429"/>
      <c r="AA15381" s="429"/>
      <c r="AB15381" s="185"/>
      <c r="AC15381" s="431"/>
    </row>
    <row r="15382" spans="24:29">
      <c r="X15382" s="429"/>
      <c r="Y15382" s="429"/>
      <c r="Z15382" s="429"/>
      <c r="AA15382" s="429"/>
      <c r="AB15382" s="185"/>
      <c r="AC15382" s="431"/>
    </row>
    <row r="15383" spans="24:29">
      <c r="X15383" s="429"/>
      <c r="Y15383" s="429"/>
      <c r="Z15383" s="429"/>
      <c r="AA15383" s="429"/>
      <c r="AB15383" s="185"/>
      <c r="AC15383" s="431"/>
    </row>
    <row r="15384" spans="24:29">
      <c r="X15384" s="429"/>
      <c r="Y15384" s="429"/>
      <c r="Z15384" s="429"/>
      <c r="AA15384" s="429"/>
      <c r="AB15384" s="185"/>
      <c r="AC15384" s="431"/>
    </row>
    <row r="15385" spans="24:29">
      <c r="X15385" s="429"/>
      <c r="Y15385" s="429"/>
      <c r="Z15385" s="429"/>
      <c r="AA15385" s="429"/>
      <c r="AB15385" s="185"/>
      <c r="AC15385" s="431"/>
    </row>
    <row r="15386" spans="24:29">
      <c r="X15386" s="429"/>
      <c r="Y15386" s="429"/>
      <c r="Z15386" s="429"/>
      <c r="AA15386" s="429"/>
      <c r="AB15386" s="185"/>
      <c r="AC15386" s="431"/>
    </row>
    <row r="15387" spans="24:29">
      <c r="X15387" s="429"/>
      <c r="Y15387" s="429"/>
      <c r="Z15387" s="429"/>
      <c r="AA15387" s="429"/>
      <c r="AB15387" s="185"/>
      <c r="AC15387" s="431"/>
    </row>
    <row r="15388" spans="24:29">
      <c r="X15388" s="429"/>
      <c r="Y15388" s="429"/>
      <c r="Z15388" s="429"/>
      <c r="AA15388" s="429"/>
      <c r="AB15388" s="185"/>
      <c r="AC15388" s="431"/>
    </row>
    <row r="15389" spans="24:29">
      <c r="X15389" s="429"/>
      <c r="Y15389" s="429"/>
      <c r="Z15389" s="429"/>
      <c r="AA15389" s="429"/>
      <c r="AB15389" s="185"/>
      <c r="AC15389" s="431"/>
    </row>
    <row r="15390" spans="24:29">
      <c r="X15390" s="429"/>
      <c r="Y15390" s="429"/>
      <c r="Z15390" s="429"/>
      <c r="AA15390" s="429"/>
      <c r="AB15390" s="185"/>
      <c r="AC15390" s="431"/>
    </row>
    <row r="15391" spans="24:29">
      <c r="X15391" s="429"/>
      <c r="Y15391" s="429"/>
      <c r="Z15391" s="429"/>
      <c r="AA15391" s="429"/>
      <c r="AB15391" s="185"/>
      <c r="AC15391" s="431"/>
    </row>
    <row r="15392" spans="24:29">
      <c r="X15392" s="429"/>
      <c r="Y15392" s="429"/>
      <c r="Z15392" s="429"/>
      <c r="AA15392" s="429"/>
      <c r="AB15392" s="185"/>
      <c r="AC15392" s="431"/>
    </row>
    <row r="15393" spans="24:29">
      <c r="X15393" s="429"/>
      <c r="Y15393" s="429"/>
      <c r="Z15393" s="429"/>
      <c r="AA15393" s="429"/>
      <c r="AB15393" s="185"/>
      <c r="AC15393" s="431"/>
    </row>
    <row r="15394" spans="24:29">
      <c r="X15394" s="429"/>
      <c r="Y15394" s="429"/>
      <c r="Z15394" s="429"/>
      <c r="AA15394" s="429"/>
      <c r="AB15394" s="185"/>
      <c r="AC15394" s="431"/>
    </row>
    <row r="15395" spans="24:29">
      <c r="X15395" s="429"/>
      <c r="Y15395" s="429"/>
      <c r="Z15395" s="429"/>
      <c r="AA15395" s="429"/>
      <c r="AB15395" s="185"/>
      <c r="AC15395" s="431"/>
    </row>
    <row r="15396" spans="24:29">
      <c r="X15396" s="429"/>
      <c r="Y15396" s="429"/>
      <c r="Z15396" s="429"/>
      <c r="AA15396" s="429"/>
      <c r="AB15396" s="185"/>
      <c r="AC15396" s="431"/>
    </row>
    <row r="15397" spans="24:29">
      <c r="X15397" s="429"/>
      <c r="Y15397" s="429"/>
      <c r="Z15397" s="429"/>
      <c r="AA15397" s="429"/>
      <c r="AB15397" s="185"/>
      <c r="AC15397" s="431"/>
    </row>
    <row r="15398" spans="24:29">
      <c r="X15398" s="429"/>
      <c r="Y15398" s="429"/>
      <c r="Z15398" s="429"/>
      <c r="AA15398" s="429"/>
      <c r="AB15398" s="185"/>
      <c r="AC15398" s="431"/>
    </row>
    <row r="15399" spans="24:29">
      <c r="X15399" s="429"/>
      <c r="Y15399" s="429"/>
      <c r="Z15399" s="429"/>
      <c r="AA15399" s="429"/>
      <c r="AB15399" s="185"/>
      <c r="AC15399" s="431"/>
    </row>
    <row r="15400" spans="24:29">
      <c r="X15400" s="429"/>
      <c r="Y15400" s="429"/>
      <c r="Z15400" s="429"/>
      <c r="AA15400" s="429"/>
      <c r="AB15400" s="185"/>
      <c r="AC15400" s="431"/>
    </row>
    <row r="15401" spans="24:29">
      <c r="X15401" s="429"/>
      <c r="Y15401" s="429"/>
      <c r="Z15401" s="429"/>
      <c r="AA15401" s="429"/>
      <c r="AB15401" s="185"/>
      <c r="AC15401" s="431"/>
    </row>
    <row r="15402" spans="24:29">
      <c r="X15402" s="429"/>
      <c r="Y15402" s="429"/>
      <c r="Z15402" s="429"/>
      <c r="AA15402" s="429"/>
      <c r="AB15402" s="185"/>
      <c r="AC15402" s="431"/>
    </row>
    <row r="15403" spans="24:29">
      <c r="X15403" s="429"/>
      <c r="Y15403" s="429"/>
      <c r="Z15403" s="429"/>
      <c r="AA15403" s="429"/>
      <c r="AB15403" s="185"/>
      <c r="AC15403" s="431"/>
    </row>
    <row r="15404" spans="24:29">
      <c r="X15404" s="429"/>
      <c r="Y15404" s="429"/>
      <c r="Z15404" s="429"/>
      <c r="AA15404" s="429"/>
      <c r="AB15404" s="185"/>
      <c r="AC15404" s="431"/>
    </row>
    <row r="15405" spans="24:29">
      <c r="X15405" s="429"/>
      <c r="Y15405" s="429"/>
      <c r="Z15405" s="429"/>
      <c r="AA15405" s="429"/>
      <c r="AB15405" s="185"/>
      <c r="AC15405" s="431"/>
    </row>
    <row r="15406" spans="24:29">
      <c r="X15406" s="429"/>
      <c r="Y15406" s="429"/>
      <c r="Z15406" s="429"/>
      <c r="AA15406" s="429"/>
      <c r="AB15406" s="185"/>
      <c r="AC15406" s="431"/>
    </row>
    <row r="15407" spans="24:29">
      <c r="X15407" s="429"/>
      <c r="Y15407" s="429"/>
      <c r="Z15407" s="429"/>
      <c r="AA15407" s="429"/>
      <c r="AB15407" s="185"/>
      <c r="AC15407" s="431"/>
    </row>
    <row r="15408" spans="24:29">
      <c r="X15408" s="429"/>
      <c r="Y15408" s="429"/>
      <c r="Z15408" s="429"/>
      <c r="AA15408" s="429"/>
      <c r="AB15408" s="185"/>
      <c r="AC15408" s="431"/>
    </row>
    <row r="15409" spans="24:29">
      <c r="X15409" s="429"/>
      <c r="Y15409" s="429"/>
      <c r="Z15409" s="429"/>
      <c r="AA15409" s="429"/>
      <c r="AB15409" s="185"/>
      <c r="AC15409" s="431"/>
    </row>
    <row r="15410" spans="24:29">
      <c r="X15410" s="429"/>
      <c r="Y15410" s="429"/>
      <c r="Z15410" s="429"/>
      <c r="AA15410" s="429"/>
      <c r="AB15410" s="185"/>
      <c r="AC15410" s="431"/>
    </row>
    <row r="15411" spans="24:29">
      <c r="X15411" s="429"/>
      <c r="Y15411" s="429"/>
      <c r="Z15411" s="429"/>
      <c r="AA15411" s="429"/>
      <c r="AB15411" s="185"/>
      <c r="AC15411" s="431"/>
    </row>
    <row r="15412" spans="24:29">
      <c r="X15412" s="429"/>
      <c r="Y15412" s="429"/>
      <c r="Z15412" s="429"/>
      <c r="AA15412" s="429"/>
      <c r="AB15412" s="185"/>
      <c r="AC15412" s="431"/>
    </row>
    <row r="15413" spans="24:29">
      <c r="X15413" s="429"/>
      <c r="Y15413" s="429"/>
      <c r="Z15413" s="429"/>
      <c r="AA15413" s="429"/>
      <c r="AB15413" s="185"/>
      <c r="AC15413" s="431"/>
    </row>
    <row r="15414" spans="24:29">
      <c r="X15414" s="429"/>
      <c r="Y15414" s="429"/>
      <c r="Z15414" s="429"/>
      <c r="AA15414" s="429"/>
      <c r="AB15414" s="185"/>
      <c r="AC15414" s="431"/>
    </row>
    <row r="15415" spans="24:29">
      <c r="X15415" s="429"/>
      <c r="Y15415" s="429"/>
      <c r="Z15415" s="429"/>
      <c r="AA15415" s="429"/>
      <c r="AB15415" s="185"/>
      <c r="AC15415" s="431"/>
    </row>
    <row r="15416" spans="24:29">
      <c r="X15416" s="429"/>
      <c r="Y15416" s="429"/>
      <c r="Z15416" s="429"/>
      <c r="AA15416" s="429"/>
      <c r="AB15416" s="185"/>
      <c r="AC15416" s="431"/>
    </row>
    <row r="15417" spans="24:29">
      <c r="X15417" s="429"/>
      <c r="Y15417" s="429"/>
      <c r="Z15417" s="429"/>
      <c r="AA15417" s="429"/>
      <c r="AB15417" s="185"/>
      <c r="AC15417" s="431"/>
    </row>
    <row r="15418" spans="24:29">
      <c r="X15418" s="429"/>
      <c r="Y15418" s="429"/>
      <c r="Z15418" s="429"/>
      <c r="AA15418" s="429"/>
      <c r="AB15418" s="185"/>
      <c r="AC15418" s="431"/>
    </row>
    <row r="15419" spans="24:29">
      <c r="X15419" s="429"/>
      <c r="Y15419" s="429"/>
      <c r="Z15419" s="429"/>
      <c r="AA15419" s="429"/>
      <c r="AB15419" s="185"/>
      <c r="AC15419" s="431"/>
    </row>
    <row r="15420" spans="24:29">
      <c r="X15420" s="429"/>
      <c r="Y15420" s="429"/>
      <c r="Z15420" s="429"/>
      <c r="AA15420" s="429"/>
      <c r="AB15420" s="185"/>
      <c r="AC15420" s="431"/>
    </row>
    <row r="15421" spans="24:29">
      <c r="X15421" s="429"/>
      <c r="Y15421" s="429"/>
      <c r="Z15421" s="429"/>
      <c r="AA15421" s="429"/>
      <c r="AB15421" s="185"/>
      <c r="AC15421" s="431"/>
    </row>
    <row r="15422" spans="24:29">
      <c r="X15422" s="429"/>
      <c r="Y15422" s="429"/>
      <c r="Z15422" s="429"/>
      <c r="AA15422" s="429"/>
      <c r="AB15422" s="185"/>
      <c r="AC15422" s="431"/>
    </row>
    <row r="15423" spans="24:29">
      <c r="X15423" s="429"/>
      <c r="Y15423" s="429"/>
      <c r="Z15423" s="429"/>
      <c r="AA15423" s="429"/>
      <c r="AB15423" s="185"/>
      <c r="AC15423" s="431"/>
    </row>
    <row r="15424" spans="24:29">
      <c r="X15424" s="429"/>
      <c r="Y15424" s="429"/>
      <c r="Z15424" s="429"/>
      <c r="AA15424" s="429"/>
      <c r="AB15424" s="185"/>
      <c r="AC15424" s="431"/>
    </row>
    <row r="15425" spans="24:29">
      <c r="X15425" s="429"/>
      <c r="Y15425" s="429"/>
      <c r="Z15425" s="429"/>
      <c r="AA15425" s="429"/>
      <c r="AB15425" s="185"/>
      <c r="AC15425" s="431"/>
    </row>
    <row r="15426" spans="24:29">
      <c r="X15426" s="429"/>
      <c r="Y15426" s="429"/>
      <c r="Z15426" s="429"/>
      <c r="AA15426" s="429"/>
      <c r="AB15426" s="185"/>
      <c r="AC15426" s="431"/>
    </row>
    <row r="15427" spans="24:29">
      <c r="X15427" s="429"/>
      <c r="Y15427" s="429"/>
      <c r="Z15427" s="429"/>
      <c r="AA15427" s="429"/>
      <c r="AB15427" s="185"/>
      <c r="AC15427" s="431"/>
    </row>
    <row r="15428" spans="24:29">
      <c r="X15428" s="429"/>
      <c r="Y15428" s="429"/>
      <c r="Z15428" s="429"/>
      <c r="AA15428" s="429"/>
      <c r="AB15428" s="185"/>
      <c r="AC15428" s="431"/>
    </row>
    <row r="15429" spans="24:29">
      <c r="X15429" s="429"/>
      <c r="Y15429" s="429"/>
      <c r="Z15429" s="429"/>
      <c r="AA15429" s="429"/>
      <c r="AB15429" s="185"/>
      <c r="AC15429" s="431"/>
    </row>
    <row r="15430" spans="24:29">
      <c r="X15430" s="429"/>
      <c r="Y15430" s="429"/>
      <c r="Z15430" s="429"/>
      <c r="AA15430" s="429"/>
      <c r="AB15430" s="185"/>
      <c r="AC15430" s="431"/>
    </row>
    <row r="15431" spans="24:29">
      <c r="X15431" s="429"/>
      <c r="Y15431" s="429"/>
      <c r="Z15431" s="429"/>
      <c r="AA15431" s="429"/>
      <c r="AB15431" s="185"/>
      <c r="AC15431" s="431"/>
    </row>
    <row r="15432" spans="24:29">
      <c r="X15432" s="429"/>
      <c r="Y15432" s="429"/>
      <c r="Z15432" s="429"/>
      <c r="AA15432" s="429"/>
      <c r="AB15432" s="185"/>
      <c r="AC15432" s="431"/>
    </row>
    <row r="15433" spans="24:29">
      <c r="X15433" s="429"/>
      <c r="Y15433" s="429"/>
      <c r="Z15433" s="429"/>
      <c r="AA15433" s="429"/>
      <c r="AB15433" s="185"/>
      <c r="AC15433" s="431"/>
    </row>
    <row r="15434" spans="24:29">
      <c r="X15434" s="429"/>
      <c r="Y15434" s="429"/>
      <c r="Z15434" s="429"/>
      <c r="AA15434" s="429"/>
      <c r="AB15434" s="185"/>
      <c r="AC15434" s="431"/>
    </row>
    <row r="15435" spans="24:29">
      <c r="X15435" s="429"/>
      <c r="Y15435" s="429"/>
      <c r="Z15435" s="429"/>
      <c r="AA15435" s="429"/>
      <c r="AB15435" s="185"/>
      <c r="AC15435" s="431"/>
    </row>
    <row r="15436" spans="24:29">
      <c r="X15436" s="429"/>
      <c r="Y15436" s="429"/>
      <c r="Z15436" s="429"/>
      <c r="AA15436" s="429"/>
      <c r="AB15436" s="185"/>
      <c r="AC15436" s="431"/>
    </row>
    <row r="15437" spans="24:29">
      <c r="X15437" s="429"/>
      <c r="Y15437" s="429"/>
      <c r="Z15437" s="429"/>
      <c r="AA15437" s="429"/>
      <c r="AB15437" s="185"/>
      <c r="AC15437" s="431"/>
    </row>
    <row r="15438" spans="24:29">
      <c r="X15438" s="429"/>
      <c r="Y15438" s="429"/>
      <c r="Z15438" s="429"/>
      <c r="AA15438" s="429"/>
      <c r="AB15438" s="185"/>
      <c r="AC15438" s="431"/>
    </row>
    <row r="15439" spans="24:29">
      <c r="X15439" s="429"/>
      <c r="Y15439" s="429"/>
      <c r="Z15439" s="429"/>
      <c r="AA15439" s="429"/>
      <c r="AB15439" s="185"/>
      <c r="AC15439" s="431"/>
    </row>
    <row r="15440" spans="24:29">
      <c r="X15440" s="429"/>
      <c r="Y15440" s="429"/>
      <c r="Z15440" s="429"/>
      <c r="AA15440" s="429"/>
      <c r="AB15440" s="185"/>
      <c r="AC15440" s="431"/>
    </row>
    <row r="15441" spans="24:29">
      <c r="X15441" s="429"/>
      <c r="Y15441" s="429"/>
      <c r="Z15441" s="429"/>
      <c r="AA15441" s="429"/>
      <c r="AB15441" s="185"/>
      <c r="AC15441" s="431"/>
    </row>
    <row r="15442" spans="24:29">
      <c r="X15442" s="429"/>
      <c r="Y15442" s="429"/>
      <c r="Z15442" s="429"/>
      <c r="AA15442" s="429"/>
      <c r="AB15442" s="185"/>
      <c r="AC15442" s="431"/>
    </row>
    <row r="15443" spans="24:29">
      <c r="X15443" s="429"/>
      <c r="Y15443" s="429"/>
      <c r="Z15443" s="429"/>
      <c r="AA15443" s="429"/>
      <c r="AB15443" s="185"/>
      <c r="AC15443" s="431"/>
    </row>
    <row r="15444" spans="24:29">
      <c r="X15444" s="429"/>
      <c r="Y15444" s="429"/>
      <c r="Z15444" s="429"/>
      <c r="AA15444" s="429"/>
      <c r="AB15444" s="185"/>
      <c r="AC15444" s="431"/>
    </row>
    <row r="15445" spans="24:29">
      <c r="X15445" s="429"/>
      <c r="Y15445" s="429"/>
      <c r="Z15445" s="429"/>
      <c r="AA15445" s="429"/>
      <c r="AB15445" s="185"/>
      <c r="AC15445" s="431"/>
    </row>
    <row r="15446" spans="24:29">
      <c r="X15446" s="429"/>
      <c r="Y15446" s="429"/>
      <c r="Z15446" s="429"/>
      <c r="AA15446" s="429"/>
      <c r="AB15446" s="185"/>
      <c r="AC15446" s="431"/>
    </row>
    <row r="15447" spans="24:29">
      <c r="X15447" s="429"/>
      <c r="Y15447" s="429"/>
      <c r="Z15447" s="429"/>
      <c r="AA15447" s="429"/>
      <c r="AB15447" s="185"/>
      <c r="AC15447" s="431"/>
    </row>
    <row r="15448" spans="24:29">
      <c r="X15448" s="429"/>
      <c r="Y15448" s="429"/>
      <c r="Z15448" s="429"/>
      <c r="AA15448" s="429"/>
      <c r="AB15448" s="185"/>
      <c r="AC15448" s="431"/>
    </row>
    <row r="15449" spans="24:29">
      <c r="X15449" s="429"/>
      <c r="Y15449" s="429"/>
      <c r="Z15449" s="429"/>
      <c r="AA15449" s="429"/>
      <c r="AB15449" s="185"/>
      <c r="AC15449" s="431"/>
    </row>
    <row r="15450" spans="24:29">
      <c r="X15450" s="429"/>
      <c r="Y15450" s="429"/>
      <c r="Z15450" s="429"/>
      <c r="AA15450" s="429"/>
      <c r="AB15450" s="185"/>
      <c r="AC15450" s="431"/>
    </row>
    <row r="15451" spans="24:29">
      <c r="X15451" s="429"/>
      <c r="Y15451" s="429"/>
      <c r="Z15451" s="429"/>
      <c r="AA15451" s="429"/>
      <c r="AB15451" s="185"/>
      <c r="AC15451" s="431"/>
    </row>
    <row r="15452" spans="24:29">
      <c r="X15452" s="429"/>
      <c r="Y15452" s="429"/>
      <c r="Z15452" s="429"/>
      <c r="AA15452" s="429"/>
      <c r="AB15452" s="185"/>
      <c r="AC15452" s="431"/>
    </row>
    <row r="15453" spans="24:29">
      <c r="X15453" s="429"/>
      <c r="Y15453" s="429"/>
      <c r="Z15453" s="429"/>
      <c r="AA15453" s="429"/>
      <c r="AB15453" s="185"/>
      <c r="AC15453" s="431"/>
    </row>
    <row r="15454" spans="24:29">
      <c r="X15454" s="429"/>
      <c r="Y15454" s="429"/>
      <c r="Z15454" s="429"/>
      <c r="AA15454" s="429"/>
      <c r="AB15454" s="185"/>
      <c r="AC15454" s="431"/>
    </row>
    <row r="15455" spans="24:29">
      <c r="X15455" s="429"/>
      <c r="Y15455" s="429"/>
      <c r="Z15455" s="429"/>
      <c r="AA15455" s="429"/>
      <c r="AB15455" s="185"/>
      <c r="AC15455" s="431"/>
    </row>
    <row r="15456" spans="24:29">
      <c r="X15456" s="429"/>
      <c r="Y15456" s="429"/>
      <c r="Z15456" s="429"/>
      <c r="AA15456" s="429"/>
      <c r="AB15456" s="185"/>
      <c r="AC15456" s="431"/>
    </row>
    <row r="15457" spans="24:29">
      <c r="X15457" s="429"/>
      <c r="Y15457" s="429"/>
      <c r="Z15457" s="429"/>
      <c r="AA15457" s="429"/>
      <c r="AB15457" s="185"/>
      <c r="AC15457" s="431"/>
    </row>
    <row r="15458" spans="24:29">
      <c r="X15458" s="429"/>
      <c r="Y15458" s="429"/>
      <c r="Z15458" s="429"/>
      <c r="AA15458" s="429"/>
      <c r="AB15458" s="185"/>
      <c r="AC15458" s="431"/>
    </row>
    <row r="15459" spans="24:29">
      <c r="X15459" s="429"/>
      <c r="Y15459" s="429"/>
      <c r="Z15459" s="429"/>
      <c r="AA15459" s="429"/>
      <c r="AB15459" s="185"/>
      <c r="AC15459" s="431"/>
    </row>
    <row r="15460" spans="24:29">
      <c r="X15460" s="429"/>
      <c r="Y15460" s="429"/>
      <c r="Z15460" s="429"/>
      <c r="AA15460" s="429"/>
      <c r="AB15460" s="185"/>
      <c r="AC15460" s="431"/>
    </row>
    <row r="15461" spans="24:29">
      <c r="X15461" s="429"/>
      <c r="Y15461" s="429"/>
      <c r="Z15461" s="429"/>
      <c r="AA15461" s="429"/>
      <c r="AB15461" s="185"/>
      <c r="AC15461" s="431"/>
    </row>
    <row r="15462" spans="24:29">
      <c r="X15462" s="429"/>
      <c r="Y15462" s="429"/>
      <c r="Z15462" s="429"/>
      <c r="AA15462" s="429"/>
      <c r="AB15462" s="185"/>
      <c r="AC15462" s="431"/>
    </row>
    <row r="15463" spans="24:29">
      <c r="X15463" s="429"/>
      <c r="Y15463" s="429"/>
      <c r="Z15463" s="429"/>
      <c r="AA15463" s="429"/>
      <c r="AB15463" s="185"/>
      <c r="AC15463" s="431"/>
    </row>
    <row r="15464" spans="24:29">
      <c r="X15464" s="429"/>
      <c r="Y15464" s="429"/>
      <c r="Z15464" s="429"/>
      <c r="AA15464" s="429"/>
      <c r="AB15464" s="185"/>
      <c r="AC15464" s="431"/>
    </row>
    <row r="15465" spans="24:29">
      <c r="X15465" s="429"/>
      <c r="Y15465" s="429"/>
      <c r="Z15465" s="429"/>
      <c r="AA15465" s="429"/>
      <c r="AB15465" s="185"/>
      <c r="AC15465" s="431"/>
    </row>
    <row r="15466" spans="24:29">
      <c r="X15466" s="429"/>
      <c r="Y15466" s="429"/>
      <c r="Z15466" s="429"/>
      <c r="AA15466" s="429"/>
      <c r="AB15466" s="185"/>
      <c r="AC15466" s="431"/>
    </row>
    <row r="15467" spans="24:29">
      <c r="X15467" s="429"/>
      <c r="Y15467" s="429"/>
      <c r="Z15467" s="429"/>
      <c r="AA15467" s="429"/>
      <c r="AB15467" s="185"/>
      <c r="AC15467" s="431"/>
    </row>
    <row r="15468" spans="24:29">
      <c r="X15468" s="429"/>
      <c r="Y15468" s="429"/>
      <c r="Z15468" s="429"/>
      <c r="AA15468" s="429"/>
      <c r="AB15468" s="185"/>
      <c r="AC15468" s="431"/>
    </row>
    <row r="15469" spans="24:29">
      <c r="X15469" s="429"/>
      <c r="Y15469" s="429"/>
      <c r="Z15469" s="429"/>
      <c r="AA15469" s="429"/>
      <c r="AB15469" s="185"/>
      <c r="AC15469" s="431"/>
    </row>
    <row r="15470" spans="24:29">
      <c r="X15470" s="429"/>
      <c r="Y15470" s="429"/>
      <c r="Z15470" s="429"/>
      <c r="AA15470" s="429"/>
      <c r="AB15470" s="185"/>
      <c r="AC15470" s="431"/>
    </row>
    <row r="15471" spans="24:29">
      <c r="X15471" s="429"/>
      <c r="Y15471" s="429"/>
      <c r="Z15471" s="429"/>
      <c r="AA15471" s="429"/>
      <c r="AB15471" s="185"/>
      <c r="AC15471" s="431"/>
    </row>
    <row r="15472" spans="24:29">
      <c r="X15472" s="429"/>
      <c r="Y15472" s="429"/>
      <c r="Z15472" s="429"/>
      <c r="AA15472" s="429"/>
      <c r="AB15472" s="185"/>
      <c r="AC15472" s="431"/>
    </row>
    <row r="15473" spans="24:29">
      <c r="X15473" s="429"/>
      <c r="Y15473" s="429"/>
      <c r="Z15473" s="429"/>
      <c r="AA15473" s="429"/>
      <c r="AB15473" s="185"/>
      <c r="AC15473" s="431"/>
    </row>
    <row r="15474" spans="24:29">
      <c r="X15474" s="429"/>
      <c r="Y15474" s="429"/>
      <c r="Z15474" s="429"/>
      <c r="AA15474" s="429"/>
      <c r="AB15474" s="185"/>
      <c r="AC15474" s="431"/>
    </row>
    <row r="15475" spans="24:29">
      <c r="X15475" s="429"/>
      <c r="Y15475" s="429"/>
      <c r="Z15475" s="429"/>
      <c r="AA15475" s="429"/>
      <c r="AB15475" s="185"/>
      <c r="AC15475" s="431"/>
    </row>
    <row r="15476" spans="24:29">
      <c r="X15476" s="429"/>
      <c r="Y15476" s="429"/>
      <c r="Z15476" s="429"/>
      <c r="AA15476" s="429"/>
      <c r="AB15476" s="185"/>
      <c r="AC15476" s="431"/>
    </row>
    <row r="15477" spans="24:29">
      <c r="X15477" s="429"/>
      <c r="Y15477" s="429"/>
      <c r="Z15477" s="429"/>
      <c r="AA15477" s="429"/>
      <c r="AB15477" s="185"/>
      <c r="AC15477" s="431"/>
    </row>
    <row r="15478" spans="24:29">
      <c r="X15478" s="429"/>
      <c r="Y15478" s="429"/>
      <c r="Z15478" s="429"/>
      <c r="AA15478" s="429"/>
      <c r="AB15478" s="185"/>
      <c r="AC15478" s="431"/>
    </row>
    <row r="15479" spans="24:29">
      <c r="X15479" s="429"/>
      <c r="Y15479" s="429"/>
      <c r="Z15479" s="429"/>
      <c r="AA15479" s="429"/>
      <c r="AB15479" s="185"/>
      <c r="AC15479" s="431"/>
    </row>
    <row r="15480" spans="24:29">
      <c r="X15480" s="429"/>
      <c r="Y15480" s="429"/>
      <c r="Z15480" s="429"/>
      <c r="AA15480" s="429"/>
      <c r="AB15480" s="185"/>
      <c r="AC15480" s="431"/>
    </row>
    <row r="15481" spans="24:29">
      <c r="X15481" s="429"/>
      <c r="Y15481" s="429"/>
      <c r="Z15481" s="429"/>
      <c r="AA15481" s="429"/>
      <c r="AB15481" s="185"/>
      <c r="AC15481" s="431"/>
    </row>
    <row r="15482" spans="24:29">
      <c r="X15482" s="429"/>
      <c r="Y15482" s="429"/>
      <c r="Z15482" s="429"/>
      <c r="AA15482" s="429"/>
      <c r="AB15482" s="185"/>
      <c r="AC15482" s="431"/>
    </row>
    <row r="15483" spans="24:29">
      <c r="X15483" s="429"/>
      <c r="Y15483" s="429"/>
      <c r="Z15483" s="429"/>
      <c r="AA15483" s="429"/>
      <c r="AB15483" s="185"/>
      <c r="AC15483" s="431"/>
    </row>
    <row r="15484" spans="24:29">
      <c r="X15484" s="429"/>
      <c r="Y15484" s="429"/>
      <c r="Z15484" s="429"/>
      <c r="AA15484" s="429"/>
      <c r="AB15484" s="185"/>
      <c r="AC15484" s="431"/>
    </row>
    <row r="15485" spans="24:29">
      <c r="X15485" s="429"/>
      <c r="Y15485" s="429"/>
      <c r="Z15485" s="429"/>
      <c r="AA15485" s="429"/>
      <c r="AB15485" s="185"/>
      <c r="AC15485" s="431"/>
    </row>
    <row r="15486" spans="24:29">
      <c r="X15486" s="429"/>
      <c r="Y15486" s="429"/>
      <c r="Z15486" s="429"/>
      <c r="AA15486" s="429"/>
      <c r="AB15486" s="185"/>
      <c r="AC15486" s="431"/>
    </row>
    <row r="15487" spans="24:29">
      <c r="X15487" s="429"/>
      <c r="Y15487" s="429"/>
      <c r="Z15487" s="429"/>
      <c r="AA15487" s="429"/>
      <c r="AB15487" s="185"/>
      <c r="AC15487" s="431"/>
    </row>
    <row r="15488" spans="24:29">
      <c r="X15488" s="429"/>
      <c r="Y15488" s="429"/>
      <c r="Z15488" s="429"/>
      <c r="AA15488" s="429"/>
      <c r="AB15488" s="185"/>
      <c r="AC15488" s="431"/>
    </row>
    <row r="15489" spans="24:29">
      <c r="X15489" s="429"/>
      <c r="Y15489" s="429"/>
      <c r="Z15489" s="429"/>
      <c r="AA15489" s="429"/>
      <c r="AB15489" s="185"/>
      <c r="AC15489" s="431"/>
    </row>
    <row r="15490" spans="24:29">
      <c r="X15490" s="429"/>
      <c r="Y15490" s="429"/>
      <c r="Z15490" s="429"/>
      <c r="AA15490" s="429"/>
      <c r="AB15490" s="185"/>
      <c r="AC15490" s="431"/>
    </row>
    <row r="15491" spans="24:29">
      <c r="X15491" s="429"/>
      <c r="Y15491" s="429"/>
      <c r="Z15491" s="429"/>
      <c r="AA15491" s="429"/>
      <c r="AB15491" s="185"/>
      <c r="AC15491" s="431"/>
    </row>
    <row r="15492" spans="24:29">
      <c r="X15492" s="429"/>
      <c r="Y15492" s="429"/>
      <c r="Z15492" s="429"/>
      <c r="AA15492" s="429"/>
      <c r="AB15492" s="185"/>
      <c r="AC15492" s="431"/>
    </row>
    <row r="15493" spans="24:29">
      <c r="X15493" s="429"/>
      <c r="Y15493" s="429"/>
      <c r="Z15493" s="429"/>
      <c r="AA15493" s="429"/>
      <c r="AB15493" s="185"/>
      <c r="AC15493" s="431"/>
    </row>
    <row r="15494" spans="24:29">
      <c r="X15494" s="429"/>
      <c r="Y15494" s="429"/>
      <c r="Z15494" s="429"/>
      <c r="AA15494" s="429"/>
      <c r="AB15494" s="185"/>
      <c r="AC15494" s="431"/>
    </row>
    <row r="15495" spans="24:29">
      <c r="X15495" s="429"/>
      <c r="Y15495" s="429"/>
      <c r="Z15495" s="429"/>
      <c r="AA15495" s="429"/>
      <c r="AB15495" s="185"/>
      <c r="AC15495" s="431"/>
    </row>
    <row r="15496" spans="24:29">
      <c r="X15496" s="429"/>
      <c r="Y15496" s="429"/>
      <c r="Z15496" s="429"/>
      <c r="AA15496" s="429"/>
      <c r="AB15496" s="185"/>
      <c r="AC15496" s="431"/>
    </row>
    <row r="15497" spans="24:29">
      <c r="X15497" s="429"/>
      <c r="Y15497" s="429"/>
      <c r="Z15497" s="429"/>
      <c r="AA15497" s="429"/>
      <c r="AB15497" s="185"/>
      <c r="AC15497" s="431"/>
    </row>
    <row r="15498" spans="24:29">
      <c r="X15498" s="429"/>
      <c r="Y15498" s="429"/>
      <c r="Z15498" s="429"/>
      <c r="AA15498" s="429"/>
      <c r="AB15498" s="185"/>
      <c r="AC15498" s="431"/>
    </row>
    <row r="15499" spans="24:29">
      <c r="X15499" s="429"/>
      <c r="Y15499" s="429"/>
      <c r="Z15499" s="429"/>
      <c r="AA15499" s="429"/>
      <c r="AB15499" s="185"/>
      <c r="AC15499" s="431"/>
    </row>
    <row r="15500" spans="24:29">
      <c r="X15500" s="429"/>
      <c r="Y15500" s="429"/>
      <c r="Z15500" s="429"/>
      <c r="AA15500" s="429"/>
      <c r="AB15500" s="185"/>
      <c r="AC15500" s="431"/>
    </row>
    <row r="15501" spans="24:29">
      <c r="X15501" s="429"/>
      <c r="Y15501" s="429"/>
      <c r="Z15501" s="429"/>
      <c r="AA15501" s="429"/>
      <c r="AB15501" s="185"/>
      <c r="AC15501" s="431"/>
    </row>
    <row r="15502" spans="24:29">
      <c r="X15502" s="429"/>
      <c r="Y15502" s="429"/>
      <c r="Z15502" s="429"/>
      <c r="AA15502" s="429"/>
      <c r="AB15502" s="185"/>
      <c r="AC15502" s="431"/>
    </row>
    <row r="15503" spans="24:29">
      <c r="X15503" s="429"/>
      <c r="Y15503" s="429"/>
      <c r="Z15503" s="429"/>
      <c r="AA15503" s="429"/>
      <c r="AB15503" s="185"/>
      <c r="AC15503" s="431"/>
    </row>
    <row r="15504" spans="24:29">
      <c r="X15504" s="429"/>
      <c r="Y15504" s="429"/>
      <c r="Z15504" s="429"/>
      <c r="AA15504" s="429"/>
      <c r="AB15504" s="185"/>
      <c r="AC15504" s="431"/>
    </row>
    <row r="15505" spans="24:29">
      <c r="X15505" s="429"/>
      <c r="Y15505" s="429"/>
      <c r="Z15505" s="429"/>
      <c r="AA15505" s="429"/>
      <c r="AB15505" s="185"/>
      <c r="AC15505" s="431"/>
    </row>
    <row r="15506" spans="24:29">
      <c r="X15506" s="429"/>
      <c r="Y15506" s="429"/>
      <c r="Z15506" s="429"/>
      <c r="AA15506" s="429"/>
      <c r="AB15506" s="185"/>
      <c r="AC15506" s="431"/>
    </row>
    <row r="15507" spans="24:29">
      <c r="X15507" s="429"/>
      <c r="Y15507" s="429"/>
      <c r="Z15507" s="429"/>
      <c r="AA15507" s="429"/>
      <c r="AB15507" s="185"/>
      <c r="AC15507" s="431"/>
    </row>
    <row r="15508" spans="24:29">
      <c r="X15508" s="429"/>
      <c r="Y15508" s="429"/>
      <c r="Z15508" s="429"/>
      <c r="AA15508" s="429"/>
      <c r="AB15508" s="185"/>
      <c r="AC15508" s="431"/>
    </row>
    <row r="15509" spans="24:29">
      <c r="X15509" s="429"/>
      <c r="Y15509" s="429"/>
      <c r="Z15509" s="429"/>
      <c r="AA15509" s="429"/>
      <c r="AB15509" s="185"/>
      <c r="AC15509" s="431"/>
    </row>
    <row r="15510" spans="24:29">
      <c r="X15510" s="429"/>
      <c r="Y15510" s="429"/>
      <c r="Z15510" s="429"/>
      <c r="AA15510" s="429"/>
      <c r="AB15510" s="185"/>
      <c r="AC15510" s="431"/>
    </row>
    <row r="15511" spans="24:29">
      <c r="X15511" s="429"/>
      <c r="Y15511" s="429"/>
      <c r="Z15511" s="429"/>
      <c r="AA15511" s="429"/>
      <c r="AB15511" s="185"/>
      <c r="AC15511" s="431"/>
    </row>
    <row r="15512" spans="24:29">
      <c r="X15512" s="429"/>
      <c r="Y15512" s="429"/>
      <c r="Z15512" s="429"/>
      <c r="AA15512" s="429"/>
      <c r="AB15512" s="185"/>
      <c r="AC15512" s="431"/>
    </row>
    <row r="15513" spans="24:29">
      <c r="X15513" s="429"/>
      <c r="Y15513" s="429"/>
      <c r="Z15513" s="429"/>
      <c r="AA15513" s="429"/>
      <c r="AB15513" s="185"/>
      <c r="AC15513" s="431"/>
    </row>
    <row r="15514" spans="24:29">
      <c r="X15514" s="429"/>
      <c r="Y15514" s="429"/>
      <c r="Z15514" s="429"/>
      <c r="AA15514" s="429"/>
      <c r="AB15514" s="185"/>
      <c r="AC15514" s="431"/>
    </row>
    <row r="15515" spans="24:29">
      <c r="X15515" s="429"/>
      <c r="Y15515" s="429"/>
      <c r="Z15515" s="429"/>
      <c r="AA15515" s="429"/>
      <c r="AB15515" s="185"/>
      <c r="AC15515" s="431"/>
    </row>
    <row r="15516" spans="24:29">
      <c r="X15516" s="429"/>
      <c r="Y15516" s="429"/>
      <c r="Z15516" s="429"/>
      <c r="AA15516" s="429"/>
      <c r="AB15516" s="185"/>
      <c r="AC15516" s="431"/>
    </row>
    <row r="15517" spans="24:29">
      <c r="X15517" s="429"/>
      <c r="Y15517" s="429"/>
      <c r="Z15517" s="429"/>
      <c r="AA15517" s="429"/>
      <c r="AB15517" s="185"/>
      <c r="AC15517" s="431"/>
    </row>
    <row r="15518" spans="24:29">
      <c r="X15518" s="429"/>
      <c r="Y15518" s="429"/>
      <c r="Z15518" s="429"/>
      <c r="AA15518" s="429"/>
      <c r="AB15518" s="185"/>
      <c r="AC15518" s="431"/>
    </row>
    <row r="15519" spans="24:29">
      <c r="X15519" s="429"/>
      <c r="Y15519" s="429"/>
      <c r="Z15519" s="429"/>
      <c r="AA15519" s="429"/>
      <c r="AB15519" s="185"/>
      <c r="AC15519" s="431"/>
    </row>
    <row r="15520" spans="24:29">
      <c r="X15520" s="429"/>
      <c r="Y15520" s="429"/>
      <c r="Z15520" s="429"/>
      <c r="AA15520" s="429"/>
      <c r="AB15520" s="185"/>
      <c r="AC15520" s="431"/>
    </row>
    <row r="15521" spans="24:29">
      <c r="X15521" s="429"/>
      <c r="Y15521" s="429"/>
      <c r="Z15521" s="429"/>
      <c r="AA15521" s="429"/>
      <c r="AB15521" s="185"/>
      <c r="AC15521" s="431"/>
    </row>
    <row r="15522" spans="24:29">
      <c r="X15522" s="429"/>
      <c r="Y15522" s="429"/>
      <c r="Z15522" s="429"/>
      <c r="AA15522" s="429"/>
      <c r="AB15522" s="185"/>
      <c r="AC15522" s="431"/>
    </row>
    <row r="15523" spans="24:29">
      <c r="X15523" s="429"/>
      <c r="Y15523" s="429"/>
      <c r="Z15523" s="429"/>
      <c r="AA15523" s="429"/>
      <c r="AB15523" s="185"/>
      <c r="AC15523" s="431"/>
    </row>
    <row r="15524" spans="24:29">
      <c r="X15524" s="429"/>
      <c r="Y15524" s="429"/>
      <c r="Z15524" s="429"/>
      <c r="AA15524" s="429"/>
      <c r="AB15524" s="185"/>
      <c r="AC15524" s="431"/>
    </row>
    <row r="15525" spans="24:29">
      <c r="X15525" s="429"/>
      <c r="Y15525" s="429"/>
      <c r="Z15525" s="429"/>
      <c r="AA15525" s="429"/>
      <c r="AB15525" s="185"/>
      <c r="AC15525" s="431"/>
    </row>
    <row r="15526" spans="24:29">
      <c r="X15526" s="429"/>
      <c r="Y15526" s="429"/>
      <c r="Z15526" s="429"/>
      <c r="AA15526" s="429"/>
      <c r="AB15526" s="185"/>
      <c r="AC15526" s="431"/>
    </row>
    <row r="15527" spans="24:29">
      <c r="X15527" s="429"/>
      <c r="Y15527" s="429"/>
      <c r="Z15527" s="429"/>
      <c r="AA15527" s="429"/>
      <c r="AB15527" s="185"/>
      <c r="AC15527" s="431"/>
    </row>
    <row r="15528" spans="24:29">
      <c r="X15528" s="429"/>
      <c r="Y15528" s="429"/>
      <c r="Z15528" s="429"/>
      <c r="AA15528" s="429"/>
      <c r="AB15528" s="185"/>
      <c r="AC15528" s="431"/>
    </row>
    <row r="15529" spans="24:29">
      <c r="X15529" s="429"/>
      <c r="Y15529" s="429"/>
      <c r="Z15529" s="429"/>
      <c r="AA15529" s="429"/>
      <c r="AB15529" s="185"/>
      <c r="AC15529" s="431"/>
    </row>
    <row r="15530" spans="24:29">
      <c r="X15530" s="429"/>
      <c r="Y15530" s="429"/>
      <c r="Z15530" s="429"/>
      <c r="AA15530" s="429"/>
      <c r="AB15530" s="185"/>
      <c r="AC15530" s="431"/>
    </row>
    <row r="15531" spans="24:29">
      <c r="X15531" s="429"/>
      <c r="Y15531" s="429"/>
      <c r="Z15531" s="429"/>
      <c r="AA15531" s="429"/>
      <c r="AB15531" s="185"/>
      <c r="AC15531" s="431"/>
    </row>
    <row r="15532" spans="24:29">
      <c r="X15532" s="429"/>
      <c r="Y15532" s="429"/>
      <c r="Z15532" s="429"/>
      <c r="AA15532" s="429"/>
      <c r="AB15532" s="185"/>
      <c r="AC15532" s="431"/>
    </row>
    <row r="15533" spans="24:29">
      <c r="X15533" s="429"/>
      <c r="Y15533" s="429"/>
      <c r="Z15533" s="429"/>
      <c r="AA15533" s="429"/>
      <c r="AB15533" s="185"/>
      <c r="AC15533" s="431"/>
    </row>
    <row r="15534" spans="24:29">
      <c r="X15534" s="429"/>
      <c r="Y15534" s="429"/>
      <c r="Z15534" s="429"/>
      <c r="AA15534" s="429"/>
      <c r="AB15534" s="185"/>
      <c r="AC15534" s="431"/>
    </row>
    <row r="15535" spans="24:29">
      <c r="X15535" s="429"/>
      <c r="Y15535" s="429"/>
      <c r="Z15535" s="429"/>
      <c r="AA15535" s="429"/>
      <c r="AB15535" s="185"/>
      <c r="AC15535" s="431"/>
    </row>
    <row r="15536" spans="24:29">
      <c r="X15536" s="429"/>
      <c r="Y15536" s="429"/>
      <c r="Z15536" s="429"/>
      <c r="AA15536" s="429"/>
      <c r="AB15536" s="185"/>
      <c r="AC15536" s="431"/>
    </row>
    <row r="15537" spans="24:29">
      <c r="X15537" s="429"/>
      <c r="Y15537" s="429"/>
      <c r="Z15537" s="429"/>
      <c r="AA15537" s="429"/>
      <c r="AB15537" s="185"/>
      <c r="AC15537" s="431"/>
    </row>
    <row r="15538" spans="24:29">
      <c r="X15538" s="429"/>
      <c r="Y15538" s="429"/>
      <c r="Z15538" s="429"/>
      <c r="AA15538" s="429"/>
      <c r="AB15538" s="185"/>
      <c r="AC15538" s="431"/>
    </row>
    <row r="15539" spans="24:29">
      <c r="X15539" s="429"/>
      <c r="Y15539" s="429"/>
      <c r="Z15539" s="429"/>
      <c r="AA15539" s="429"/>
      <c r="AB15539" s="185"/>
      <c r="AC15539" s="431"/>
    </row>
    <row r="15540" spans="24:29">
      <c r="X15540" s="429"/>
      <c r="Y15540" s="429"/>
      <c r="Z15540" s="429"/>
      <c r="AA15540" s="429"/>
      <c r="AB15540" s="185"/>
      <c r="AC15540" s="431"/>
    </row>
    <row r="15541" spans="24:29">
      <c r="X15541" s="429"/>
      <c r="Y15541" s="429"/>
      <c r="Z15541" s="429"/>
      <c r="AA15541" s="429"/>
      <c r="AB15541" s="185"/>
      <c r="AC15541" s="431"/>
    </row>
    <row r="15542" spans="24:29">
      <c r="X15542" s="429"/>
      <c r="Y15542" s="429"/>
      <c r="Z15542" s="429"/>
      <c r="AA15542" s="429"/>
      <c r="AB15542" s="185"/>
      <c r="AC15542" s="431"/>
    </row>
    <row r="15543" spans="24:29">
      <c r="X15543" s="429"/>
      <c r="Y15543" s="429"/>
      <c r="Z15543" s="429"/>
      <c r="AA15543" s="429"/>
      <c r="AB15543" s="185"/>
      <c r="AC15543" s="431"/>
    </row>
    <row r="15544" spans="24:29">
      <c r="X15544" s="429"/>
      <c r="Y15544" s="429"/>
      <c r="Z15544" s="429"/>
      <c r="AA15544" s="429"/>
      <c r="AB15544" s="185"/>
      <c r="AC15544" s="431"/>
    </row>
    <row r="15545" spans="24:29">
      <c r="X15545" s="429"/>
      <c r="Y15545" s="429"/>
      <c r="Z15545" s="429"/>
      <c r="AA15545" s="429"/>
      <c r="AB15545" s="185"/>
      <c r="AC15545" s="431"/>
    </row>
    <row r="15546" spans="24:29">
      <c r="X15546" s="429"/>
      <c r="Y15546" s="429"/>
      <c r="Z15546" s="429"/>
      <c r="AA15546" s="429"/>
      <c r="AB15546" s="185"/>
      <c r="AC15546" s="431"/>
    </row>
    <row r="15547" spans="24:29">
      <c r="X15547" s="429"/>
      <c r="Y15547" s="429"/>
      <c r="Z15547" s="429"/>
      <c r="AA15547" s="429"/>
      <c r="AB15547" s="185"/>
      <c r="AC15547" s="431"/>
    </row>
    <row r="15548" spans="24:29">
      <c r="X15548" s="429"/>
      <c r="Y15548" s="429"/>
      <c r="Z15548" s="429"/>
      <c r="AA15548" s="429"/>
      <c r="AB15548" s="185"/>
      <c r="AC15548" s="431"/>
    </row>
    <row r="15549" spans="24:29">
      <c r="X15549" s="429"/>
      <c r="Y15549" s="429"/>
      <c r="Z15549" s="429"/>
      <c r="AA15549" s="429"/>
      <c r="AB15549" s="185"/>
      <c r="AC15549" s="431"/>
    </row>
    <row r="15550" spans="24:29">
      <c r="X15550" s="429"/>
      <c r="Y15550" s="429"/>
      <c r="Z15550" s="429"/>
      <c r="AA15550" s="429"/>
      <c r="AB15550" s="185"/>
      <c r="AC15550" s="431"/>
    </row>
    <row r="15551" spans="24:29">
      <c r="X15551" s="429"/>
      <c r="Y15551" s="429"/>
      <c r="Z15551" s="429"/>
      <c r="AA15551" s="429"/>
      <c r="AB15551" s="185"/>
      <c r="AC15551" s="431"/>
    </row>
    <row r="15552" spans="24:29">
      <c r="X15552" s="429"/>
      <c r="Y15552" s="429"/>
      <c r="Z15552" s="429"/>
      <c r="AA15552" s="429"/>
      <c r="AB15552" s="185"/>
      <c r="AC15552" s="431"/>
    </row>
    <row r="15553" spans="24:29">
      <c r="X15553" s="429"/>
      <c r="Y15553" s="429"/>
      <c r="Z15553" s="429"/>
      <c r="AA15553" s="429"/>
      <c r="AB15553" s="185"/>
      <c r="AC15553" s="431"/>
    </row>
    <row r="15554" spans="24:29">
      <c r="X15554" s="429"/>
      <c r="Y15554" s="429"/>
      <c r="Z15554" s="429"/>
      <c r="AA15554" s="429"/>
      <c r="AB15554" s="185"/>
      <c r="AC15554" s="431"/>
    </row>
    <row r="15555" spans="24:29">
      <c r="X15555" s="429"/>
      <c r="Y15555" s="429"/>
      <c r="Z15555" s="429"/>
      <c r="AA15555" s="429"/>
      <c r="AB15555" s="185"/>
      <c r="AC15555" s="431"/>
    </row>
    <row r="15556" spans="24:29">
      <c r="X15556" s="429"/>
      <c r="Y15556" s="429"/>
      <c r="Z15556" s="429"/>
      <c r="AA15556" s="429"/>
      <c r="AB15556" s="185"/>
      <c r="AC15556" s="431"/>
    </row>
    <row r="15557" spans="24:29">
      <c r="X15557" s="429"/>
      <c r="Y15557" s="429"/>
      <c r="Z15557" s="429"/>
      <c r="AA15557" s="429"/>
      <c r="AB15557" s="185"/>
      <c r="AC15557" s="431"/>
    </row>
    <row r="15558" spans="24:29">
      <c r="X15558" s="429"/>
      <c r="Y15558" s="429"/>
      <c r="Z15558" s="429"/>
      <c r="AA15558" s="429"/>
      <c r="AB15558" s="185"/>
      <c r="AC15558" s="431"/>
    </row>
    <row r="15559" spans="24:29">
      <c r="X15559" s="429"/>
      <c r="Y15559" s="429"/>
      <c r="Z15559" s="429"/>
      <c r="AA15559" s="429"/>
      <c r="AB15559" s="185"/>
      <c r="AC15559" s="431"/>
    </row>
    <row r="15560" spans="24:29">
      <c r="X15560" s="429"/>
      <c r="Y15560" s="429"/>
      <c r="Z15560" s="429"/>
      <c r="AA15560" s="429"/>
      <c r="AB15560" s="185"/>
      <c r="AC15560" s="431"/>
    </row>
    <row r="15561" spans="24:29">
      <c r="X15561" s="429"/>
      <c r="Y15561" s="429"/>
      <c r="Z15561" s="429"/>
      <c r="AA15561" s="429"/>
      <c r="AB15561" s="185"/>
      <c r="AC15561" s="431"/>
    </row>
    <row r="15562" spans="24:29">
      <c r="X15562" s="429"/>
      <c r="Y15562" s="429"/>
      <c r="Z15562" s="429"/>
      <c r="AA15562" s="429"/>
      <c r="AB15562" s="185"/>
      <c r="AC15562" s="431"/>
    </row>
    <row r="15563" spans="24:29">
      <c r="X15563" s="429"/>
      <c r="Y15563" s="429"/>
      <c r="Z15563" s="429"/>
      <c r="AA15563" s="429"/>
      <c r="AB15563" s="185"/>
      <c r="AC15563" s="431"/>
    </row>
    <row r="15564" spans="24:29">
      <c r="X15564" s="429"/>
      <c r="Y15564" s="429"/>
      <c r="Z15564" s="429"/>
      <c r="AA15564" s="429"/>
      <c r="AB15564" s="185"/>
      <c r="AC15564" s="431"/>
    </row>
    <row r="15565" spans="24:29">
      <c r="X15565" s="429"/>
      <c r="Y15565" s="429"/>
      <c r="Z15565" s="429"/>
      <c r="AA15565" s="429"/>
      <c r="AB15565" s="185"/>
      <c r="AC15565" s="431"/>
    </row>
    <row r="15566" spans="24:29">
      <c r="X15566" s="429"/>
      <c r="Y15566" s="429"/>
      <c r="Z15566" s="429"/>
      <c r="AA15566" s="429"/>
      <c r="AB15566" s="185"/>
      <c r="AC15566" s="431"/>
    </row>
    <row r="15567" spans="24:29">
      <c r="X15567" s="429"/>
      <c r="Y15567" s="429"/>
      <c r="Z15567" s="429"/>
      <c r="AA15567" s="429"/>
      <c r="AB15567" s="185"/>
      <c r="AC15567" s="431"/>
    </row>
    <row r="15568" spans="24:29">
      <c r="X15568" s="429"/>
      <c r="Y15568" s="429"/>
      <c r="Z15568" s="429"/>
      <c r="AA15568" s="429"/>
      <c r="AB15568" s="185"/>
      <c r="AC15568" s="431"/>
    </row>
    <row r="15569" spans="24:29">
      <c r="X15569" s="429"/>
      <c r="Y15569" s="429"/>
      <c r="Z15569" s="429"/>
      <c r="AA15569" s="429"/>
      <c r="AB15569" s="185"/>
      <c r="AC15569" s="431"/>
    </row>
    <row r="15570" spans="24:29">
      <c r="X15570" s="429"/>
      <c r="Y15570" s="429"/>
      <c r="Z15570" s="429"/>
      <c r="AA15570" s="429"/>
      <c r="AB15570" s="185"/>
      <c r="AC15570" s="431"/>
    </row>
    <row r="15571" spans="24:29">
      <c r="X15571" s="429"/>
      <c r="Y15571" s="429"/>
      <c r="Z15571" s="429"/>
      <c r="AA15571" s="429"/>
      <c r="AB15571" s="185"/>
      <c r="AC15571" s="431"/>
    </row>
    <row r="15572" spans="24:29">
      <c r="X15572" s="429"/>
      <c r="Y15572" s="429"/>
      <c r="Z15572" s="429"/>
      <c r="AA15572" s="429"/>
      <c r="AB15572" s="185"/>
      <c r="AC15572" s="431"/>
    </row>
    <row r="15573" spans="24:29">
      <c r="X15573" s="429"/>
      <c r="Y15573" s="429"/>
      <c r="Z15573" s="429"/>
      <c r="AA15573" s="429"/>
      <c r="AB15573" s="185"/>
      <c r="AC15573" s="431"/>
    </row>
    <row r="15574" spans="24:29">
      <c r="X15574" s="429"/>
      <c r="Y15574" s="429"/>
      <c r="Z15574" s="429"/>
      <c r="AA15574" s="429"/>
      <c r="AB15574" s="185"/>
      <c r="AC15574" s="431"/>
    </row>
    <row r="15575" spans="24:29">
      <c r="X15575" s="429"/>
      <c r="Y15575" s="429"/>
      <c r="Z15575" s="429"/>
      <c r="AA15575" s="429"/>
      <c r="AB15575" s="185"/>
      <c r="AC15575" s="431"/>
    </row>
    <row r="15576" spans="24:29">
      <c r="X15576" s="429"/>
      <c r="Y15576" s="429"/>
      <c r="Z15576" s="429"/>
      <c r="AA15576" s="429"/>
      <c r="AB15576" s="185"/>
      <c r="AC15576" s="431"/>
    </row>
    <row r="15577" spans="24:29">
      <c r="X15577" s="429"/>
      <c r="Y15577" s="429"/>
      <c r="Z15577" s="429"/>
      <c r="AA15577" s="429"/>
      <c r="AB15577" s="185"/>
      <c r="AC15577" s="431"/>
    </row>
    <row r="15578" spans="24:29">
      <c r="X15578" s="429"/>
      <c r="Y15578" s="429"/>
      <c r="Z15578" s="429"/>
      <c r="AA15578" s="429"/>
      <c r="AB15578" s="185"/>
      <c r="AC15578" s="431"/>
    </row>
    <row r="15579" spans="24:29">
      <c r="X15579" s="429"/>
      <c r="Y15579" s="429"/>
      <c r="Z15579" s="429"/>
      <c r="AA15579" s="429"/>
      <c r="AB15579" s="185"/>
      <c r="AC15579" s="431"/>
    </row>
    <row r="15580" spans="24:29">
      <c r="X15580" s="429"/>
      <c r="Y15580" s="429"/>
      <c r="Z15580" s="429"/>
      <c r="AA15580" s="429"/>
      <c r="AB15580" s="185"/>
      <c r="AC15580" s="431"/>
    </row>
    <row r="15581" spans="24:29">
      <c r="X15581" s="429"/>
      <c r="Y15581" s="429"/>
      <c r="Z15581" s="429"/>
      <c r="AA15581" s="429"/>
      <c r="AB15581" s="185"/>
      <c r="AC15581" s="431"/>
    </row>
    <row r="15582" spans="24:29">
      <c r="X15582" s="429"/>
      <c r="Y15582" s="429"/>
      <c r="Z15582" s="429"/>
      <c r="AA15582" s="429"/>
      <c r="AB15582" s="185"/>
      <c r="AC15582" s="431"/>
    </row>
    <row r="15583" spans="24:29">
      <c r="X15583" s="429"/>
      <c r="Y15583" s="429"/>
      <c r="Z15583" s="429"/>
      <c r="AA15583" s="429"/>
      <c r="AB15583" s="185"/>
      <c r="AC15583" s="431"/>
    </row>
    <row r="15584" spans="24:29">
      <c r="X15584" s="429"/>
      <c r="Y15584" s="429"/>
      <c r="Z15584" s="429"/>
      <c r="AA15584" s="429"/>
      <c r="AB15584" s="185"/>
      <c r="AC15584" s="431"/>
    </row>
    <row r="15585" spans="24:29">
      <c r="X15585" s="429"/>
      <c r="Y15585" s="429"/>
      <c r="Z15585" s="429"/>
      <c r="AA15585" s="429"/>
      <c r="AB15585" s="185"/>
      <c r="AC15585" s="431"/>
    </row>
    <row r="15586" spans="24:29">
      <c r="X15586" s="429"/>
      <c r="Y15586" s="429"/>
      <c r="Z15586" s="429"/>
      <c r="AA15586" s="429"/>
      <c r="AB15586" s="185"/>
      <c r="AC15586" s="431"/>
    </row>
    <row r="15587" spans="24:29">
      <c r="X15587" s="429"/>
      <c r="Y15587" s="429"/>
      <c r="Z15587" s="429"/>
      <c r="AA15587" s="429"/>
      <c r="AB15587" s="185"/>
      <c r="AC15587" s="431"/>
    </row>
    <row r="15588" spans="24:29">
      <c r="X15588" s="429"/>
      <c r="Y15588" s="429"/>
      <c r="Z15588" s="429"/>
      <c r="AA15588" s="429"/>
      <c r="AB15588" s="185"/>
      <c r="AC15588" s="431"/>
    </row>
    <row r="15589" spans="24:29">
      <c r="X15589" s="429"/>
      <c r="Y15589" s="429"/>
      <c r="Z15589" s="429"/>
      <c r="AA15589" s="429"/>
      <c r="AB15589" s="185"/>
      <c r="AC15589" s="431"/>
    </row>
    <row r="15590" spans="24:29">
      <c r="X15590" s="429"/>
      <c r="Y15590" s="429"/>
      <c r="Z15590" s="429"/>
      <c r="AA15590" s="429"/>
      <c r="AB15590" s="185"/>
      <c r="AC15590" s="431"/>
    </row>
    <row r="15591" spans="24:29">
      <c r="X15591" s="429"/>
      <c r="Y15591" s="429"/>
      <c r="Z15591" s="429"/>
      <c r="AA15591" s="429"/>
      <c r="AB15591" s="185"/>
      <c r="AC15591" s="431"/>
    </row>
    <row r="15592" spans="24:29">
      <c r="X15592" s="429"/>
      <c r="Y15592" s="429"/>
      <c r="Z15592" s="429"/>
      <c r="AA15592" s="429"/>
      <c r="AB15592" s="185"/>
      <c r="AC15592" s="431"/>
    </row>
    <row r="15593" spans="24:29">
      <c r="X15593" s="429"/>
      <c r="Y15593" s="429"/>
      <c r="Z15593" s="429"/>
      <c r="AA15593" s="429"/>
      <c r="AB15593" s="185"/>
      <c r="AC15593" s="431"/>
    </row>
    <row r="15594" spans="24:29">
      <c r="X15594" s="429"/>
      <c r="Y15594" s="429"/>
      <c r="Z15594" s="429"/>
      <c r="AA15594" s="429"/>
      <c r="AB15594" s="185"/>
      <c r="AC15594" s="431"/>
    </row>
    <row r="15595" spans="24:29">
      <c r="X15595" s="429"/>
      <c r="Y15595" s="429"/>
      <c r="Z15595" s="429"/>
      <c r="AA15595" s="429"/>
      <c r="AB15595" s="185"/>
      <c r="AC15595" s="431"/>
    </row>
    <row r="15596" spans="24:29">
      <c r="X15596" s="429"/>
      <c r="Y15596" s="429"/>
      <c r="Z15596" s="429"/>
      <c r="AA15596" s="429"/>
      <c r="AB15596" s="185"/>
      <c r="AC15596" s="431"/>
    </row>
    <row r="15597" spans="24:29">
      <c r="X15597" s="429"/>
      <c r="Y15597" s="429"/>
      <c r="Z15597" s="429"/>
      <c r="AA15597" s="429"/>
      <c r="AB15597" s="185"/>
      <c r="AC15597" s="431"/>
    </row>
    <row r="15598" spans="24:29">
      <c r="X15598" s="429"/>
      <c r="Y15598" s="429"/>
      <c r="Z15598" s="429"/>
      <c r="AA15598" s="429"/>
      <c r="AB15598" s="185"/>
      <c r="AC15598" s="431"/>
    </row>
    <row r="15599" spans="24:29">
      <c r="X15599" s="429"/>
      <c r="Y15599" s="429"/>
      <c r="Z15599" s="429"/>
      <c r="AA15599" s="429"/>
      <c r="AB15599" s="185"/>
      <c r="AC15599" s="431"/>
    </row>
    <row r="15600" spans="24:29">
      <c r="X15600" s="429"/>
      <c r="Y15600" s="429"/>
      <c r="Z15600" s="429"/>
      <c r="AA15600" s="429"/>
      <c r="AB15600" s="185"/>
      <c r="AC15600" s="431"/>
    </row>
    <row r="15601" spans="24:29">
      <c r="X15601" s="429"/>
      <c r="Y15601" s="429"/>
      <c r="Z15601" s="429"/>
      <c r="AA15601" s="429"/>
      <c r="AB15601" s="185"/>
      <c r="AC15601" s="431"/>
    </row>
    <row r="15602" spans="24:29">
      <c r="X15602" s="429"/>
      <c r="Y15602" s="429"/>
      <c r="Z15602" s="429"/>
      <c r="AA15602" s="429"/>
      <c r="AB15602" s="185"/>
      <c r="AC15602" s="431"/>
    </row>
    <row r="15603" spans="24:29">
      <c r="X15603" s="429"/>
      <c r="Y15603" s="429"/>
      <c r="Z15603" s="429"/>
      <c r="AA15603" s="429"/>
      <c r="AB15603" s="185"/>
      <c r="AC15603" s="431"/>
    </row>
    <row r="15604" spans="24:29">
      <c r="X15604" s="429"/>
      <c r="Y15604" s="429"/>
      <c r="Z15604" s="429"/>
      <c r="AA15604" s="429"/>
      <c r="AB15604" s="185"/>
      <c r="AC15604" s="431"/>
    </row>
    <row r="15605" spans="24:29">
      <c r="X15605" s="429"/>
      <c r="Y15605" s="429"/>
      <c r="Z15605" s="429"/>
      <c r="AA15605" s="429"/>
      <c r="AB15605" s="185"/>
      <c r="AC15605" s="431"/>
    </row>
    <row r="15606" spans="24:29">
      <c r="X15606" s="429"/>
      <c r="Y15606" s="429"/>
      <c r="Z15606" s="429"/>
      <c r="AA15606" s="429"/>
      <c r="AB15606" s="185"/>
      <c r="AC15606" s="431"/>
    </row>
    <row r="15607" spans="24:29">
      <c r="X15607" s="429"/>
      <c r="Y15607" s="429"/>
      <c r="Z15607" s="429"/>
      <c r="AA15607" s="429"/>
      <c r="AB15607" s="185"/>
      <c r="AC15607" s="431"/>
    </row>
    <row r="15608" spans="24:29">
      <c r="X15608" s="429"/>
      <c r="Y15608" s="429"/>
      <c r="Z15608" s="429"/>
      <c r="AA15608" s="429"/>
      <c r="AB15608" s="185"/>
      <c r="AC15608" s="431"/>
    </row>
    <row r="15609" spans="24:29">
      <c r="X15609" s="429"/>
      <c r="Y15609" s="429"/>
      <c r="Z15609" s="429"/>
      <c r="AA15609" s="429"/>
      <c r="AB15609" s="185"/>
      <c r="AC15609" s="431"/>
    </row>
    <row r="15610" spans="24:29">
      <c r="X15610" s="429"/>
      <c r="Y15610" s="429"/>
      <c r="Z15610" s="429"/>
      <c r="AA15610" s="429"/>
      <c r="AB15610" s="185"/>
      <c r="AC15610" s="431"/>
    </row>
    <row r="15611" spans="24:29">
      <c r="X15611" s="429"/>
      <c r="Y15611" s="429"/>
      <c r="Z15611" s="429"/>
      <c r="AA15611" s="429"/>
      <c r="AB15611" s="185"/>
      <c r="AC15611" s="431"/>
    </row>
    <row r="15612" spans="24:29">
      <c r="X15612" s="429"/>
      <c r="Y15612" s="429"/>
      <c r="Z15612" s="429"/>
      <c r="AA15612" s="429"/>
      <c r="AB15612" s="185"/>
      <c r="AC15612" s="431"/>
    </row>
    <row r="15613" spans="24:29">
      <c r="X15613" s="429"/>
      <c r="Y15613" s="429"/>
      <c r="Z15613" s="429"/>
      <c r="AA15613" s="429"/>
      <c r="AB15613" s="185"/>
      <c r="AC15613" s="431"/>
    </row>
    <row r="15614" spans="24:29">
      <c r="X15614" s="429"/>
      <c r="Y15614" s="429"/>
      <c r="Z15614" s="429"/>
      <c r="AA15614" s="429"/>
      <c r="AB15614" s="185"/>
      <c r="AC15614" s="431"/>
    </row>
    <row r="15615" spans="24:29">
      <c r="X15615" s="429"/>
      <c r="Y15615" s="429"/>
      <c r="Z15615" s="429"/>
      <c r="AA15615" s="429"/>
      <c r="AB15615" s="185"/>
      <c r="AC15615" s="431"/>
    </row>
    <row r="15616" spans="24:29">
      <c r="X15616" s="429"/>
      <c r="Y15616" s="429"/>
      <c r="Z15616" s="429"/>
      <c r="AA15616" s="429"/>
      <c r="AB15616" s="185"/>
      <c r="AC15616" s="431"/>
    </row>
    <row r="15617" spans="24:29">
      <c r="X15617" s="429"/>
      <c r="Y15617" s="429"/>
      <c r="Z15617" s="429"/>
      <c r="AA15617" s="429"/>
      <c r="AB15617" s="185"/>
      <c r="AC15617" s="431"/>
    </row>
    <row r="15618" spans="24:29">
      <c r="X15618" s="429"/>
      <c r="Y15618" s="429"/>
      <c r="Z15618" s="429"/>
      <c r="AA15618" s="429"/>
      <c r="AB15618" s="185"/>
      <c r="AC15618" s="431"/>
    </row>
    <row r="15619" spans="24:29">
      <c r="X15619" s="429"/>
      <c r="Y15619" s="429"/>
      <c r="Z15619" s="429"/>
      <c r="AA15619" s="429"/>
      <c r="AB15619" s="185"/>
      <c r="AC15619" s="431"/>
    </row>
    <row r="15620" spans="24:29">
      <c r="X15620" s="429"/>
      <c r="Y15620" s="429"/>
      <c r="Z15620" s="429"/>
      <c r="AA15620" s="429"/>
      <c r="AB15620" s="185"/>
      <c r="AC15620" s="431"/>
    </row>
    <row r="15621" spans="24:29">
      <c r="X15621" s="429"/>
      <c r="Y15621" s="429"/>
      <c r="Z15621" s="429"/>
      <c r="AA15621" s="429"/>
      <c r="AB15621" s="185"/>
      <c r="AC15621" s="431"/>
    </row>
    <row r="15622" spans="24:29">
      <c r="X15622" s="429"/>
      <c r="Y15622" s="429"/>
      <c r="Z15622" s="429"/>
      <c r="AA15622" s="429"/>
      <c r="AB15622" s="185"/>
      <c r="AC15622" s="431"/>
    </row>
    <row r="15623" spans="24:29">
      <c r="X15623" s="429"/>
      <c r="Y15623" s="429"/>
      <c r="Z15623" s="429"/>
      <c r="AA15623" s="429"/>
      <c r="AB15623" s="185"/>
      <c r="AC15623" s="431"/>
    </row>
    <row r="15624" spans="24:29">
      <c r="X15624" s="429"/>
      <c r="Y15624" s="429"/>
      <c r="Z15624" s="429"/>
      <c r="AA15624" s="429"/>
      <c r="AB15624" s="185"/>
      <c r="AC15624" s="431"/>
    </row>
    <row r="15625" spans="24:29">
      <c r="X15625" s="429"/>
      <c r="Y15625" s="429"/>
      <c r="Z15625" s="429"/>
      <c r="AA15625" s="429"/>
      <c r="AB15625" s="185"/>
      <c r="AC15625" s="431"/>
    </row>
    <row r="15626" spans="24:29">
      <c r="X15626" s="429"/>
      <c r="Y15626" s="429"/>
      <c r="Z15626" s="429"/>
      <c r="AA15626" s="429"/>
      <c r="AB15626" s="185"/>
      <c r="AC15626" s="431"/>
    </row>
    <row r="15627" spans="24:29">
      <c r="X15627" s="429"/>
      <c r="Y15627" s="429"/>
      <c r="Z15627" s="429"/>
      <c r="AA15627" s="429"/>
      <c r="AB15627" s="185"/>
      <c r="AC15627" s="431"/>
    </row>
    <row r="15628" spans="24:29">
      <c r="X15628" s="429"/>
      <c r="Y15628" s="429"/>
      <c r="Z15628" s="429"/>
      <c r="AA15628" s="429"/>
      <c r="AB15628" s="185"/>
      <c r="AC15628" s="431"/>
    </row>
    <row r="15629" spans="24:29">
      <c r="X15629" s="429"/>
      <c r="Y15629" s="429"/>
      <c r="Z15629" s="429"/>
      <c r="AA15629" s="429"/>
      <c r="AB15629" s="185"/>
      <c r="AC15629" s="431"/>
    </row>
    <row r="15630" spans="24:29">
      <c r="X15630" s="429"/>
      <c r="Y15630" s="429"/>
      <c r="Z15630" s="429"/>
      <c r="AA15630" s="429"/>
      <c r="AB15630" s="185"/>
      <c r="AC15630" s="431"/>
    </row>
    <row r="15631" spans="24:29">
      <c r="X15631" s="429"/>
      <c r="Y15631" s="429"/>
      <c r="Z15631" s="429"/>
      <c r="AA15631" s="429"/>
      <c r="AB15631" s="185"/>
      <c r="AC15631" s="431"/>
    </row>
    <row r="15632" spans="24:29">
      <c r="X15632" s="429"/>
      <c r="Y15632" s="429"/>
      <c r="Z15632" s="429"/>
      <c r="AA15632" s="429"/>
      <c r="AB15632" s="185"/>
      <c r="AC15632" s="431"/>
    </row>
    <row r="15633" spans="24:29">
      <c r="X15633" s="429"/>
      <c r="Y15633" s="429"/>
      <c r="Z15633" s="429"/>
      <c r="AA15633" s="429"/>
      <c r="AB15633" s="185"/>
      <c r="AC15633" s="431"/>
    </row>
    <row r="15634" spans="24:29">
      <c r="X15634" s="429"/>
      <c r="Y15634" s="429"/>
      <c r="Z15634" s="429"/>
      <c r="AA15634" s="429"/>
      <c r="AB15634" s="185"/>
      <c r="AC15634" s="431"/>
    </row>
    <row r="15635" spans="24:29">
      <c r="X15635" s="429"/>
      <c r="Y15635" s="429"/>
      <c r="Z15635" s="429"/>
      <c r="AA15635" s="429"/>
      <c r="AB15635" s="185"/>
      <c r="AC15635" s="431"/>
    </row>
    <row r="15636" spans="24:29">
      <c r="X15636" s="429"/>
      <c r="Y15636" s="429"/>
      <c r="Z15636" s="429"/>
      <c r="AA15636" s="429"/>
      <c r="AB15636" s="185"/>
      <c r="AC15636" s="431"/>
    </row>
    <row r="15637" spans="24:29">
      <c r="X15637" s="429"/>
      <c r="Y15637" s="429"/>
      <c r="Z15637" s="429"/>
      <c r="AA15637" s="429"/>
      <c r="AB15637" s="185"/>
      <c r="AC15637" s="431"/>
    </row>
    <row r="15638" spans="24:29">
      <c r="X15638" s="429"/>
      <c r="Y15638" s="429"/>
      <c r="Z15638" s="429"/>
      <c r="AA15638" s="429"/>
      <c r="AB15638" s="185"/>
      <c r="AC15638" s="431"/>
    </row>
    <row r="15639" spans="24:29">
      <c r="X15639" s="429"/>
      <c r="Y15639" s="429"/>
      <c r="Z15639" s="429"/>
      <c r="AA15639" s="429"/>
      <c r="AB15639" s="185"/>
      <c r="AC15639" s="431"/>
    </row>
    <row r="15640" spans="24:29">
      <c r="X15640" s="429"/>
      <c r="Y15640" s="429"/>
      <c r="Z15640" s="429"/>
      <c r="AA15640" s="429"/>
      <c r="AB15640" s="185"/>
      <c r="AC15640" s="431"/>
    </row>
    <row r="15641" spans="24:29">
      <c r="X15641" s="429"/>
      <c r="Y15641" s="429"/>
      <c r="Z15641" s="429"/>
      <c r="AA15641" s="429"/>
      <c r="AB15641" s="185"/>
      <c r="AC15641" s="431"/>
    </row>
    <row r="15642" spans="24:29">
      <c r="X15642" s="429"/>
      <c r="Y15642" s="429"/>
      <c r="Z15642" s="429"/>
      <c r="AA15642" s="429"/>
      <c r="AB15642" s="185"/>
      <c r="AC15642" s="431"/>
    </row>
    <row r="15643" spans="24:29">
      <c r="X15643" s="429"/>
      <c r="Y15643" s="429"/>
      <c r="Z15643" s="429"/>
      <c r="AA15643" s="429"/>
      <c r="AB15643" s="185"/>
      <c r="AC15643" s="431"/>
    </row>
    <row r="15644" spans="24:29">
      <c r="X15644" s="429"/>
      <c r="Y15644" s="429"/>
      <c r="Z15644" s="429"/>
      <c r="AA15644" s="429"/>
      <c r="AB15644" s="185"/>
      <c r="AC15644" s="431"/>
    </row>
    <row r="15645" spans="24:29">
      <c r="X15645" s="429"/>
      <c r="Y15645" s="429"/>
      <c r="Z15645" s="429"/>
      <c r="AA15645" s="429"/>
      <c r="AB15645" s="185"/>
      <c r="AC15645" s="431"/>
    </row>
    <row r="15646" spans="24:29">
      <c r="X15646" s="429"/>
      <c r="Y15646" s="429"/>
      <c r="Z15646" s="429"/>
      <c r="AA15646" s="429"/>
      <c r="AB15646" s="185"/>
      <c r="AC15646" s="431"/>
    </row>
    <row r="15647" spans="24:29">
      <c r="X15647" s="429"/>
      <c r="Y15647" s="429"/>
      <c r="Z15647" s="429"/>
      <c r="AA15647" s="429"/>
      <c r="AB15647" s="185"/>
      <c r="AC15647" s="431"/>
    </row>
    <row r="15648" spans="24:29">
      <c r="X15648" s="429"/>
      <c r="Y15648" s="429"/>
      <c r="Z15648" s="429"/>
      <c r="AA15648" s="429"/>
      <c r="AB15648" s="185"/>
      <c r="AC15648" s="431"/>
    </row>
    <row r="15649" spans="24:29">
      <c r="X15649" s="429"/>
      <c r="Y15649" s="429"/>
      <c r="Z15649" s="429"/>
      <c r="AA15649" s="429"/>
      <c r="AB15649" s="185"/>
      <c r="AC15649" s="431"/>
    </row>
    <row r="15650" spans="24:29">
      <c r="X15650" s="429"/>
      <c r="Y15650" s="429"/>
      <c r="Z15650" s="429"/>
      <c r="AA15650" s="429"/>
      <c r="AB15650" s="185"/>
      <c r="AC15650" s="431"/>
    </row>
    <row r="15651" spans="24:29">
      <c r="X15651" s="429"/>
      <c r="Y15651" s="429"/>
      <c r="Z15651" s="429"/>
      <c r="AA15651" s="429"/>
      <c r="AB15651" s="185"/>
      <c r="AC15651" s="431"/>
    </row>
    <row r="15652" spans="24:29">
      <c r="X15652" s="429"/>
      <c r="Y15652" s="429"/>
      <c r="Z15652" s="429"/>
      <c r="AA15652" s="429"/>
      <c r="AB15652" s="185"/>
      <c r="AC15652" s="431"/>
    </row>
    <row r="15653" spans="24:29">
      <c r="X15653" s="429"/>
      <c r="Y15653" s="429"/>
      <c r="Z15653" s="429"/>
      <c r="AA15653" s="429"/>
      <c r="AB15653" s="185"/>
      <c r="AC15653" s="431"/>
    </row>
    <row r="15654" spans="24:29">
      <c r="X15654" s="429"/>
      <c r="Y15654" s="429"/>
      <c r="Z15654" s="429"/>
      <c r="AA15654" s="429"/>
      <c r="AB15654" s="185"/>
      <c r="AC15654" s="431"/>
    </row>
    <row r="15655" spans="24:29">
      <c r="X15655" s="429"/>
      <c r="Y15655" s="429"/>
      <c r="Z15655" s="429"/>
      <c r="AA15655" s="429"/>
      <c r="AB15655" s="185"/>
      <c r="AC15655" s="431"/>
    </row>
    <row r="15656" spans="24:29">
      <c r="X15656" s="429"/>
      <c r="Y15656" s="429"/>
      <c r="Z15656" s="429"/>
      <c r="AA15656" s="429"/>
      <c r="AB15656" s="185"/>
      <c r="AC15656" s="431"/>
    </row>
    <row r="15657" spans="24:29">
      <c r="X15657" s="429"/>
      <c r="Y15657" s="429"/>
      <c r="Z15657" s="429"/>
      <c r="AA15657" s="429"/>
      <c r="AB15657" s="185"/>
      <c r="AC15657" s="431"/>
    </row>
    <row r="15658" spans="24:29">
      <c r="X15658" s="429"/>
      <c r="Y15658" s="429"/>
      <c r="Z15658" s="429"/>
      <c r="AA15658" s="429"/>
      <c r="AB15658" s="185"/>
      <c r="AC15658" s="431"/>
    </row>
    <row r="15659" spans="24:29">
      <c r="X15659" s="429"/>
      <c r="Y15659" s="429"/>
      <c r="Z15659" s="429"/>
      <c r="AA15659" s="429"/>
      <c r="AB15659" s="185"/>
      <c r="AC15659" s="431"/>
    </row>
    <row r="15660" spans="24:29">
      <c r="X15660" s="429"/>
      <c r="Y15660" s="429"/>
      <c r="Z15660" s="429"/>
      <c r="AA15660" s="429"/>
      <c r="AB15660" s="185"/>
      <c r="AC15660" s="431"/>
    </row>
    <row r="15661" spans="24:29">
      <c r="X15661" s="429"/>
      <c r="Y15661" s="429"/>
      <c r="Z15661" s="429"/>
      <c r="AA15661" s="429"/>
      <c r="AB15661" s="185"/>
      <c r="AC15661" s="431"/>
    </row>
    <row r="15662" spans="24:29">
      <c r="X15662" s="429"/>
      <c r="Y15662" s="429"/>
      <c r="Z15662" s="429"/>
      <c r="AA15662" s="429"/>
      <c r="AB15662" s="185"/>
      <c r="AC15662" s="431"/>
    </row>
    <row r="15663" spans="24:29">
      <c r="X15663" s="429"/>
      <c r="Y15663" s="429"/>
      <c r="Z15663" s="429"/>
      <c r="AA15663" s="429"/>
      <c r="AB15663" s="185"/>
      <c r="AC15663" s="431"/>
    </row>
    <row r="15664" spans="24:29">
      <c r="X15664" s="429"/>
      <c r="Y15664" s="429"/>
      <c r="Z15664" s="429"/>
      <c r="AA15664" s="429"/>
      <c r="AB15664" s="185"/>
      <c r="AC15664" s="431"/>
    </row>
    <row r="15665" spans="24:29">
      <c r="X15665" s="429"/>
      <c r="Y15665" s="429"/>
      <c r="Z15665" s="429"/>
      <c r="AA15665" s="429"/>
      <c r="AB15665" s="185"/>
      <c r="AC15665" s="431"/>
    </row>
    <row r="15666" spans="24:29">
      <c r="X15666" s="429"/>
      <c r="Y15666" s="429"/>
      <c r="Z15666" s="429"/>
      <c r="AA15666" s="429"/>
      <c r="AB15666" s="185"/>
      <c r="AC15666" s="431"/>
    </row>
    <row r="15667" spans="24:29">
      <c r="X15667" s="429"/>
      <c r="Y15667" s="429"/>
      <c r="Z15667" s="429"/>
      <c r="AA15667" s="429"/>
      <c r="AB15667" s="185"/>
      <c r="AC15667" s="431"/>
    </row>
    <row r="15668" spans="24:29">
      <c r="X15668" s="429"/>
      <c r="Y15668" s="429"/>
      <c r="Z15668" s="429"/>
      <c r="AA15668" s="429"/>
      <c r="AB15668" s="185"/>
      <c r="AC15668" s="431"/>
    </row>
    <row r="15669" spans="24:29">
      <c r="X15669" s="429"/>
      <c r="Y15669" s="429"/>
      <c r="Z15669" s="429"/>
      <c r="AA15669" s="429"/>
      <c r="AB15669" s="185"/>
      <c r="AC15669" s="431"/>
    </row>
    <row r="15670" spans="24:29">
      <c r="X15670" s="429"/>
      <c r="Y15670" s="429"/>
      <c r="Z15670" s="429"/>
      <c r="AA15670" s="429"/>
      <c r="AB15670" s="185"/>
      <c r="AC15670" s="431"/>
    </row>
    <row r="15671" spans="24:29">
      <c r="X15671" s="429"/>
      <c r="Y15671" s="429"/>
      <c r="Z15671" s="429"/>
      <c r="AA15671" s="429"/>
      <c r="AB15671" s="185"/>
      <c r="AC15671" s="431"/>
    </row>
    <row r="15672" spans="24:29">
      <c r="X15672" s="429"/>
      <c r="Y15672" s="429"/>
      <c r="Z15672" s="429"/>
      <c r="AA15672" s="429"/>
      <c r="AB15672" s="185"/>
      <c r="AC15672" s="431"/>
    </row>
    <row r="15673" spans="24:29">
      <c r="X15673" s="429"/>
      <c r="Y15673" s="429"/>
      <c r="Z15673" s="429"/>
      <c r="AA15673" s="429"/>
      <c r="AB15673" s="185"/>
      <c r="AC15673" s="431"/>
    </row>
    <row r="15674" spans="24:29">
      <c r="X15674" s="429"/>
      <c r="Y15674" s="429"/>
      <c r="Z15674" s="429"/>
      <c r="AA15674" s="429"/>
      <c r="AB15674" s="185"/>
      <c r="AC15674" s="431"/>
    </row>
    <row r="15675" spans="24:29">
      <c r="X15675" s="429"/>
      <c r="Y15675" s="429"/>
      <c r="Z15675" s="429"/>
      <c r="AA15675" s="429"/>
      <c r="AB15675" s="185"/>
      <c r="AC15675" s="431"/>
    </row>
    <row r="15676" spans="24:29">
      <c r="X15676" s="429"/>
      <c r="Y15676" s="429"/>
      <c r="Z15676" s="429"/>
      <c r="AA15676" s="429"/>
      <c r="AB15676" s="185"/>
      <c r="AC15676" s="431"/>
    </row>
    <row r="15677" spans="24:29">
      <c r="X15677" s="429"/>
      <c r="Y15677" s="429"/>
      <c r="Z15677" s="429"/>
      <c r="AA15677" s="429"/>
      <c r="AB15677" s="185"/>
      <c r="AC15677" s="431"/>
    </row>
    <row r="15678" spans="24:29">
      <c r="X15678" s="429"/>
      <c r="Y15678" s="429"/>
      <c r="Z15678" s="429"/>
      <c r="AA15678" s="429"/>
      <c r="AB15678" s="185"/>
      <c r="AC15678" s="431"/>
    </row>
    <row r="15679" spans="24:29">
      <c r="X15679" s="429"/>
      <c r="Y15679" s="429"/>
      <c r="Z15679" s="429"/>
      <c r="AA15679" s="429"/>
      <c r="AB15679" s="185"/>
      <c r="AC15679" s="431"/>
    </row>
    <row r="15680" spans="24:29">
      <c r="X15680" s="429"/>
      <c r="Y15680" s="429"/>
      <c r="Z15680" s="429"/>
      <c r="AA15680" s="429"/>
      <c r="AB15680" s="185"/>
      <c r="AC15680" s="431"/>
    </row>
    <row r="15681" spans="24:29">
      <c r="X15681" s="429"/>
      <c r="Y15681" s="429"/>
      <c r="Z15681" s="429"/>
      <c r="AA15681" s="429"/>
      <c r="AB15681" s="185"/>
      <c r="AC15681" s="431"/>
    </row>
    <row r="15682" spans="24:29">
      <c r="X15682" s="429"/>
      <c r="Y15682" s="429"/>
      <c r="Z15682" s="429"/>
      <c r="AA15682" s="429"/>
      <c r="AB15682" s="185"/>
      <c r="AC15682" s="431"/>
    </row>
    <row r="15683" spans="24:29">
      <c r="X15683" s="429"/>
      <c r="Y15683" s="429"/>
      <c r="Z15683" s="429"/>
      <c r="AA15683" s="429"/>
      <c r="AB15683" s="185"/>
      <c r="AC15683" s="431"/>
    </row>
    <row r="15684" spans="24:29">
      <c r="X15684" s="429"/>
      <c r="Y15684" s="429"/>
      <c r="Z15684" s="429"/>
      <c r="AA15684" s="429"/>
      <c r="AB15684" s="185"/>
      <c r="AC15684" s="431"/>
    </row>
    <row r="15685" spans="24:29">
      <c r="X15685" s="429"/>
      <c r="Y15685" s="429"/>
      <c r="Z15685" s="429"/>
      <c r="AA15685" s="429"/>
      <c r="AB15685" s="185"/>
      <c r="AC15685" s="431"/>
    </row>
    <row r="15686" spans="24:29">
      <c r="X15686" s="429"/>
      <c r="Y15686" s="429"/>
      <c r="Z15686" s="429"/>
      <c r="AA15686" s="429"/>
      <c r="AB15686" s="185"/>
      <c r="AC15686" s="431"/>
    </row>
    <row r="15687" spans="24:29">
      <c r="X15687" s="429"/>
      <c r="Y15687" s="429"/>
      <c r="Z15687" s="429"/>
      <c r="AA15687" s="429"/>
      <c r="AB15687" s="185"/>
      <c r="AC15687" s="431"/>
    </row>
    <row r="15688" spans="24:29">
      <c r="X15688" s="429"/>
      <c r="Y15688" s="429"/>
      <c r="Z15688" s="429"/>
      <c r="AA15688" s="429"/>
      <c r="AB15688" s="185"/>
      <c r="AC15688" s="431"/>
    </row>
    <row r="15689" spans="24:29">
      <c r="X15689" s="429"/>
      <c r="Y15689" s="429"/>
      <c r="Z15689" s="429"/>
      <c r="AA15689" s="429"/>
      <c r="AB15689" s="185"/>
      <c r="AC15689" s="431"/>
    </row>
    <row r="15690" spans="24:29">
      <c r="X15690" s="429"/>
      <c r="Y15690" s="429"/>
      <c r="Z15690" s="429"/>
      <c r="AA15690" s="429"/>
      <c r="AB15690" s="185"/>
      <c r="AC15690" s="431"/>
    </row>
    <row r="15691" spans="24:29">
      <c r="X15691" s="429"/>
      <c r="Y15691" s="429"/>
      <c r="Z15691" s="429"/>
      <c r="AA15691" s="429"/>
      <c r="AB15691" s="185"/>
      <c r="AC15691" s="431"/>
    </row>
    <row r="15692" spans="24:29">
      <c r="X15692" s="429"/>
      <c r="Y15692" s="429"/>
      <c r="Z15692" s="429"/>
      <c r="AA15692" s="429"/>
      <c r="AB15692" s="185"/>
      <c r="AC15692" s="431"/>
    </row>
    <row r="15693" spans="24:29">
      <c r="X15693" s="429"/>
      <c r="Y15693" s="429"/>
      <c r="Z15693" s="429"/>
      <c r="AA15693" s="429"/>
      <c r="AB15693" s="185"/>
      <c r="AC15693" s="431"/>
    </row>
    <row r="15694" spans="24:29">
      <c r="X15694" s="429"/>
      <c r="Y15694" s="429"/>
      <c r="Z15694" s="429"/>
      <c r="AA15694" s="429"/>
      <c r="AB15694" s="185"/>
      <c r="AC15694" s="431"/>
    </row>
    <row r="15695" spans="24:29">
      <c r="X15695" s="429"/>
      <c r="Y15695" s="429"/>
      <c r="Z15695" s="429"/>
      <c r="AA15695" s="429"/>
      <c r="AB15695" s="185"/>
      <c r="AC15695" s="431"/>
    </row>
    <row r="15696" spans="24:29">
      <c r="X15696" s="429"/>
      <c r="Y15696" s="429"/>
      <c r="Z15696" s="429"/>
      <c r="AA15696" s="429"/>
      <c r="AB15696" s="185"/>
      <c r="AC15696" s="431"/>
    </row>
    <row r="15697" spans="24:29">
      <c r="X15697" s="429"/>
      <c r="Y15697" s="429"/>
      <c r="Z15697" s="429"/>
      <c r="AA15697" s="429"/>
      <c r="AB15697" s="185"/>
      <c r="AC15697" s="431"/>
    </row>
    <row r="15698" spans="24:29">
      <c r="X15698" s="429"/>
      <c r="Y15698" s="429"/>
      <c r="Z15698" s="429"/>
      <c r="AA15698" s="429"/>
      <c r="AB15698" s="185"/>
      <c r="AC15698" s="431"/>
    </row>
    <row r="15699" spans="24:29">
      <c r="X15699" s="429"/>
      <c r="Y15699" s="429"/>
      <c r="Z15699" s="429"/>
      <c r="AA15699" s="429"/>
      <c r="AB15699" s="185"/>
      <c r="AC15699" s="431"/>
    </row>
    <row r="15700" spans="24:29">
      <c r="X15700" s="429"/>
      <c r="Y15700" s="429"/>
      <c r="Z15700" s="429"/>
      <c r="AA15700" s="429"/>
      <c r="AB15700" s="185"/>
      <c r="AC15700" s="431"/>
    </row>
    <row r="15701" spans="24:29">
      <c r="X15701" s="429"/>
      <c r="Y15701" s="429"/>
      <c r="Z15701" s="429"/>
      <c r="AA15701" s="429"/>
      <c r="AB15701" s="185"/>
      <c r="AC15701" s="431"/>
    </row>
    <row r="15702" spans="24:29">
      <c r="X15702" s="429"/>
      <c r="Y15702" s="429"/>
      <c r="Z15702" s="429"/>
      <c r="AA15702" s="429"/>
      <c r="AB15702" s="185"/>
      <c r="AC15702" s="431"/>
    </row>
    <row r="15703" spans="24:29">
      <c r="X15703" s="429"/>
      <c r="Y15703" s="429"/>
      <c r="Z15703" s="429"/>
      <c r="AA15703" s="429"/>
      <c r="AB15703" s="185"/>
      <c r="AC15703" s="431"/>
    </row>
    <row r="15704" spans="24:29">
      <c r="X15704" s="429"/>
      <c r="Y15704" s="429"/>
      <c r="Z15704" s="429"/>
      <c r="AA15704" s="429"/>
      <c r="AB15704" s="185"/>
      <c r="AC15704" s="431"/>
    </row>
    <row r="15705" spans="24:29">
      <c r="X15705" s="429"/>
      <c r="Y15705" s="429"/>
      <c r="Z15705" s="429"/>
      <c r="AA15705" s="429"/>
      <c r="AB15705" s="185"/>
      <c r="AC15705" s="431"/>
    </row>
    <row r="15706" spans="24:29">
      <c r="X15706" s="429"/>
      <c r="Y15706" s="429"/>
      <c r="Z15706" s="429"/>
      <c r="AA15706" s="429"/>
      <c r="AB15706" s="185"/>
      <c r="AC15706" s="431"/>
    </row>
    <row r="15707" spans="24:29">
      <c r="X15707" s="429"/>
      <c r="Y15707" s="429"/>
      <c r="Z15707" s="429"/>
      <c r="AA15707" s="429"/>
      <c r="AB15707" s="185"/>
      <c r="AC15707" s="431"/>
    </row>
    <row r="15708" spans="24:29">
      <c r="X15708" s="429"/>
      <c r="Y15708" s="429"/>
      <c r="Z15708" s="429"/>
      <c r="AA15708" s="429"/>
      <c r="AB15708" s="185"/>
      <c r="AC15708" s="431"/>
    </row>
    <row r="15709" spans="24:29">
      <c r="X15709" s="429"/>
      <c r="Y15709" s="429"/>
      <c r="Z15709" s="429"/>
      <c r="AA15709" s="429"/>
      <c r="AB15709" s="185"/>
      <c r="AC15709" s="431"/>
    </row>
    <row r="15710" spans="24:29">
      <c r="X15710" s="429"/>
      <c r="Y15710" s="429"/>
      <c r="Z15710" s="429"/>
      <c r="AA15710" s="429"/>
      <c r="AB15710" s="185"/>
      <c r="AC15710" s="431"/>
    </row>
    <row r="15711" spans="24:29">
      <c r="X15711" s="429"/>
      <c r="Y15711" s="429"/>
      <c r="Z15711" s="429"/>
      <c r="AA15711" s="429"/>
      <c r="AB15711" s="185"/>
      <c r="AC15711" s="431"/>
    </row>
    <row r="15712" spans="24:29">
      <c r="X15712" s="429"/>
      <c r="Y15712" s="429"/>
      <c r="Z15712" s="429"/>
      <c r="AA15712" s="429"/>
      <c r="AB15712" s="185"/>
      <c r="AC15712" s="431"/>
    </row>
    <row r="15713" spans="24:29">
      <c r="X15713" s="429"/>
      <c r="Y15713" s="429"/>
      <c r="Z15713" s="429"/>
      <c r="AA15713" s="429"/>
      <c r="AB15713" s="185"/>
      <c r="AC15713" s="431"/>
    </row>
    <row r="15714" spans="24:29">
      <c r="X15714" s="429"/>
      <c r="Y15714" s="429"/>
      <c r="Z15714" s="429"/>
      <c r="AA15714" s="429"/>
      <c r="AB15714" s="185"/>
      <c r="AC15714" s="431"/>
    </row>
    <row r="15715" spans="24:29">
      <c r="X15715" s="429"/>
      <c r="Y15715" s="429"/>
      <c r="Z15715" s="429"/>
      <c r="AA15715" s="429"/>
      <c r="AB15715" s="185"/>
      <c r="AC15715" s="431"/>
    </row>
    <row r="15716" spans="24:29">
      <c r="X15716" s="429"/>
      <c r="Y15716" s="429"/>
      <c r="Z15716" s="429"/>
      <c r="AA15716" s="429"/>
      <c r="AB15716" s="185"/>
      <c r="AC15716" s="431"/>
    </row>
    <row r="15717" spans="24:29">
      <c r="X15717" s="429"/>
      <c r="Y15717" s="429"/>
      <c r="Z15717" s="429"/>
      <c r="AA15717" s="429"/>
      <c r="AB15717" s="185"/>
      <c r="AC15717" s="431"/>
    </row>
    <row r="15718" spans="24:29">
      <c r="X15718" s="429"/>
      <c r="Y15718" s="429"/>
      <c r="Z15718" s="429"/>
      <c r="AA15718" s="429"/>
      <c r="AB15718" s="185"/>
      <c r="AC15718" s="431"/>
    </row>
    <row r="15719" spans="24:29">
      <c r="X15719" s="429"/>
      <c r="Y15719" s="429"/>
      <c r="Z15719" s="429"/>
      <c r="AA15719" s="429"/>
      <c r="AB15719" s="185"/>
      <c r="AC15719" s="431"/>
    </row>
    <row r="15720" spans="24:29">
      <c r="X15720" s="429"/>
      <c r="Y15720" s="429"/>
      <c r="Z15720" s="429"/>
      <c r="AA15720" s="429"/>
      <c r="AB15720" s="185"/>
      <c r="AC15720" s="431"/>
    </row>
    <row r="15721" spans="24:29">
      <c r="X15721" s="429"/>
      <c r="Y15721" s="429"/>
      <c r="Z15721" s="429"/>
      <c r="AA15721" s="429"/>
      <c r="AB15721" s="185"/>
      <c r="AC15721" s="431"/>
    </row>
    <row r="15722" spans="24:29">
      <c r="X15722" s="429"/>
      <c r="Y15722" s="429"/>
      <c r="Z15722" s="429"/>
      <c r="AA15722" s="429"/>
      <c r="AB15722" s="185"/>
      <c r="AC15722" s="431"/>
    </row>
    <row r="15723" spans="24:29">
      <c r="X15723" s="429"/>
      <c r="Y15723" s="429"/>
      <c r="Z15723" s="429"/>
      <c r="AA15723" s="429"/>
      <c r="AB15723" s="185"/>
      <c r="AC15723" s="431"/>
    </row>
    <row r="15724" spans="24:29">
      <c r="X15724" s="429"/>
      <c r="Y15724" s="429"/>
      <c r="Z15724" s="429"/>
      <c r="AA15724" s="429"/>
      <c r="AB15724" s="185"/>
      <c r="AC15724" s="431"/>
    </row>
    <row r="15725" spans="24:29">
      <c r="X15725" s="429"/>
      <c r="Y15725" s="429"/>
      <c r="Z15725" s="429"/>
      <c r="AA15725" s="429"/>
      <c r="AB15725" s="185"/>
      <c r="AC15725" s="431"/>
    </row>
    <row r="15726" spans="24:29">
      <c r="X15726" s="429"/>
      <c r="Y15726" s="429"/>
      <c r="Z15726" s="429"/>
      <c r="AA15726" s="429"/>
      <c r="AB15726" s="185"/>
      <c r="AC15726" s="431"/>
    </row>
    <row r="15727" spans="24:29">
      <c r="X15727" s="429"/>
      <c r="Y15727" s="429"/>
      <c r="Z15727" s="429"/>
      <c r="AA15727" s="429"/>
      <c r="AB15727" s="185"/>
      <c r="AC15727" s="431"/>
    </row>
    <row r="15728" spans="24:29">
      <c r="X15728" s="429"/>
      <c r="Y15728" s="429"/>
      <c r="Z15728" s="429"/>
      <c r="AA15728" s="429"/>
      <c r="AB15728" s="185"/>
      <c r="AC15728" s="431"/>
    </row>
    <row r="15729" spans="24:29">
      <c r="X15729" s="429"/>
      <c r="Y15729" s="429"/>
      <c r="Z15729" s="429"/>
      <c r="AA15729" s="429"/>
      <c r="AB15729" s="185"/>
      <c r="AC15729" s="431"/>
    </row>
    <row r="15730" spans="24:29">
      <c r="X15730" s="429"/>
      <c r="Y15730" s="429"/>
      <c r="Z15730" s="429"/>
      <c r="AA15730" s="429"/>
      <c r="AB15730" s="185"/>
      <c r="AC15730" s="431"/>
    </row>
    <row r="15731" spans="24:29">
      <c r="X15731" s="429"/>
      <c r="Y15731" s="429"/>
      <c r="Z15731" s="429"/>
      <c r="AA15731" s="429"/>
      <c r="AB15731" s="185"/>
      <c r="AC15731" s="431"/>
    </row>
    <row r="15732" spans="24:29">
      <c r="X15732" s="429"/>
      <c r="Y15732" s="429"/>
      <c r="Z15732" s="429"/>
      <c r="AA15732" s="429"/>
      <c r="AB15732" s="185"/>
      <c r="AC15732" s="431"/>
    </row>
    <row r="15733" spans="24:29">
      <c r="X15733" s="429"/>
      <c r="Y15733" s="429"/>
      <c r="Z15733" s="429"/>
      <c r="AA15733" s="429"/>
      <c r="AB15733" s="185"/>
      <c r="AC15733" s="431"/>
    </row>
    <row r="15734" spans="24:29">
      <c r="X15734" s="429"/>
      <c r="Y15734" s="429"/>
      <c r="Z15734" s="429"/>
      <c r="AA15734" s="429"/>
      <c r="AB15734" s="185"/>
      <c r="AC15734" s="431"/>
    </row>
    <row r="15735" spans="24:29">
      <c r="X15735" s="429"/>
      <c r="Y15735" s="429"/>
      <c r="Z15735" s="429"/>
      <c r="AA15735" s="429"/>
      <c r="AB15735" s="185"/>
      <c r="AC15735" s="431"/>
    </row>
    <row r="15736" spans="24:29">
      <c r="X15736" s="429"/>
      <c r="Y15736" s="429"/>
      <c r="Z15736" s="429"/>
      <c r="AA15736" s="429"/>
      <c r="AB15736" s="185"/>
      <c r="AC15736" s="431"/>
    </row>
    <row r="15737" spans="24:29">
      <c r="X15737" s="429"/>
      <c r="Y15737" s="429"/>
      <c r="Z15737" s="429"/>
      <c r="AA15737" s="429"/>
      <c r="AB15737" s="185"/>
      <c r="AC15737" s="431"/>
    </row>
    <row r="15738" spans="24:29">
      <c r="X15738" s="429"/>
      <c r="Y15738" s="429"/>
      <c r="Z15738" s="429"/>
      <c r="AA15738" s="429"/>
      <c r="AB15738" s="185"/>
      <c r="AC15738" s="431"/>
    </row>
    <row r="15739" spans="24:29">
      <c r="X15739" s="429"/>
      <c r="Y15739" s="429"/>
      <c r="Z15739" s="429"/>
      <c r="AA15739" s="429"/>
      <c r="AB15739" s="185"/>
      <c r="AC15739" s="431"/>
    </row>
    <row r="15740" spans="24:29">
      <c r="X15740" s="429"/>
      <c r="Y15740" s="429"/>
      <c r="Z15740" s="429"/>
      <c r="AA15740" s="429"/>
      <c r="AB15740" s="185"/>
      <c r="AC15740" s="431"/>
    </row>
    <row r="15741" spans="24:29">
      <c r="X15741" s="429"/>
      <c r="Y15741" s="429"/>
      <c r="Z15741" s="429"/>
      <c r="AA15741" s="429"/>
      <c r="AB15741" s="185"/>
      <c r="AC15741" s="431"/>
    </row>
    <row r="15742" spans="24:29">
      <c r="X15742" s="429"/>
      <c r="Y15742" s="429"/>
      <c r="Z15742" s="429"/>
      <c r="AA15742" s="429"/>
      <c r="AB15742" s="185"/>
      <c r="AC15742" s="431"/>
    </row>
    <row r="15743" spans="24:29">
      <c r="X15743" s="429"/>
      <c r="Y15743" s="429"/>
      <c r="Z15743" s="429"/>
      <c r="AA15743" s="429"/>
      <c r="AB15743" s="185"/>
      <c r="AC15743" s="431"/>
    </row>
    <row r="15744" spans="24:29">
      <c r="X15744" s="429"/>
      <c r="Y15744" s="429"/>
      <c r="Z15744" s="429"/>
      <c r="AA15744" s="429"/>
      <c r="AB15744" s="185"/>
      <c r="AC15744" s="431"/>
    </row>
    <row r="15745" spans="24:29">
      <c r="X15745" s="429"/>
      <c r="Y15745" s="429"/>
      <c r="Z15745" s="429"/>
      <c r="AA15745" s="429"/>
      <c r="AB15745" s="185"/>
      <c r="AC15745" s="431"/>
    </row>
    <row r="15746" spans="24:29">
      <c r="X15746" s="429"/>
      <c r="Y15746" s="429"/>
      <c r="Z15746" s="429"/>
      <c r="AA15746" s="429"/>
      <c r="AB15746" s="185"/>
      <c r="AC15746" s="431"/>
    </row>
    <row r="15747" spans="24:29">
      <c r="X15747" s="429"/>
      <c r="Y15747" s="429"/>
      <c r="Z15747" s="429"/>
      <c r="AA15747" s="429"/>
      <c r="AB15747" s="185"/>
      <c r="AC15747" s="431"/>
    </row>
    <row r="15748" spans="24:29">
      <c r="X15748" s="429"/>
      <c r="Y15748" s="429"/>
      <c r="Z15748" s="429"/>
      <c r="AA15748" s="429"/>
      <c r="AB15748" s="185"/>
      <c r="AC15748" s="431"/>
    </row>
    <row r="15749" spans="24:29">
      <c r="X15749" s="429"/>
      <c r="Y15749" s="429"/>
      <c r="Z15749" s="429"/>
      <c r="AA15749" s="429"/>
      <c r="AB15749" s="185"/>
      <c r="AC15749" s="431"/>
    </row>
    <row r="15750" spans="24:29">
      <c r="X15750" s="429"/>
      <c r="Y15750" s="429"/>
      <c r="Z15750" s="429"/>
      <c r="AA15750" s="429"/>
      <c r="AB15750" s="185"/>
      <c r="AC15750" s="431"/>
    </row>
    <row r="15751" spans="24:29">
      <c r="X15751" s="429"/>
      <c r="Y15751" s="429"/>
      <c r="Z15751" s="429"/>
      <c r="AA15751" s="429"/>
      <c r="AB15751" s="185"/>
      <c r="AC15751" s="431"/>
    </row>
    <row r="15752" spans="24:29">
      <c r="X15752" s="429"/>
      <c r="Y15752" s="429"/>
      <c r="Z15752" s="429"/>
      <c r="AA15752" s="429"/>
      <c r="AB15752" s="185"/>
      <c r="AC15752" s="431"/>
    </row>
    <row r="15753" spans="24:29">
      <c r="X15753" s="429"/>
      <c r="Y15753" s="429"/>
      <c r="Z15753" s="429"/>
      <c r="AA15753" s="429"/>
      <c r="AB15753" s="185"/>
      <c r="AC15753" s="431"/>
    </row>
    <row r="15754" spans="24:29">
      <c r="X15754" s="429"/>
      <c r="Y15754" s="429"/>
      <c r="Z15754" s="429"/>
      <c r="AA15754" s="429"/>
      <c r="AB15754" s="185"/>
      <c r="AC15754" s="431"/>
    </row>
    <row r="15755" spans="24:29">
      <c r="X15755" s="429"/>
      <c r="Y15755" s="429"/>
      <c r="Z15755" s="429"/>
      <c r="AA15755" s="429"/>
      <c r="AB15755" s="185"/>
      <c r="AC15755" s="431"/>
    </row>
    <row r="15756" spans="24:29">
      <c r="X15756" s="429"/>
      <c r="Y15756" s="429"/>
      <c r="Z15756" s="429"/>
      <c r="AA15756" s="429"/>
      <c r="AB15756" s="185"/>
      <c r="AC15756" s="431"/>
    </row>
    <row r="15757" spans="24:29">
      <c r="X15757" s="429"/>
      <c r="Y15757" s="429"/>
      <c r="Z15757" s="429"/>
      <c r="AA15757" s="429"/>
      <c r="AB15757" s="185"/>
      <c r="AC15757" s="431"/>
    </row>
    <row r="15758" spans="24:29">
      <c r="X15758" s="429"/>
      <c r="Y15758" s="429"/>
      <c r="Z15758" s="429"/>
      <c r="AA15758" s="429"/>
      <c r="AB15758" s="185"/>
      <c r="AC15758" s="431"/>
    </row>
    <row r="15759" spans="24:29">
      <c r="X15759" s="429"/>
      <c r="Y15759" s="429"/>
      <c r="Z15759" s="429"/>
      <c r="AA15759" s="429"/>
      <c r="AB15759" s="185"/>
      <c r="AC15759" s="431"/>
    </row>
    <row r="15760" spans="24:29">
      <c r="X15760" s="429"/>
      <c r="Y15760" s="429"/>
      <c r="Z15760" s="429"/>
      <c r="AA15760" s="429"/>
      <c r="AB15760" s="185"/>
      <c r="AC15760" s="431"/>
    </row>
    <row r="15761" spans="24:29">
      <c r="X15761" s="429"/>
      <c r="Y15761" s="429"/>
      <c r="Z15761" s="429"/>
      <c r="AA15761" s="429"/>
      <c r="AB15761" s="185"/>
      <c r="AC15761" s="431"/>
    </row>
    <row r="15762" spans="24:29">
      <c r="X15762" s="429"/>
      <c r="Y15762" s="429"/>
      <c r="Z15762" s="429"/>
      <c r="AA15762" s="429"/>
      <c r="AB15762" s="185"/>
      <c r="AC15762" s="431"/>
    </row>
    <row r="15763" spans="24:29">
      <c r="X15763" s="429"/>
      <c r="Y15763" s="429"/>
      <c r="Z15763" s="429"/>
      <c r="AA15763" s="429"/>
      <c r="AB15763" s="185"/>
      <c r="AC15763" s="431"/>
    </row>
    <row r="15764" spans="24:29">
      <c r="X15764" s="429"/>
      <c r="Y15764" s="429"/>
      <c r="Z15764" s="429"/>
      <c r="AA15764" s="429"/>
      <c r="AB15764" s="185"/>
      <c r="AC15764" s="431"/>
    </row>
    <row r="15765" spans="24:29">
      <c r="X15765" s="429"/>
      <c r="Y15765" s="429"/>
      <c r="Z15765" s="429"/>
      <c r="AA15765" s="429"/>
      <c r="AB15765" s="185"/>
      <c r="AC15765" s="431"/>
    </row>
    <row r="15766" spans="24:29">
      <c r="X15766" s="429"/>
      <c r="Y15766" s="429"/>
      <c r="Z15766" s="429"/>
      <c r="AA15766" s="429"/>
      <c r="AB15766" s="185"/>
      <c r="AC15766" s="431"/>
    </row>
    <row r="15767" spans="24:29">
      <c r="X15767" s="429"/>
      <c r="Y15767" s="429"/>
      <c r="Z15767" s="429"/>
      <c r="AA15767" s="429"/>
      <c r="AB15767" s="185"/>
      <c r="AC15767" s="431"/>
    </row>
    <row r="15768" spans="24:29">
      <c r="X15768" s="429"/>
      <c r="Y15768" s="429"/>
      <c r="Z15768" s="429"/>
      <c r="AA15768" s="429"/>
      <c r="AB15768" s="185"/>
      <c r="AC15768" s="431"/>
    </row>
    <row r="15769" spans="24:29">
      <c r="X15769" s="429"/>
      <c r="Y15769" s="429"/>
      <c r="Z15769" s="429"/>
      <c r="AA15769" s="429"/>
      <c r="AB15769" s="185"/>
      <c r="AC15769" s="431"/>
    </row>
    <row r="15770" spans="24:29">
      <c r="X15770" s="429"/>
      <c r="Y15770" s="429"/>
      <c r="Z15770" s="429"/>
      <c r="AA15770" s="429"/>
      <c r="AB15770" s="185"/>
      <c r="AC15770" s="431"/>
    </row>
    <row r="15771" spans="24:29">
      <c r="X15771" s="429"/>
      <c r="Y15771" s="429"/>
      <c r="Z15771" s="429"/>
      <c r="AA15771" s="429"/>
      <c r="AB15771" s="185"/>
      <c r="AC15771" s="431"/>
    </row>
    <row r="15772" spans="24:29">
      <c r="X15772" s="429"/>
      <c r="Y15772" s="429"/>
      <c r="Z15772" s="429"/>
      <c r="AA15772" s="429"/>
      <c r="AB15772" s="185"/>
      <c r="AC15772" s="431"/>
    </row>
    <row r="15773" spans="24:29">
      <c r="X15773" s="429"/>
      <c r="Y15773" s="429"/>
      <c r="Z15773" s="429"/>
      <c r="AA15773" s="429"/>
      <c r="AB15773" s="185"/>
      <c r="AC15773" s="431"/>
    </row>
    <row r="15774" spans="24:29">
      <c r="X15774" s="429"/>
      <c r="Y15774" s="429"/>
      <c r="Z15774" s="429"/>
      <c r="AA15774" s="429"/>
      <c r="AB15774" s="185"/>
      <c r="AC15774" s="431"/>
    </row>
    <row r="15775" spans="24:29">
      <c r="X15775" s="429"/>
      <c r="Y15775" s="429"/>
      <c r="Z15775" s="429"/>
      <c r="AA15775" s="429"/>
      <c r="AB15775" s="185"/>
      <c r="AC15775" s="431"/>
    </row>
    <row r="15776" spans="24:29">
      <c r="X15776" s="429"/>
      <c r="Y15776" s="429"/>
      <c r="Z15776" s="429"/>
      <c r="AA15776" s="429"/>
      <c r="AB15776" s="185"/>
      <c r="AC15776" s="431"/>
    </row>
    <row r="15777" spans="24:29">
      <c r="X15777" s="429"/>
      <c r="Y15777" s="429"/>
      <c r="Z15777" s="429"/>
      <c r="AA15777" s="429"/>
      <c r="AB15777" s="185"/>
      <c r="AC15777" s="431"/>
    </row>
    <row r="15778" spans="24:29">
      <c r="X15778" s="429"/>
      <c r="Y15778" s="429"/>
      <c r="Z15778" s="429"/>
      <c r="AA15778" s="429"/>
      <c r="AB15778" s="185"/>
      <c r="AC15778" s="431"/>
    </row>
    <row r="15779" spans="24:29">
      <c r="X15779" s="429"/>
      <c r="Y15779" s="429"/>
      <c r="Z15779" s="429"/>
      <c r="AA15779" s="429"/>
      <c r="AB15779" s="185"/>
      <c r="AC15779" s="431"/>
    </row>
    <row r="15780" spans="24:29">
      <c r="X15780" s="429"/>
      <c r="Y15780" s="429"/>
      <c r="Z15780" s="429"/>
      <c r="AA15780" s="429"/>
      <c r="AB15780" s="185"/>
      <c r="AC15780" s="431"/>
    </row>
    <row r="15781" spans="24:29">
      <c r="X15781" s="429"/>
      <c r="Y15781" s="429"/>
      <c r="Z15781" s="429"/>
      <c r="AA15781" s="429"/>
      <c r="AB15781" s="185"/>
      <c r="AC15781" s="431"/>
    </row>
    <row r="15782" spans="24:29">
      <c r="X15782" s="429"/>
      <c r="Y15782" s="429"/>
      <c r="Z15782" s="429"/>
      <c r="AA15782" s="429"/>
      <c r="AB15782" s="185"/>
      <c r="AC15782" s="431"/>
    </row>
    <row r="15783" spans="24:29">
      <c r="X15783" s="429"/>
      <c r="Y15783" s="429"/>
      <c r="Z15783" s="429"/>
      <c r="AA15783" s="429"/>
      <c r="AB15783" s="185"/>
      <c r="AC15783" s="431"/>
    </row>
    <row r="15784" spans="24:29">
      <c r="X15784" s="429"/>
      <c r="Y15784" s="429"/>
      <c r="Z15784" s="429"/>
      <c r="AA15784" s="429"/>
      <c r="AB15784" s="185"/>
      <c r="AC15784" s="431"/>
    </row>
    <row r="15785" spans="24:29">
      <c r="X15785" s="429"/>
      <c r="Y15785" s="429"/>
      <c r="Z15785" s="429"/>
      <c r="AA15785" s="429"/>
      <c r="AB15785" s="185"/>
      <c r="AC15785" s="431"/>
    </row>
    <row r="15786" spans="24:29">
      <c r="X15786" s="429"/>
      <c r="Y15786" s="429"/>
      <c r="Z15786" s="429"/>
      <c r="AA15786" s="429"/>
      <c r="AB15786" s="185"/>
      <c r="AC15786" s="431"/>
    </row>
    <row r="15787" spans="24:29">
      <c r="X15787" s="429"/>
      <c r="Y15787" s="429"/>
      <c r="Z15787" s="429"/>
      <c r="AA15787" s="429"/>
      <c r="AB15787" s="185"/>
      <c r="AC15787" s="431"/>
    </row>
    <row r="15788" spans="24:29">
      <c r="X15788" s="429"/>
      <c r="Y15788" s="429"/>
      <c r="Z15788" s="429"/>
      <c r="AA15788" s="429"/>
      <c r="AB15788" s="185"/>
      <c r="AC15788" s="431"/>
    </row>
    <row r="15789" spans="24:29">
      <c r="X15789" s="429"/>
      <c r="Y15789" s="429"/>
      <c r="Z15789" s="429"/>
      <c r="AA15789" s="429"/>
      <c r="AB15789" s="185"/>
      <c r="AC15789" s="431"/>
    </row>
    <row r="15790" spans="24:29">
      <c r="X15790" s="429"/>
      <c r="Y15790" s="429"/>
      <c r="Z15790" s="429"/>
      <c r="AA15790" s="429"/>
      <c r="AB15790" s="185"/>
      <c r="AC15790" s="431"/>
    </row>
    <row r="15791" spans="24:29">
      <c r="X15791" s="429"/>
      <c r="Y15791" s="429"/>
      <c r="Z15791" s="429"/>
      <c r="AA15791" s="429"/>
      <c r="AB15791" s="185"/>
      <c r="AC15791" s="431"/>
    </row>
    <row r="15792" spans="24:29">
      <c r="X15792" s="429"/>
      <c r="Y15792" s="429"/>
      <c r="Z15792" s="429"/>
      <c r="AA15792" s="429"/>
      <c r="AB15792" s="185"/>
      <c r="AC15792" s="431"/>
    </row>
    <row r="15793" spans="24:29">
      <c r="X15793" s="429"/>
      <c r="Y15793" s="429"/>
      <c r="Z15793" s="429"/>
      <c r="AA15793" s="429"/>
      <c r="AB15793" s="185"/>
      <c r="AC15793" s="431"/>
    </row>
    <row r="15794" spans="24:29">
      <c r="X15794" s="429"/>
      <c r="Y15794" s="429"/>
      <c r="Z15794" s="429"/>
      <c r="AA15794" s="429"/>
      <c r="AB15794" s="185"/>
      <c r="AC15794" s="431"/>
    </row>
    <row r="15795" spans="24:29">
      <c r="X15795" s="429"/>
      <c r="Y15795" s="429"/>
      <c r="Z15795" s="429"/>
      <c r="AA15795" s="429"/>
      <c r="AB15795" s="185"/>
      <c r="AC15795" s="431"/>
    </row>
    <row r="15796" spans="24:29">
      <c r="X15796" s="429"/>
      <c r="Y15796" s="429"/>
      <c r="Z15796" s="429"/>
      <c r="AA15796" s="429"/>
      <c r="AB15796" s="185"/>
      <c r="AC15796" s="431"/>
    </row>
    <row r="15797" spans="24:29">
      <c r="X15797" s="429"/>
      <c r="Y15797" s="429"/>
      <c r="Z15797" s="429"/>
      <c r="AA15797" s="429"/>
      <c r="AB15797" s="185"/>
      <c r="AC15797" s="431"/>
    </row>
    <row r="15798" spans="24:29">
      <c r="X15798" s="429"/>
      <c r="Y15798" s="429"/>
      <c r="Z15798" s="429"/>
      <c r="AA15798" s="429"/>
      <c r="AB15798" s="185"/>
      <c r="AC15798" s="431"/>
    </row>
    <row r="15799" spans="24:29">
      <c r="X15799" s="429"/>
      <c r="Y15799" s="429"/>
      <c r="Z15799" s="429"/>
      <c r="AA15799" s="429"/>
      <c r="AB15799" s="185"/>
      <c r="AC15799" s="431"/>
    </row>
    <row r="15800" spans="24:29">
      <c r="X15800" s="429"/>
      <c r="Y15800" s="429"/>
      <c r="Z15800" s="429"/>
      <c r="AA15800" s="429"/>
      <c r="AB15800" s="185"/>
      <c r="AC15800" s="431"/>
    </row>
    <row r="15801" spans="24:29">
      <c r="X15801" s="429"/>
      <c r="Y15801" s="429"/>
      <c r="Z15801" s="429"/>
      <c r="AA15801" s="429"/>
      <c r="AB15801" s="185"/>
      <c r="AC15801" s="431"/>
    </row>
    <row r="15802" spans="24:29">
      <c r="X15802" s="429"/>
      <c r="Y15802" s="429"/>
      <c r="Z15802" s="429"/>
      <c r="AA15802" s="429"/>
      <c r="AB15802" s="185"/>
      <c r="AC15802" s="431"/>
    </row>
    <row r="15803" spans="24:29">
      <c r="X15803" s="429"/>
      <c r="Y15803" s="429"/>
      <c r="Z15803" s="429"/>
      <c r="AA15803" s="429"/>
      <c r="AB15803" s="185"/>
      <c r="AC15803" s="431"/>
    </row>
    <row r="15804" spans="24:29">
      <c r="X15804" s="429"/>
      <c r="Y15804" s="429"/>
      <c r="Z15804" s="429"/>
      <c r="AA15804" s="429"/>
      <c r="AB15804" s="185"/>
      <c r="AC15804" s="431"/>
    </row>
    <row r="15805" spans="24:29">
      <c r="X15805" s="429"/>
      <c r="Y15805" s="429"/>
      <c r="Z15805" s="429"/>
      <c r="AA15805" s="429"/>
      <c r="AB15805" s="185"/>
      <c r="AC15805" s="431"/>
    </row>
    <row r="15806" spans="24:29">
      <c r="X15806" s="429"/>
      <c r="Y15806" s="429"/>
      <c r="Z15806" s="429"/>
      <c r="AA15806" s="429"/>
      <c r="AB15806" s="185"/>
      <c r="AC15806" s="431"/>
    </row>
    <row r="15807" spans="24:29">
      <c r="X15807" s="429"/>
      <c r="Y15807" s="429"/>
      <c r="Z15807" s="429"/>
      <c r="AA15807" s="429"/>
      <c r="AB15807" s="185"/>
      <c r="AC15807" s="431"/>
    </row>
    <row r="15808" spans="24:29">
      <c r="X15808" s="429"/>
      <c r="Y15808" s="429"/>
      <c r="Z15808" s="429"/>
      <c r="AA15808" s="429"/>
      <c r="AB15808" s="185"/>
      <c r="AC15808" s="431"/>
    </row>
    <row r="15809" spans="24:29">
      <c r="X15809" s="429"/>
      <c r="Y15809" s="429"/>
      <c r="Z15809" s="429"/>
      <c r="AA15809" s="429"/>
      <c r="AB15809" s="185"/>
      <c r="AC15809" s="431"/>
    </row>
    <row r="15810" spans="24:29">
      <c r="X15810" s="429"/>
      <c r="Y15810" s="429"/>
      <c r="Z15810" s="429"/>
      <c r="AA15810" s="429"/>
      <c r="AB15810" s="185"/>
      <c r="AC15810" s="431"/>
    </row>
    <row r="15811" spans="24:29">
      <c r="X15811" s="429"/>
      <c r="Y15811" s="429"/>
      <c r="Z15811" s="429"/>
      <c r="AA15811" s="429"/>
      <c r="AB15811" s="185"/>
      <c r="AC15811" s="431"/>
    </row>
    <row r="15812" spans="24:29">
      <c r="X15812" s="429"/>
      <c r="Y15812" s="429"/>
      <c r="Z15812" s="429"/>
      <c r="AA15812" s="429"/>
      <c r="AB15812" s="185"/>
      <c r="AC15812" s="431"/>
    </row>
    <row r="15813" spans="24:29">
      <c r="X15813" s="429"/>
      <c r="Y15813" s="429"/>
      <c r="Z15813" s="429"/>
      <c r="AA15813" s="429"/>
      <c r="AB15813" s="185"/>
      <c r="AC15813" s="431"/>
    </row>
    <row r="15814" spans="24:29">
      <c r="X15814" s="429"/>
      <c r="Y15814" s="429"/>
      <c r="Z15814" s="429"/>
      <c r="AA15814" s="429"/>
      <c r="AB15814" s="185"/>
      <c r="AC15814" s="431"/>
    </row>
    <row r="15815" spans="24:29">
      <c r="X15815" s="429"/>
      <c r="Y15815" s="429"/>
      <c r="Z15815" s="429"/>
      <c r="AA15815" s="429"/>
      <c r="AB15815" s="185"/>
      <c r="AC15815" s="431"/>
    </row>
    <row r="15816" spans="24:29">
      <c r="X15816" s="429"/>
      <c r="Y15816" s="429"/>
      <c r="Z15816" s="429"/>
      <c r="AA15816" s="429"/>
      <c r="AB15816" s="185"/>
      <c r="AC15816" s="431"/>
    </row>
    <row r="15817" spans="24:29">
      <c r="X15817" s="429"/>
      <c r="Y15817" s="429"/>
      <c r="Z15817" s="429"/>
      <c r="AA15817" s="429"/>
      <c r="AB15817" s="185"/>
      <c r="AC15817" s="431"/>
    </row>
    <row r="15818" spans="24:29">
      <c r="X15818" s="429"/>
      <c r="Y15818" s="429"/>
      <c r="Z15818" s="429"/>
      <c r="AA15818" s="429"/>
      <c r="AB15818" s="185"/>
      <c r="AC15818" s="431"/>
    </row>
    <row r="15819" spans="24:29">
      <c r="X15819" s="429"/>
      <c r="Y15819" s="429"/>
      <c r="Z15819" s="429"/>
      <c r="AA15819" s="429"/>
      <c r="AB15819" s="185"/>
      <c r="AC15819" s="431"/>
    </row>
    <row r="15820" spans="24:29">
      <c r="X15820" s="429"/>
      <c r="Y15820" s="429"/>
      <c r="Z15820" s="429"/>
      <c r="AA15820" s="429"/>
      <c r="AB15820" s="185"/>
      <c r="AC15820" s="431"/>
    </row>
    <row r="15821" spans="24:29">
      <c r="X15821" s="429"/>
      <c r="Y15821" s="429"/>
      <c r="Z15821" s="429"/>
      <c r="AA15821" s="429"/>
      <c r="AB15821" s="185"/>
      <c r="AC15821" s="431"/>
    </row>
    <row r="15822" spans="24:29">
      <c r="X15822" s="429"/>
      <c r="Y15822" s="429"/>
      <c r="Z15822" s="429"/>
      <c r="AA15822" s="429"/>
      <c r="AB15822" s="185"/>
      <c r="AC15822" s="431"/>
    </row>
    <row r="15823" spans="24:29">
      <c r="X15823" s="429"/>
      <c r="Y15823" s="429"/>
      <c r="Z15823" s="429"/>
      <c r="AA15823" s="429"/>
      <c r="AB15823" s="185"/>
      <c r="AC15823" s="431"/>
    </row>
    <row r="15824" spans="24:29">
      <c r="X15824" s="429"/>
      <c r="Y15824" s="429"/>
      <c r="Z15824" s="429"/>
      <c r="AA15824" s="429"/>
      <c r="AB15824" s="185"/>
      <c r="AC15824" s="431"/>
    </row>
    <row r="15825" spans="24:29">
      <c r="X15825" s="429"/>
      <c r="Y15825" s="429"/>
      <c r="Z15825" s="429"/>
      <c r="AA15825" s="429"/>
      <c r="AB15825" s="185"/>
      <c r="AC15825" s="431"/>
    </row>
    <row r="15826" spans="24:29">
      <c r="X15826" s="429"/>
      <c r="Y15826" s="429"/>
      <c r="Z15826" s="429"/>
      <c r="AA15826" s="429"/>
      <c r="AB15826" s="185"/>
      <c r="AC15826" s="431"/>
    </row>
    <row r="15827" spans="24:29">
      <c r="X15827" s="429"/>
      <c r="Y15827" s="429"/>
      <c r="Z15827" s="429"/>
      <c r="AA15827" s="429"/>
      <c r="AB15827" s="185"/>
      <c r="AC15827" s="431"/>
    </row>
    <row r="15828" spans="24:29">
      <c r="X15828" s="429"/>
      <c r="Y15828" s="429"/>
      <c r="Z15828" s="429"/>
      <c r="AA15828" s="429"/>
      <c r="AB15828" s="185"/>
      <c r="AC15828" s="431"/>
    </row>
    <row r="15829" spans="24:29">
      <c r="X15829" s="429"/>
      <c r="Y15829" s="429"/>
      <c r="Z15829" s="429"/>
      <c r="AA15829" s="429"/>
      <c r="AB15829" s="185"/>
      <c r="AC15829" s="431"/>
    </row>
    <row r="15830" spans="24:29">
      <c r="X15830" s="429"/>
      <c r="Y15830" s="429"/>
      <c r="Z15830" s="429"/>
      <c r="AA15830" s="429"/>
      <c r="AB15830" s="185"/>
      <c r="AC15830" s="431"/>
    </row>
    <row r="15831" spans="24:29">
      <c r="X15831" s="429"/>
      <c r="Y15831" s="429"/>
      <c r="Z15831" s="429"/>
      <c r="AA15831" s="429"/>
      <c r="AB15831" s="185"/>
      <c r="AC15831" s="431"/>
    </row>
    <row r="15832" spans="24:29">
      <c r="X15832" s="429"/>
      <c r="Y15832" s="429"/>
      <c r="Z15832" s="429"/>
      <c r="AA15832" s="429"/>
      <c r="AB15832" s="185"/>
      <c r="AC15832" s="431"/>
    </row>
    <row r="15833" spans="24:29">
      <c r="X15833" s="429"/>
      <c r="Y15833" s="429"/>
      <c r="Z15833" s="429"/>
      <c r="AA15833" s="429"/>
      <c r="AB15833" s="185"/>
      <c r="AC15833" s="431"/>
    </row>
    <row r="15834" spans="24:29">
      <c r="X15834" s="429"/>
      <c r="Y15834" s="429"/>
      <c r="Z15834" s="429"/>
      <c r="AA15834" s="429"/>
      <c r="AB15834" s="185"/>
      <c r="AC15834" s="431"/>
    </row>
    <row r="15835" spans="24:29">
      <c r="X15835" s="429"/>
      <c r="Y15835" s="429"/>
      <c r="Z15835" s="429"/>
      <c r="AA15835" s="429"/>
      <c r="AB15835" s="185"/>
      <c r="AC15835" s="431"/>
    </row>
    <row r="15836" spans="24:29">
      <c r="X15836" s="429"/>
      <c r="Y15836" s="429"/>
      <c r="Z15836" s="429"/>
      <c r="AA15836" s="429"/>
      <c r="AB15836" s="185"/>
      <c r="AC15836" s="431"/>
    </row>
    <row r="15837" spans="24:29">
      <c r="X15837" s="429"/>
      <c r="Y15837" s="429"/>
      <c r="Z15837" s="429"/>
      <c r="AA15837" s="429"/>
      <c r="AB15837" s="185"/>
      <c r="AC15837" s="431"/>
    </row>
    <row r="15838" spans="24:29">
      <c r="X15838" s="429"/>
      <c r="Y15838" s="429"/>
      <c r="Z15838" s="429"/>
      <c r="AA15838" s="429"/>
      <c r="AB15838" s="185"/>
      <c r="AC15838" s="431"/>
    </row>
    <row r="15839" spans="24:29">
      <c r="X15839" s="429"/>
      <c r="Y15839" s="429"/>
      <c r="Z15839" s="429"/>
      <c r="AA15839" s="429"/>
      <c r="AB15839" s="185"/>
      <c r="AC15839" s="431"/>
    </row>
    <row r="15840" spans="24:29">
      <c r="X15840" s="429"/>
      <c r="Y15840" s="429"/>
      <c r="Z15840" s="429"/>
      <c r="AA15840" s="429"/>
      <c r="AB15840" s="185"/>
      <c r="AC15840" s="431"/>
    </row>
    <row r="15841" spans="24:29">
      <c r="X15841" s="429"/>
      <c r="Y15841" s="429"/>
      <c r="Z15841" s="429"/>
      <c r="AA15841" s="429"/>
      <c r="AB15841" s="185"/>
      <c r="AC15841" s="431"/>
    </row>
    <row r="15842" spans="24:29">
      <c r="X15842" s="429"/>
      <c r="Y15842" s="429"/>
      <c r="Z15842" s="429"/>
      <c r="AA15842" s="429"/>
      <c r="AB15842" s="185"/>
      <c r="AC15842" s="431"/>
    </row>
    <row r="15843" spans="24:29">
      <c r="X15843" s="429"/>
      <c r="Y15843" s="429"/>
      <c r="Z15843" s="429"/>
      <c r="AA15843" s="429"/>
      <c r="AB15843" s="185"/>
      <c r="AC15843" s="431"/>
    </row>
    <row r="15844" spans="24:29">
      <c r="X15844" s="429"/>
      <c r="Y15844" s="429"/>
      <c r="Z15844" s="429"/>
      <c r="AA15844" s="429"/>
      <c r="AB15844" s="185"/>
      <c r="AC15844" s="431"/>
    </row>
    <row r="15845" spans="24:29">
      <c r="X15845" s="429"/>
      <c r="Y15845" s="429"/>
      <c r="Z15845" s="429"/>
      <c r="AA15845" s="429"/>
      <c r="AB15845" s="185"/>
      <c r="AC15845" s="431"/>
    </row>
    <row r="15846" spans="24:29">
      <c r="X15846" s="429"/>
      <c r="Y15846" s="429"/>
      <c r="Z15846" s="429"/>
      <c r="AA15846" s="429"/>
      <c r="AB15846" s="185"/>
      <c r="AC15846" s="431"/>
    </row>
    <row r="15847" spans="24:29">
      <c r="X15847" s="429"/>
      <c r="Y15847" s="429"/>
      <c r="Z15847" s="429"/>
      <c r="AA15847" s="429"/>
      <c r="AB15847" s="185"/>
      <c r="AC15847" s="431"/>
    </row>
    <row r="15848" spans="24:29">
      <c r="X15848" s="429"/>
      <c r="Y15848" s="429"/>
      <c r="Z15848" s="429"/>
      <c r="AA15848" s="429"/>
      <c r="AB15848" s="185"/>
      <c r="AC15848" s="431"/>
    </row>
    <row r="15849" spans="24:29">
      <c r="X15849" s="429"/>
      <c r="Y15849" s="429"/>
      <c r="Z15849" s="429"/>
      <c r="AA15849" s="429"/>
      <c r="AB15849" s="185"/>
      <c r="AC15849" s="431"/>
    </row>
    <row r="15850" spans="24:29">
      <c r="X15850" s="429"/>
      <c r="Y15850" s="429"/>
      <c r="Z15850" s="429"/>
      <c r="AA15850" s="429"/>
      <c r="AB15850" s="185"/>
      <c r="AC15850" s="431"/>
    </row>
    <row r="15851" spans="24:29">
      <c r="X15851" s="429"/>
      <c r="Y15851" s="429"/>
      <c r="Z15851" s="429"/>
      <c r="AA15851" s="429"/>
      <c r="AB15851" s="185"/>
      <c r="AC15851" s="431"/>
    </row>
    <row r="15852" spans="24:29">
      <c r="X15852" s="429"/>
      <c r="Y15852" s="429"/>
      <c r="Z15852" s="429"/>
      <c r="AA15852" s="429"/>
      <c r="AB15852" s="185"/>
      <c r="AC15852" s="431"/>
    </row>
    <row r="15853" spans="24:29">
      <c r="X15853" s="429"/>
      <c r="Y15853" s="429"/>
      <c r="Z15853" s="429"/>
      <c r="AA15853" s="429"/>
      <c r="AB15853" s="185"/>
      <c r="AC15853" s="431"/>
    </row>
    <row r="15854" spans="24:29">
      <c r="X15854" s="429"/>
      <c r="Y15854" s="429"/>
      <c r="Z15854" s="429"/>
      <c r="AA15854" s="429"/>
      <c r="AB15854" s="185"/>
      <c r="AC15854" s="431"/>
    </row>
    <row r="15855" spans="24:29">
      <c r="X15855" s="429"/>
      <c r="Y15855" s="429"/>
      <c r="Z15855" s="429"/>
      <c r="AA15855" s="429"/>
      <c r="AB15855" s="185"/>
      <c r="AC15855" s="431"/>
    </row>
    <row r="15856" spans="24:29">
      <c r="X15856" s="429"/>
      <c r="Y15856" s="429"/>
      <c r="Z15856" s="429"/>
      <c r="AA15856" s="429"/>
      <c r="AB15856" s="185"/>
      <c r="AC15856" s="431"/>
    </row>
    <row r="15857" spans="24:29">
      <c r="X15857" s="429"/>
      <c r="Y15857" s="429"/>
      <c r="Z15857" s="429"/>
      <c r="AA15857" s="429"/>
      <c r="AB15857" s="185"/>
      <c r="AC15857" s="431"/>
    </row>
    <row r="15858" spans="24:29">
      <c r="X15858" s="429"/>
      <c r="Y15858" s="429"/>
      <c r="Z15858" s="429"/>
      <c r="AA15858" s="429"/>
      <c r="AB15858" s="185"/>
      <c r="AC15858" s="431"/>
    </row>
    <row r="15859" spans="24:29">
      <c r="X15859" s="429"/>
      <c r="Y15859" s="429"/>
      <c r="Z15859" s="429"/>
      <c r="AA15859" s="429"/>
      <c r="AB15859" s="185"/>
      <c r="AC15859" s="431"/>
    </row>
    <row r="15860" spans="24:29">
      <c r="X15860" s="429"/>
      <c r="Y15860" s="429"/>
      <c r="Z15860" s="429"/>
      <c r="AA15860" s="429"/>
      <c r="AB15860" s="185"/>
      <c r="AC15860" s="431"/>
    </row>
    <row r="15861" spans="24:29">
      <c r="X15861" s="429"/>
      <c r="Y15861" s="429"/>
      <c r="Z15861" s="429"/>
      <c r="AA15861" s="429"/>
      <c r="AB15861" s="185"/>
      <c r="AC15861" s="431"/>
    </row>
    <row r="15862" spans="24:29">
      <c r="X15862" s="429"/>
      <c r="Y15862" s="429"/>
      <c r="Z15862" s="429"/>
      <c r="AA15862" s="429"/>
      <c r="AB15862" s="185"/>
      <c r="AC15862" s="431"/>
    </row>
    <row r="15863" spans="24:29">
      <c r="X15863" s="429"/>
      <c r="Y15863" s="429"/>
      <c r="Z15863" s="429"/>
      <c r="AA15863" s="429"/>
      <c r="AB15863" s="185"/>
      <c r="AC15863" s="431"/>
    </row>
    <row r="15864" spans="24:29">
      <c r="X15864" s="429"/>
      <c r="Y15864" s="429"/>
      <c r="Z15864" s="429"/>
      <c r="AA15864" s="429"/>
      <c r="AB15864" s="185"/>
      <c r="AC15864" s="431"/>
    </row>
    <row r="15865" spans="24:29">
      <c r="X15865" s="429"/>
      <c r="Y15865" s="429"/>
      <c r="Z15865" s="429"/>
      <c r="AA15865" s="429"/>
      <c r="AB15865" s="185"/>
      <c r="AC15865" s="431"/>
    </row>
    <row r="15866" spans="24:29">
      <c r="X15866" s="429"/>
      <c r="Y15866" s="429"/>
      <c r="Z15866" s="429"/>
      <c r="AA15866" s="429"/>
      <c r="AB15866" s="185"/>
      <c r="AC15866" s="431"/>
    </row>
    <row r="15867" spans="24:29">
      <c r="X15867" s="429"/>
      <c r="Y15867" s="429"/>
      <c r="Z15867" s="429"/>
      <c r="AA15867" s="429"/>
      <c r="AB15867" s="185"/>
      <c r="AC15867" s="431"/>
    </row>
    <row r="15868" spans="24:29">
      <c r="X15868" s="429"/>
      <c r="Y15868" s="429"/>
      <c r="Z15868" s="429"/>
      <c r="AA15868" s="429"/>
      <c r="AB15868" s="185"/>
      <c r="AC15868" s="431"/>
    </row>
    <row r="15869" spans="24:29">
      <c r="X15869" s="429"/>
      <c r="Y15869" s="429"/>
      <c r="Z15869" s="429"/>
      <c r="AA15869" s="429"/>
      <c r="AB15869" s="185"/>
      <c r="AC15869" s="431"/>
    </row>
    <row r="15870" spans="24:29">
      <c r="X15870" s="429"/>
      <c r="Y15870" s="429"/>
      <c r="Z15870" s="429"/>
      <c r="AA15870" s="429"/>
      <c r="AB15870" s="185"/>
      <c r="AC15870" s="431"/>
    </row>
    <row r="15871" spans="24:29">
      <c r="X15871" s="429"/>
      <c r="Y15871" s="429"/>
      <c r="Z15871" s="429"/>
      <c r="AA15871" s="429"/>
      <c r="AB15871" s="185"/>
      <c r="AC15871" s="431"/>
    </row>
    <row r="15872" spans="24:29">
      <c r="X15872" s="429"/>
      <c r="Y15872" s="429"/>
      <c r="Z15872" s="429"/>
      <c r="AA15872" s="429"/>
      <c r="AB15872" s="185"/>
      <c r="AC15872" s="431"/>
    </row>
    <row r="15873" spans="24:29">
      <c r="X15873" s="429"/>
      <c r="Y15873" s="429"/>
      <c r="Z15873" s="429"/>
      <c r="AA15873" s="429"/>
      <c r="AB15873" s="185"/>
      <c r="AC15873" s="431"/>
    </row>
    <row r="15874" spans="24:29">
      <c r="X15874" s="429"/>
      <c r="Y15874" s="429"/>
      <c r="Z15874" s="429"/>
      <c r="AA15874" s="429"/>
      <c r="AB15874" s="185"/>
      <c r="AC15874" s="431"/>
    </row>
    <row r="15875" spans="24:29">
      <c r="X15875" s="429"/>
      <c r="Y15875" s="429"/>
      <c r="Z15875" s="429"/>
      <c r="AA15875" s="429"/>
      <c r="AB15875" s="185"/>
      <c r="AC15875" s="431"/>
    </row>
    <row r="15876" spans="24:29">
      <c r="X15876" s="429"/>
      <c r="Y15876" s="429"/>
      <c r="Z15876" s="429"/>
      <c r="AA15876" s="429"/>
      <c r="AB15876" s="185"/>
      <c r="AC15876" s="431"/>
    </row>
    <row r="15877" spans="24:29">
      <c r="X15877" s="429"/>
      <c r="Y15877" s="429"/>
      <c r="Z15877" s="429"/>
      <c r="AA15877" s="429"/>
      <c r="AB15877" s="185"/>
      <c r="AC15877" s="431"/>
    </row>
    <row r="15878" spans="24:29">
      <c r="X15878" s="429"/>
      <c r="Y15878" s="429"/>
      <c r="Z15878" s="429"/>
      <c r="AA15878" s="429"/>
      <c r="AB15878" s="185"/>
      <c r="AC15878" s="431"/>
    </row>
    <row r="15879" spans="24:29">
      <c r="X15879" s="429"/>
      <c r="Y15879" s="429"/>
      <c r="Z15879" s="429"/>
      <c r="AA15879" s="429"/>
      <c r="AB15879" s="185"/>
      <c r="AC15879" s="431"/>
    </row>
    <row r="15880" spans="24:29">
      <c r="X15880" s="429"/>
      <c r="Y15880" s="429"/>
      <c r="Z15880" s="429"/>
      <c r="AA15880" s="429"/>
      <c r="AB15880" s="185"/>
      <c r="AC15880" s="431"/>
    </row>
    <row r="15881" spans="24:29">
      <c r="X15881" s="429"/>
      <c r="Y15881" s="429"/>
      <c r="Z15881" s="429"/>
      <c r="AA15881" s="429"/>
      <c r="AB15881" s="185"/>
      <c r="AC15881" s="431"/>
    </row>
    <row r="15882" spans="24:29">
      <c r="X15882" s="429"/>
      <c r="Y15882" s="429"/>
      <c r="Z15882" s="429"/>
      <c r="AA15882" s="429"/>
      <c r="AB15882" s="185"/>
      <c r="AC15882" s="431"/>
    </row>
    <row r="15883" spans="24:29">
      <c r="X15883" s="429"/>
      <c r="Y15883" s="429"/>
      <c r="Z15883" s="429"/>
      <c r="AA15883" s="429"/>
      <c r="AB15883" s="185"/>
      <c r="AC15883" s="431"/>
    </row>
    <row r="15884" spans="24:29">
      <c r="X15884" s="429"/>
      <c r="Y15884" s="429"/>
      <c r="Z15884" s="429"/>
      <c r="AA15884" s="429"/>
      <c r="AB15884" s="185"/>
      <c r="AC15884" s="431"/>
    </row>
    <row r="15885" spans="24:29">
      <c r="X15885" s="429"/>
      <c r="Y15885" s="429"/>
      <c r="Z15885" s="429"/>
      <c r="AA15885" s="429"/>
      <c r="AB15885" s="185"/>
      <c r="AC15885" s="431"/>
    </row>
    <row r="15886" spans="24:29">
      <c r="X15886" s="429"/>
      <c r="Y15886" s="429"/>
      <c r="Z15886" s="429"/>
      <c r="AA15886" s="429"/>
      <c r="AB15886" s="185"/>
      <c r="AC15886" s="431"/>
    </row>
    <row r="15887" spans="24:29">
      <c r="X15887" s="429"/>
      <c r="Y15887" s="429"/>
      <c r="Z15887" s="429"/>
      <c r="AA15887" s="429"/>
      <c r="AB15887" s="185"/>
      <c r="AC15887" s="431"/>
    </row>
    <row r="15888" spans="24:29">
      <c r="X15888" s="429"/>
      <c r="Y15888" s="429"/>
      <c r="Z15888" s="429"/>
      <c r="AA15888" s="429"/>
      <c r="AB15888" s="185"/>
      <c r="AC15888" s="431"/>
    </row>
    <row r="15889" spans="24:29">
      <c r="X15889" s="429"/>
      <c r="Y15889" s="429"/>
      <c r="Z15889" s="429"/>
      <c r="AA15889" s="429"/>
      <c r="AB15889" s="185"/>
      <c r="AC15889" s="431"/>
    </row>
    <row r="15890" spans="24:29">
      <c r="X15890" s="429"/>
      <c r="Y15890" s="429"/>
      <c r="Z15890" s="429"/>
      <c r="AA15890" s="429"/>
      <c r="AB15890" s="185"/>
      <c r="AC15890" s="431"/>
    </row>
    <row r="15891" spans="24:29">
      <c r="X15891" s="429"/>
      <c r="Y15891" s="429"/>
      <c r="Z15891" s="429"/>
      <c r="AA15891" s="429"/>
      <c r="AB15891" s="185"/>
      <c r="AC15891" s="431"/>
    </row>
    <row r="15892" spans="24:29">
      <c r="X15892" s="429"/>
      <c r="Y15892" s="429"/>
      <c r="Z15892" s="429"/>
      <c r="AA15892" s="429"/>
      <c r="AB15892" s="185"/>
      <c r="AC15892" s="431"/>
    </row>
    <row r="15893" spans="24:29">
      <c r="X15893" s="429"/>
      <c r="Y15893" s="429"/>
      <c r="Z15893" s="429"/>
      <c r="AA15893" s="429"/>
      <c r="AB15893" s="185"/>
      <c r="AC15893" s="431"/>
    </row>
    <row r="15894" spans="24:29">
      <c r="X15894" s="429"/>
      <c r="Y15894" s="429"/>
      <c r="Z15894" s="429"/>
      <c r="AA15894" s="429"/>
      <c r="AB15894" s="185"/>
      <c r="AC15894" s="431"/>
    </row>
    <row r="15895" spans="24:29">
      <c r="X15895" s="429"/>
      <c r="Y15895" s="429"/>
      <c r="Z15895" s="429"/>
      <c r="AA15895" s="429"/>
      <c r="AB15895" s="185"/>
      <c r="AC15895" s="431"/>
    </row>
    <row r="15896" spans="24:29">
      <c r="X15896" s="429"/>
      <c r="Y15896" s="429"/>
      <c r="Z15896" s="429"/>
      <c r="AA15896" s="429"/>
      <c r="AB15896" s="185"/>
      <c r="AC15896" s="431"/>
    </row>
    <row r="15897" spans="24:29">
      <c r="X15897" s="429"/>
      <c r="Y15897" s="429"/>
      <c r="Z15897" s="429"/>
      <c r="AA15897" s="429"/>
      <c r="AB15897" s="185"/>
      <c r="AC15897" s="431"/>
    </row>
    <row r="15898" spans="24:29">
      <c r="X15898" s="429"/>
      <c r="Y15898" s="429"/>
      <c r="Z15898" s="429"/>
      <c r="AA15898" s="429"/>
      <c r="AB15898" s="185"/>
      <c r="AC15898" s="431"/>
    </row>
    <row r="15899" spans="24:29">
      <c r="X15899" s="429"/>
      <c r="Y15899" s="429"/>
      <c r="Z15899" s="429"/>
      <c r="AA15899" s="429"/>
      <c r="AB15899" s="185"/>
      <c r="AC15899" s="431"/>
    </row>
    <row r="15900" spans="24:29">
      <c r="X15900" s="429"/>
      <c r="Y15900" s="429"/>
      <c r="Z15900" s="429"/>
      <c r="AA15900" s="429"/>
      <c r="AB15900" s="185"/>
      <c r="AC15900" s="431"/>
    </row>
    <row r="15901" spans="24:29">
      <c r="X15901" s="429"/>
      <c r="Y15901" s="429"/>
      <c r="Z15901" s="429"/>
      <c r="AA15901" s="429"/>
      <c r="AB15901" s="185"/>
      <c r="AC15901" s="431"/>
    </row>
    <row r="15902" spans="24:29">
      <c r="X15902" s="429"/>
      <c r="Y15902" s="429"/>
      <c r="Z15902" s="429"/>
      <c r="AA15902" s="429"/>
      <c r="AB15902" s="185"/>
      <c r="AC15902" s="431"/>
    </row>
    <row r="15903" spans="24:29">
      <c r="X15903" s="429"/>
      <c r="Y15903" s="429"/>
      <c r="Z15903" s="429"/>
      <c r="AA15903" s="429"/>
      <c r="AB15903" s="185"/>
      <c r="AC15903" s="431"/>
    </row>
    <row r="15904" spans="24:29">
      <c r="X15904" s="429"/>
      <c r="Y15904" s="429"/>
      <c r="Z15904" s="429"/>
      <c r="AA15904" s="429"/>
      <c r="AB15904" s="185"/>
      <c r="AC15904" s="431"/>
    </row>
    <row r="15905" spans="24:29">
      <c r="X15905" s="429"/>
      <c r="Y15905" s="429"/>
      <c r="Z15905" s="429"/>
      <c r="AA15905" s="429"/>
      <c r="AB15905" s="185"/>
      <c r="AC15905" s="431"/>
    </row>
    <row r="15906" spans="24:29">
      <c r="X15906" s="429"/>
      <c r="Y15906" s="429"/>
      <c r="Z15906" s="429"/>
      <c r="AA15906" s="429"/>
      <c r="AB15906" s="185"/>
      <c r="AC15906" s="431"/>
    </row>
    <row r="15907" spans="24:29">
      <c r="X15907" s="429"/>
      <c r="Y15907" s="429"/>
      <c r="Z15907" s="429"/>
      <c r="AA15907" s="429"/>
      <c r="AB15907" s="185"/>
      <c r="AC15907" s="431"/>
    </row>
    <row r="15908" spans="24:29">
      <c r="X15908" s="429"/>
      <c r="Y15908" s="429"/>
      <c r="Z15908" s="429"/>
      <c r="AA15908" s="429"/>
      <c r="AB15908" s="185"/>
      <c r="AC15908" s="431"/>
    </row>
    <row r="15909" spans="24:29">
      <c r="X15909" s="429"/>
      <c r="Y15909" s="429"/>
      <c r="Z15909" s="429"/>
      <c r="AA15909" s="429"/>
      <c r="AB15909" s="185"/>
      <c r="AC15909" s="431"/>
    </row>
    <row r="15910" spans="24:29">
      <c r="X15910" s="429"/>
      <c r="Y15910" s="429"/>
      <c r="Z15910" s="429"/>
      <c r="AA15910" s="429"/>
      <c r="AB15910" s="185"/>
      <c r="AC15910" s="431"/>
    </row>
    <row r="15911" spans="24:29">
      <c r="X15911" s="429"/>
      <c r="Y15911" s="429"/>
      <c r="Z15911" s="429"/>
      <c r="AA15911" s="429"/>
      <c r="AB15911" s="185"/>
      <c r="AC15911" s="431"/>
    </row>
    <row r="15912" spans="24:29">
      <c r="X15912" s="429"/>
      <c r="Y15912" s="429"/>
      <c r="Z15912" s="429"/>
      <c r="AA15912" s="429"/>
      <c r="AB15912" s="185"/>
      <c r="AC15912" s="431"/>
    </row>
    <row r="15913" spans="24:29">
      <c r="X15913" s="429"/>
      <c r="Y15913" s="429"/>
      <c r="Z15913" s="429"/>
      <c r="AA15913" s="429"/>
      <c r="AB15913" s="185"/>
      <c r="AC15913" s="431"/>
    </row>
    <row r="15914" spans="24:29">
      <c r="X15914" s="429"/>
      <c r="Y15914" s="429"/>
      <c r="Z15914" s="429"/>
      <c r="AA15914" s="429"/>
      <c r="AB15914" s="185"/>
      <c r="AC15914" s="431"/>
    </row>
    <row r="15915" spans="24:29">
      <c r="X15915" s="429"/>
      <c r="Y15915" s="429"/>
      <c r="Z15915" s="429"/>
      <c r="AA15915" s="429"/>
      <c r="AB15915" s="185"/>
      <c r="AC15915" s="431"/>
    </row>
    <row r="15916" spans="24:29">
      <c r="X15916" s="429"/>
      <c r="Y15916" s="429"/>
      <c r="Z15916" s="429"/>
      <c r="AA15916" s="429"/>
      <c r="AB15916" s="185"/>
      <c r="AC15916" s="431"/>
    </row>
    <row r="15917" spans="24:29">
      <c r="X15917" s="429"/>
      <c r="Y15917" s="429"/>
      <c r="Z15917" s="429"/>
      <c r="AA15917" s="429"/>
      <c r="AB15917" s="185"/>
      <c r="AC15917" s="431"/>
    </row>
    <row r="15918" spans="24:29">
      <c r="X15918" s="429"/>
      <c r="Y15918" s="429"/>
      <c r="Z15918" s="429"/>
      <c r="AA15918" s="429"/>
      <c r="AB15918" s="185"/>
      <c r="AC15918" s="431"/>
    </row>
    <row r="15919" spans="24:29">
      <c r="X15919" s="429"/>
      <c r="Y15919" s="429"/>
      <c r="Z15919" s="429"/>
      <c r="AA15919" s="429"/>
      <c r="AB15919" s="185"/>
      <c r="AC15919" s="431"/>
    </row>
    <row r="15920" spans="24:29">
      <c r="X15920" s="429"/>
      <c r="Y15920" s="429"/>
      <c r="Z15920" s="429"/>
      <c r="AA15920" s="429"/>
      <c r="AB15920" s="185"/>
      <c r="AC15920" s="431"/>
    </row>
    <row r="15921" spans="24:29">
      <c r="X15921" s="429"/>
      <c r="Y15921" s="429"/>
      <c r="Z15921" s="429"/>
      <c r="AA15921" s="429"/>
      <c r="AB15921" s="185"/>
      <c r="AC15921" s="431"/>
    </row>
    <row r="15922" spans="24:29">
      <c r="X15922" s="429"/>
      <c r="Y15922" s="429"/>
      <c r="Z15922" s="429"/>
      <c r="AA15922" s="429"/>
      <c r="AB15922" s="185"/>
      <c r="AC15922" s="431"/>
    </row>
    <row r="15923" spans="24:29">
      <c r="X15923" s="429"/>
      <c r="Y15923" s="429"/>
      <c r="Z15923" s="429"/>
      <c r="AA15923" s="429"/>
      <c r="AB15923" s="185"/>
      <c r="AC15923" s="431"/>
    </row>
    <row r="15924" spans="24:29">
      <c r="X15924" s="429"/>
      <c r="Y15924" s="429"/>
      <c r="Z15924" s="429"/>
      <c r="AA15924" s="429"/>
      <c r="AB15924" s="185"/>
      <c r="AC15924" s="431"/>
    </row>
    <row r="15925" spans="24:29">
      <c r="X15925" s="429"/>
      <c r="Y15925" s="429"/>
      <c r="Z15925" s="429"/>
      <c r="AA15925" s="429"/>
      <c r="AB15925" s="185"/>
      <c r="AC15925" s="431"/>
    </row>
    <row r="15926" spans="24:29">
      <c r="X15926" s="429"/>
      <c r="Y15926" s="429"/>
      <c r="Z15926" s="429"/>
      <c r="AA15926" s="429"/>
      <c r="AB15926" s="185"/>
      <c r="AC15926" s="431"/>
    </row>
    <row r="15927" spans="24:29">
      <c r="X15927" s="429"/>
      <c r="Y15927" s="429"/>
      <c r="Z15927" s="429"/>
      <c r="AA15927" s="429"/>
      <c r="AB15927" s="185"/>
      <c r="AC15927" s="431"/>
    </row>
    <row r="15928" spans="24:29">
      <c r="X15928" s="429"/>
      <c r="Y15928" s="429"/>
      <c r="Z15928" s="429"/>
      <c r="AA15928" s="429"/>
      <c r="AB15928" s="185"/>
      <c r="AC15928" s="431"/>
    </row>
    <row r="15929" spans="24:29">
      <c r="X15929" s="429"/>
      <c r="Y15929" s="429"/>
      <c r="Z15929" s="429"/>
      <c r="AA15929" s="429"/>
      <c r="AB15929" s="185"/>
      <c r="AC15929" s="431"/>
    </row>
    <row r="15930" spans="24:29">
      <c r="X15930" s="429"/>
      <c r="Y15930" s="429"/>
      <c r="Z15930" s="429"/>
      <c r="AA15930" s="429"/>
      <c r="AB15930" s="185"/>
      <c r="AC15930" s="431"/>
    </row>
    <row r="15931" spans="24:29">
      <c r="X15931" s="429"/>
      <c r="Y15931" s="429"/>
      <c r="Z15931" s="429"/>
      <c r="AA15931" s="429"/>
      <c r="AB15931" s="185"/>
      <c r="AC15931" s="431"/>
    </row>
    <row r="15932" spans="24:29">
      <c r="X15932" s="429"/>
      <c r="Y15932" s="429"/>
      <c r="Z15932" s="429"/>
      <c r="AA15932" s="429"/>
      <c r="AB15932" s="185"/>
      <c r="AC15932" s="431"/>
    </row>
    <row r="15933" spans="24:29">
      <c r="X15933" s="429"/>
      <c r="Y15933" s="429"/>
      <c r="Z15933" s="429"/>
      <c r="AA15933" s="429"/>
      <c r="AB15933" s="185"/>
      <c r="AC15933" s="431"/>
    </row>
    <row r="15934" spans="24:29">
      <c r="X15934" s="429"/>
      <c r="Y15934" s="429"/>
      <c r="Z15934" s="429"/>
      <c r="AA15934" s="429"/>
      <c r="AB15934" s="185"/>
      <c r="AC15934" s="431"/>
    </row>
    <row r="15935" spans="24:29">
      <c r="X15935" s="429"/>
      <c r="Y15935" s="429"/>
      <c r="Z15935" s="429"/>
      <c r="AA15935" s="429"/>
      <c r="AB15935" s="185"/>
      <c r="AC15935" s="431"/>
    </row>
    <row r="15936" spans="24:29">
      <c r="X15936" s="429"/>
      <c r="Y15936" s="429"/>
      <c r="Z15936" s="429"/>
      <c r="AA15936" s="429"/>
      <c r="AB15936" s="185"/>
      <c r="AC15936" s="431"/>
    </row>
    <row r="15937" spans="24:29">
      <c r="X15937" s="429"/>
      <c r="Y15937" s="429"/>
      <c r="Z15937" s="429"/>
      <c r="AA15937" s="429"/>
      <c r="AB15937" s="185"/>
      <c r="AC15937" s="431"/>
    </row>
    <row r="15938" spans="24:29">
      <c r="X15938" s="429"/>
      <c r="Y15938" s="429"/>
      <c r="Z15938" s="429"/>
      <c r="AA15938" s="429"/>
      <c r="AB15938" s="185"/>
      <c r="AC15938" s="431"/>
    </row>
    <row r="15939" spans="24:29">
      <c r="X15939" s="429"/>
      <c r="Y15939" s="429"/>
      <c r="Z15939" s="429"/>
      <c r="AA15939" s="429"/>
      <c r="AB15939" s="185"/>
      <c r="AC15939" s="431"/>
    </row>
    <row r="15940" spans="24:29">
      <c r="X15940" s="429"/>
      <c r="Y15940" s="429"/>
      <c r="Z15940" s="429"/>
      <c r="AA15940" s="429"/>
      <c r="AB15940" s="185"/>
      <c r="AC15940" s="431"/>
    </row>
    <row r="15941" spans="24:29">
      <c r="X15941" s="429"/>
      <c r="Y15941" s="429"/>
      <c r="Z15941" s="429"/>
      <c r="AA15941" s="429"/>
      <c r="AB15941" s="185"/>
      <c r="AC15941" s="431"/>
    </row>
    <row r="15942" spans="24:29">
      <c r="X15942" s="429"/>
      <c r="Y15942" s="429"/>
      <c r="Z15942" s="429"/>
      <c r="AA15942" s="429"/>
      <c r="AB15942" s="185"/>
      <c r="AC15942" s="431"/>
    </row>
    <row r="15943" spans="24:29">
      <c r="X15943" s="429"/>
      <c r="Y15943" s="429"/>
      <c r="Z15943" s="429"/>
      <c r="AA15943" s="429"/>
      <c r="AB15943" s="185"/>
      <c r="AC15943" s="431"/>
    </row>
    <row r="15944" spans="24:29">
      <c r="X15944" s="429"/>
      <c r="Y15944" s="429"/>
      <c r="Z15944" s="429"/>
      <c r="AA15944" s="429"/>
      <c r="AB15944" s="185"/>
      <c r="AC15944" s="431"/>
    </row>
    <row r="15945" spans="24:29">
      <c r="X15945" s="429"/>
      <c r="Y15945" s="429"/>
      <c r="Z15945" s="429"/>
      <c r="AA15945" s="429"/>
      <c r="AB15945" s="185"/>
      <c r="AC15945" s="431"/>
    </row>
    <row r="15946" spans="24:29">
      <c r="X15946" s="429"/>
      <c r="Y15946" s="429"/>
      <c r="Z15946" s="429"/>
      <c r="AA15946" s="429"/>
      <c r="AB15946" s="185"/>
      <c r="AC15946" s="431"/>
    </row>
    <row r="15947" spans="24:29">
      <c r="X15947" s="429"/>
      <c r="Y15947" s="429"/>
      <c r="Z15947" s="429"/>
      <c r="AA15947" s="429"/>
      <c r="AB15947" s="185"/>
      <c r="AC15947" s="431"/>
    </row>
    <row r="15948" spans="24:29">
      <c r="X15948" s="429"/>
      <c r="Y15948" s="429"/>
      <c r="Z15948" s="429"/>
      <c r="AA15948" s="429"/>
      <c r="AB15948" s="185"/>
      <c r="AC15948" s="431"/>
    </row>
    <row r="15949" spans="24:29">
      <c r="X15949" s="429"/>
      <c r="Y15949" s="429"/>
      <c r="Z15949" s="429"/>
      <c r="AA15949" s="429"/>
      <c r="AB15949" s="185"/>
      <c r="AC15949" s="431"/>
    </row>
    <row r="15950" spans="24:29">
      <c r="X15950" s="429"/>
      <c r="Y15950" s="429"/>
      <c r="Z15950" s="429"/>
      <c r="AA15950" s="429"/>
      <c r="AB15950" s="185"/>
      <c r="AC15950" s="431"/>
    </row>
    <row r="15951" spans="24:29">
      <c r="X15951" s="429"/>
      <c r="Y15951" s="429"/>
      <c r="Z15951" s="429"/>
      <c r="AA15951" s="429"/>
      <c r="AB15951" s="185"/>
      <c r="AC15951" s="431"/>
    </row>
    <row r="15952" spans="24:29">
      <c r="X15952" s="429"/>
      <c r="Y15952" s="429"/>
      <c r="Z15952" s="429"/>
      <c r="AA15952" s="429"/>
      <c r="AB15952" s="185"/>
      <c r="AC15952" s="431"/>
    </row>
    <row r="15953" spans="24:29">
      <c r="X15953" s="429"/>
      <c r="Y15953" s="429"/>
      <c r="Z15953" s="429"/>
      <c r="AA15953" s="429"/>
      <c r="AB15953" s="185"/>
      <c r="AC15953" s="431"/>
    </row>
    <row r="15954" spans="24:29">
      <c r="X15954" s="429"/>
      <c r="Y15954" s="429"/>
      <c r="Z15954" s="429"/>
      <c r="AA15954" s="429"/>
      <c r="AB15954" s="185"/>
      <c r="AC15954" s="431"/>
    </row>
    <row r="15955" spans="24:29">
      <c r="X15955" s="429"/>
      <c r="Y15955" s="429"/>
      <c r="Z15955" s="429"/>
      <c r="AA15955" s="429"/>
      <c r="AB15955" s="185"/>
      <c r="AC15955" s="431"/>
    </row>
    <row r="15956" spans="24:29">
      <c r="X15956" s="429"/>
      <c r="Y15956" s="429"/>
      <c r="Z15956" s="429"/>
      <c r="AA15956" s="429"/>
      <c r="AB15956" s="185"/>
      <c r="AC15956" s="431"/>
    </row>
    <row r="15957" spans="24:29">
      <c r="X15957" s="429"/>
      <c r="Y15957" s="429"/>
      <c r="Z15957" s="429"/>
      <c r="AA15957" s="429"/>
      <c r="AB15957" s="185"/>
      <c r="AC15957" s="431"/>
    </row>
    <row r="15958" spans="24:29">
      <c r="X15958" s="429"/>
      <c r="Y15958" s="429"/>
      <c r="Z15958" s="429"/>
      <c r="AA15958" s="429"/>
      <c r="AB15958" s="185"/>
      <c r="AC15958" s="431"/>
    </row>
    <row r="15959" spans="24:29">
      <c r="X15959" s="429"/>
      <c r="Y15959" s="429"/>
      <c r="Z15959" s="429"/>
      <c r="AA15959" s="429"/>
      <c r="AB15959" s="185"/>
      <c r="AC15959" s="431"/>
    </row>
    <row r="15960" spans="24:29">
      <c r="X15960" s="429"/>
      <c r="Y15960" s="429"/>
      <c r="Z15960" s="429"/>
      <c r="AA15960" s="429"/>
      <c r="AB15960" s="185"/>
      <c r="AC15960" s="431"/>
    </row>
    <row r="15961" spans="24:29">
      <c r="X15961" s="429"/>
      <c r="Y15961" s="429"/>
      <c r="Z15961" s="429"/>
      <c r="AA15961" s="429"/>
      <c r="AB15961" s="185"/>
      <c r="AC15961" s="431"/>
    </row>
    <row r="15962" spans="24:29">
      <c r="X15962" s="429"/>
      <c r="Y15962" s="429"/>
      <c r="Z15962" s="429"/>
      <c r="AA15962" s="429"/>
      <c r="AB15962" s="185"/>
      <c r="AC15962" s="431"/>
    </row>
    <row r="15963" spans="24:29">
      <c r="X15963" s="429"/>
      <c r="Y15963" s="429"/>
      <c r="Z15963" s="429"/>
      <c r="AA15963" s="429"/>
      <c r="AB15963" s="185"/>
      <c r="AC15963" s="431"/>
    </row>
    <row r="15964" spans="24:29">
      <c r="X15964" s="429"/>
      <c r="Y15964" s="429"/>
      <c r="Z15964" s="429"/>
      <c r="AA15964" s="429"/>
      <c r="AB15964" s="185"/>
      <c r="AC15964" s="431"/>
    </row>
    <row r="15965" spans="24:29">
      <c r="X15965" s="429"/>
      <c r="Y15965" s="429"/>
      <c r="Z15965" s="429"/>
      <c r="AA15965" s="429"/>
      <c r="AB15965" s="185"/>
      <c r="AC15965" s="431"/>
    </row>
    <row r="15966" spans="24:29">
      <c r="X15966" s="429"/>
      <c r="Y15966" s="429"/>
      <c r="Z15966" s="429"/>
      <c r="AA15966" s="429"/>
      <c r="AB15966" s="185"/>
      <c r="AC15966" s="431"/>
    </row>
    <row r="15967" spans="24:29">
      <c r="X15967" s="429"/>
      <c r="Y15967" s="429"/>
      <c r="Z15967" s="429"/>
      <c r="AA15967" s="429"/>
      <c r="AB15967" s="185"/>
      <c r="AC15967" s="431"/>
    </row>
    <row r="15968" spans="24:29">
      <c r="X15968" s="429"/>
      <c r="Y15968" s="429"/>
      <c r="Z15968" s="429"/>
      <c r="AA15968" s="429"/>
      <c r="AB15968" s="185"/>
      <c r="AC15968" s="431"/>
    </row>
    <row r="15969" spans="24:29">
      <c r="X15969" s="429"/>
      <c r="Y15969" s="429"/>
      <c r="Z15969" s="429"/>
      <c r="AA15969" s="429"/>
      <c r="AB15969" s="185"/>
      <c r="AC15969" s="431"/>
    </row>
    <row r="15970" spans="24:29">
      <c r="X15970" s="429"/>
      <c r="Y15970" s="429"/>
      <c r="Z15970" s="429"/>
      <c r="AA15970" s="429"/>
      <c r="AB15970" s="185"/>
      <c r="AC15970" s="431"/>
    </row>
    <row r="15971" spans="24:29">
      <c r="X15971" s="429"/>
      <c r="Y15971" s="429"/>
      <c r="Z15971" s="429"/>
      <c r="AA15971" s="429"/>
      <c r="AB15971" s="185"/>
      <c r="AC15971" s="431"/>
    </row>
    <row r="15972" spans="24:29">
      <c r="X15972" s="429"/>
      <c r="Y15972" s="429"/>
      <c r="Z15972" s="429"/>
      <c r="AA15972" s="429"/>
      <c r="AB15972" s="185"/>
      <c r="AC15972" s="431"/>
    </row>
    <row r="15973" spans="24:29">
      <c r="X15973" s="429"/>
      <c r="Y15973" s="429"/>
      <c r="Z15973" s="429"/>
      <c r="AA15973" s="429"/>
      <c r="AB15973" s="185"/>
      <c r="AC15973" s="431"/>
    </row>
    <row r="15974" spans="24:29">
      <c r="X15974" s="429"/>
      <c r="Y15974" s="429"/>
      <c r="Z15974" s="429"/>
      <c r="AA15974" s="429"/>
      <c r="AB15974" s="185"/>
      <c r="AC15974" s="431"/>
    </row>
    <row r="15975" spans="24:29">
      <c r="X15975" s="429"/>
      <c r="Y15975" s="429"/>
      <c r="Z15975" s="429"/>
      <c r="AA15975" s="429"/>
      <c r="AB15975" s="185"/>
      <c r="AC15975" s="431"/>
    </row>
    <row r="15976" spans="24:29">
      <c r="X15976" s="429"/>
      <c r="Y15976" s="429"/>
      <c r="Z15976" s="429"/>
      <c r="AA15976" s="429"/>
      <c r="AB15976" s="185"/>
      <c r="AC15976" s="431"/>
    </row>
    <row r="15977" spans="24:29">
      <c r="X15977" s="429"/>
      <c r="Y15977" s="429"/>
      <c r="Z15977" s="429"/>
      <c r="AA15977" s="429"/>
      <c r="AB15977" s="185"/>
      <c r="AC15977" s="431"/>
    </row>
    <row r="15978" spans="24:29">
      <c r="X15978" s="429"/>
      <c r="Y15978" s="429"/>
      <c r="Z15978" s="429"/>
      <c r="AA15978" s="429"/>
      <c r="AB15978" s="185"/>
      <c r="AC15978" s="431"/>
    </row>
    <row r="15979" spans="24:29">
      <c r="X15979" s="429"/>
      <c r="Y15979" s="429"/>
      <c r="Z15979" s="429"/>
      <c r="AA15979" s="429"/>
      <c r="AB15979" s="185"/>
      <c r="AC15979" s="431"/>
    </row>
    <row r="15980" spans="24:29">
      <c r="X15980" s="429"/>
      <c r="Y15980" s="429"/>
      <c r="Z15980" s="429"/>
      <c r="AA15980" s="429"/>
      <c r="AB15980" s="185"/>
      <c r="AC15980" s="431"/>
    </row>
    <row r="15981" spans="24:29">
      <c r="X15981" s="429"/>
      <c r="Y15981" s="429"/>
      <c r="Z15981" s="429"/>
      <c r="AA15981" s="429"/>
      <c r="AB15981" s="185"/>
      <c r="AC15981" s="431"/>
    </row>
    <row r="15982" spans="24:29">
      <c r="X15982" s="429"/>
      <c r="Y15982" s="429"/>
      <c r="Z15982" s="429"/>
      <c r="AA15982" s="429"/>
      <c r="AB15982" s="185"/>
      <c r="AC15982" s="431"/>
    </row>
    <row r="15983" spans="24:29">
      <c r="X15983" s="429"/>
      <c r="Y15983" s="429"/>
      <c r="Z15983" s="429"/>
      <c r="AA15983" s="429"/>
      <c r="AB15983" s="185"/>
      <c r="AC15983" s="431"/>
    </row>
    <row r="15984" spans="24:29">
      <c r="X15984" s="429"/>
      <c r="Y15984" s="429"/>
      <c r="Z15984" s="429"/>
      <c r="AA15984" s="429"/>
      <c r="AB15984" s="185"/>
      <c r="AC15984" s="431"/>
    </row>
    <row r="15985" spans="24:29">
      <c r="X15985" s="429"/>
      <c r="Y15985" s="429"/>
      <c r="Z15985" s="429"/>
      <c r="AA15985" s="429"/>
      <c r="AB15985" s="185"/>
      <c r="AC15985" s="431"/>
    </row>
    <row r="15986" spans="24:29">
      <c r="X15986" s="429"/>
      <c r="Y15986" s="429"/>
      <c r="Z15986" s="429"/>
      <c r="AA15986" s="429"/>
      <c r="AB15986" s="185"/>
      <c r="AC15986" s="431"/>
    </row>
    <row r="15987" spans="24:29">
      <c r="X15987" s="429"/>
      <c r="Y15987" s="429"/>
      <c r="Z15987" s="429"/>
      <c r="AA15987" s="429"/>
      <c r="AB15987" s="185"/>
      <c r="AC15987" s="431"/>
    </row>
    <row r="15988" spans="24:29">
      <c r="X15988" s="429"/>
      <c r="Y15988" s="429"/>
      <c r="Z15988" s="429"/>
      <c r="AA15988" s="429"/>
      <c r="AB15988" s="185"/>
      <c r="AC15988" s="431"/>
    </row>
    <row r="15989" spans="24:29">
      <c r="X15989" s="429"/>
      <c r="Y15989" s="429"/>
      <c r="Z15989" s="429"/>
      <c r="AA15989" s="429"/>
      <c r="AB15989" s="185"/>
      <c r="AC15989" s="431"/>
    </row>
    <row r="15990" spans="24:29">
      <c r="X15990" s="429"/>
      <c r="Y15990" s="429"/>
      <c r="Z15990" s="429"/>
      <c r="AA15990" s="429"/>
      <c r="AB15990" s="185"/>
      <c r="AC15990" s="431"/>
    </row>
    <row r="15991" spans="24:29">
      <c r="X15991" s="429"/>
      <c r="Y15991" s="429"/>
      <c r="Z15991" s="429"/>
      <c r="AA15991" s="429"/>
      <c r="AB15991" s="185"/>
      <c r="AC15991" s="431"/>
    </row>
    <row r="15992" spans="24:29">
      <c r="X15992" s="429"/>
      <c r="Y15992" s="429"/>
      <c r="Z15992" s="429"/>
      <c r="AA15992" s="429"/>
      <c r="AB15992" s="185"/>
      <c r="AC15992" s="431"/>
    </row>
    <row r="15993" spans="24:29">
      <c r="X15993" s="429"/>
      <c r="Y15993" s="429"/>
      <c r="Z15993" s="429"/>
      <c r="AA15993" s="429"/>
      <c r="AB15993" s="185"/>
      <c r="AC15993" s="431"/>
    </row>
    <row r="15994" spans="24:29">
      <c r="X15994" s="429"/>
      <c r="Y15994" s="429"/>
      <c r="Z15994" s="429"/>
      <c r="AA15994" s="429"/>
      <c r="AB15994" s="185"/>
      <c r="AC15994" s="431"/>
    </row>
    <row r="15995" spans="24:29">
      <c r="X15995" s="429"/>
      <c r="Y15995" s="429"/>
      <c r="Z15995" s="429"/>
      <c r="AA15995" s="429"/>
      <c r="AB15995" s="185"/>
      <c r="AC15995" s="431"/>
    </row>
    <row r="15996" spans="24:29">
      <c r="X15996" s="429"/>
      <c r="Y15996" s="429"/>
      <c r="Z15996" s="429"/>
      <c r="AA15996" s="429"/>
      <c r="AB15996" s="185"/>
      <c r="AC15996" s="431"/>
    </row>
    <row r="15997" spans="24:29">
      <c r="X15997" s="429"/>
      <c r="Y15997" s="429"/>
      <c r="Z15997" s="429"/>
      <c r="AA15997" s="429"/>
      <c r="AB15997" s="185"/>
      <c r="AC15997" s="431"/>
    </row>
    <row r="15998" spans="24:29">
      <c r="X15998" s="429"/>
      <c r="Y15998" s="429"/>
      <c r="Z15998" s="429"/>
      <c r="AA15998" s="429"/>
      <c r="AB15998" s="185"/>
      <c r="AC15998" s="431"/>
    </row>
    <row r="15999" spans="24:29">
      <c r="X15999" s="429"/>
      <c r="Y15999" s="429"/>
      <c r="Z15999" s="429"/>
      <c r="AA15999" s="429"/>
      <c r="AB15999" s="185"/>
      <c r="AC15999" s="431"/>
    </row>
    <row r="16000" spans="24:29">
      <c r="X16000" s="429"/>
      <c r="Y16000" s="429"/>
      <c r="Z16000" s="429"/>
      <c r="AA16000" s="429"/>
      <c r="AB16000" s="185"/>
      <c r="AC16000" s="431"/>
    </row>
    <row r="16001" spans="24:29">
      <c r="X16001" s="429"/>
      <c r="Y16001" s="429"/>
      <c r="Z16001" s="429"/>
      <c r="AA16001" s="429"/>
      <c r="AB16001" s="185"/>
      <c r="AC16001" s="431"/>
    </row>
    <row r="16002" spans="24:29">
      <c r="X16002" s="429"/>
      <c r="Y16002" s="429"/>
      <c r="Z16002" s="429"/>
      <c r="AA16002" s="429"/>
      <c r="AB16002" s="185"/>
      <c r="AC16002" s="431"/>
    </row>
    <row r="16003" spans="24:29">
      <c r="X16003" s="429"/>
      <c r="Y16003" s="429"/>
      <c r="Z16003" s="429"/>
      <c r="AA16003" s="429"/>
      <c r="AB16003" s="185"/>
      <c r="AC16003" s="431"/>
    </row>
    <row r="16004" spans="24:29">
      <c r="X16004" s="429"/>
      <c r="Y16004" s="429"/>
      <c r="Z16004" s="429"/>
      <c r="AA16004" s="429"/>
      <c r="AB16004" s="185"/>
      <c r="AC16004" s="431"/>
    </row>
    <row r="16005" spans="24:29">
      <c r="X16005" s="429"/>
      <c r="Y16005" s="429"/>
      <c r="Z16005" s="429"/>
      <c r="AA16005" s="429"/>
      <c r="AB16005" s="185"/>
      <c r="AC16005" s="431"/>
    </row>
    <row r="16006" spans="24:29">
      <c r="X16006" s="429"/>
      <c r="Y16006" s="429"/>
      <c r="Z16006" s="429"/>
      <c r="AA16006" s="429"/>
      <c r="AB16006" s="185"/>
      <c r="AC16006" s="431"/>
    </row>
    <row r="16007" spans="24:29">
      <c r="X16007" s="429"/>
      <c r="Y16007" s="429"/>
      <c r="Z16007" s="429"/>
      <c r="AA16007" s="429"/>
      <c r="AB16007" s="185"/>
      <c r="AC16007" s="431"/>
    </row>
    <row r="16008" spans="24:29">
      <c r="X16008" s="429"/>
      <c r="Y16008" s="429"/>
      <c r="Z16008" s="429"/>
      <c r="AA16008" s="429"/>
      <c r="AB16008" s="185"/>
      <c r="AC16008" s="431"/>
    </row>
    <row r="16009" spans="24:29">
      <c r="X16009" s="429"/>
      <c r="Y16009" s="429"/>
      <c r="Z16009" s="429"/>
      <c r="AA16009" s="429"/>
      <c r="AB16009" s="185"/>
      <c r="AC16009" s="431"/>
    </row>
    <row r="16010" spans="24:29">
      <c r="X16010" s="429"/>
      <c r="Y16010" s="429"/>
      <c r="Z16010" s="429"/>
      <c r="AA16010" s="429"/>
      <c r="AB16010" s="185"/>
      <c r="AC16010" s="431"/>
    </row>
    <row r="16011" spans="24:29">
      <c r="X16011" s="429"/>
      <c r="Y16011" s="429"/>
      <c r="Z16011" s="429"/>
      <c r="AA16011" s="429"/>
      <c r="AB16011" s="185"/>
      <c r="AC16011" s="431"/>
    </row>
    <row r="16012" spans="24:29">
      <c r="X16012" s="429"/>
      <c r="Y16012" s="429"/>
      <c r="Z16012" s="429"/>
      <c r="AA16012" s="429"/>
      <c r="AB16012" s="185"/>
      <c r="AC16012" s="431"/>
    </row>
    <row r="16013" spans="24:29">
      <c r="X16013" s="429"/>
      <c r="Y16013" s="429"/>
      <c r="Z16013" s="429"/>
      <c r="AA16013" s="429"/>
      <c r="AB16013" s="185"/>
      <c r="AC16013" s="431"/>
    </row>
    <row r="16014" spans="24:29">
      <c r="X16014" s="429"/>
      <c r="Y16014" s="429"/>
      <c r="Z16014" s="429"/>
      <c r="AA16014" s="429"/>
      <c r="AB16014" s="185"/>
      <c r="AC16014" s="431"/>
    </row>
    <row r="16015" spans="24:29">
      <c r="X16015" s="429"/>
      <c r="Y16015" s="429"/>
      <c r="Z16015" s="429"/>
      <c r="AA16015" s="429"/>
      <c r="AB16015" s="185"/>
      <c r="AC16015" s="431"/>
    </row>
    <row r="16016" spans="24:29">
      <c r="X16016" s="429"/>
      <c r="Y16016" s="429"/>
      <c r="Z16016" s="429"/>
      <c r="AA16016" s="429"/>
      <c r="AB16016" s="185"/>
      <c r="AC16016" s="431"/>
    </row>
    <row r="16017" spans="24:29">
      <c r="X16017" s="429"/>
      <c r="Y16017" s="429"/>
      <c r="Z16017" s="429"/>
      <c r="AA16017" s="429"/>
      <c r="AB16017" s="185"/>
      <c r="AC16017" s="431"/>
    </row>
    <row r="16018" spans="24:29">
      <c r="X16018" s="429"/>
      <c r="Y16018" s="429"/>
      <c r="Z16018" s="429"/>
      <c r="AA16018" s="429"/>
      <c r="AB16018" s="185"/>
      <c r="AC16018" s="431"/>
    </row>
    <row r="16019" spans="24:29">
      <c r="X16019" s="429"/>
      <c r="Y16019" s="429"/>
      <c r="Z16019" s="429"/>
      <c r="AA16019" s="429"/>
      <c r="AB16019" s="185"/>
      <c r="AC16019" s="431"/>
    </row>
    <row r="16020" spans="24:29">
      <c r="X16020" s="429"/>
      <c r="Y16020" s="429"/>
      <c r="Z16020" s="429"/>
      <c r="AA16020" s="429"/>
      <c r="AB16020" s="185"/>
      <c r="AC16020" s="431"/>
    </row>
    <row r="16021" spans="24:29">
      <c r="X16021" s="429"/>
      <c r="Y16021" s="429"/>
      <c r="Z16021" s="429"/>
      <c r="AA16021" s="429"/>
      <c r="AB16021" s="185"/>
      <c r="AC16021" s="431"/>
    </row>
    <row r="16022" spans="24:29">
      <c r="X16022" s="429"/>
      <c r="Y16022" s="429"/>
      <c r="Z16022" s="429"/>
      <c r="AA16022" s="429"/>
      <c r="AB16022" s="185"/>
      <c r="AC16022" s="431"/>
    </row>
    <row r="16023" spans="24:29">
      <c r="X16023" s="429"/>
      <c r="Y16023" s="429"/>
      <c r="Z16023" s="429"/>
      <c r="AA16023" s="429"/>
      <c r="AB16023" s="185"/>
      <c r="AC16023" s="431"/>
    </row>
    <row r="16024" spans="24:29">
      <c r="X16024" s="429"/>
      <c r="Y16024" s="429"/>
      <c r="Z16024" s="429"/>
      <c r="AA16024" s="429"/>
      <c r="AB16024" s="185"/>
      <c r="AC16024" s="431"/>
    </row>
    <row r="16025" spans="24:29">
      <c r="X16025" s="429"/>
      <c r="Y16025" s="429"/>
      <c r="Z16025" s="429"/>
      <c r="AA16025" s="429"/>
      <c r="AB16025" s="185"/>
      <c r="AC16025" s="431"/>
    </row>
    <row r="16026" spans="24:29">
      <c r="X16026" s="429"/>
      <c r="Y16026" s="429"/>
      <c r="Z16026" s="429"/>
      <c r="AA16026" s="429"/>
      <c r="AB16026" s="185"/>
      <c r="AC16026" s="431"/>
    </row>
    <row r="16027" spans="24:29">
      <c r="X16027" s="429"/>
      <c r="Y16027" s="429"/>
      <c r="Z16027" s="429"/>
      <c r="AA16027" s="429"/>
      <c r="AB16027" s="185"/>
      <c r="AC16027" s="431"/>
    </row>
    <row r="16028" spans="24:29">
      <c r="X16028" s="429"/>
      <c r="Y16028" s="429"/>
      <c r="Z16028" s="429"/>
      <c r="AA16028" s="429"/>
      <c r="AB16028" s="185"/>
      <c r="AC16028" s="431"/>
    </row>
    <row r="16029" spans="24:29">
      <c r="X16029" s="429"/>
      <c r="Y16029" s="429"/>
      <c r="Z16029" s="429"/>
      <c r="AA16029" s="429"/>
      <c r="AB16029" s="185"/>
      <c r="AC16029" s="431"/>
    </row>
    <row r="16030" spans="24:29">
      <c r="X16030" s="429"/>
      <c r="Y16030" s="429"/>
      <c r="Z16030" s="429"/>
      <c r="AA16030" s="429"/>
      <c r="AB16030" s="185"/>
      <c r="AC16030" s="431"/>
    </row>
    <row r="16031" spans="24:29">
      <c r="X16031" s="429"/>
      <c r="Y16031" s="429"/>
      <c r="Z16031" s="429"/>
      <c r="AA16031" s="429"/>
      <c r="AB16031" s="185"/>
      <c r="AC16031" s="431"/>
    </row>
    <row r="16032" spans="24:29">
      <c r="X16032" s="429"/>
      <c r="Y16032" s="429"/>
      <c r="Z16032" s="429"/>
      <c r="AA16032" s="429"/>
      <c r="AB16032" s="185"/>
      <c r="AC16032" s="431"/>
    </row>
    <row r="16033" spans="24:29">
      <c r="X16033" s="429"/>
      <c r="Y16033" s="429"/>
      <c r="Z16033" s="429"/>
      <c r="AA16033" s="429"/>
      <c r="AB16033" s="185"/>
      <c r="AC16033" s="431"/>
    </row>
    <row r="16034" spans="24:29">
      <c r="X16034" s="429"/>
      <c r="Y16034" s="429"/>
      <c r="Z16034" s="429"/>
      <c r="AA16034" s="429"/>
      <c r="AB16034" s="185"/>
      <c r="AC16034" s="431"/>
    </row>
    <row r="16035" spans="24:29">
      <c r="X16035" s="429"/>
      <c r="Y16035" s="429"/>
      <c r="Z16035" s="429"/>
      <c r="AA16035" s="429"/>
      <c r="AB16035" s="185"/>
      <c r="AC16035" s="431"/>
    </row>
    <row r="16036" spans="24:29">
      <c r="X16036" s="429"/>
      <c r="Y16036" s="429"/>
      <c r="Z16036" s="429"/>
      <c r="AA16036" s="429"/>
      <c r="AB16036" s="185"/>
      <c r="AC16036" s="431"/>
    </row>
    <row r="16037" spans="24:29">
      <c r="X16037" s="429"/>
      <c r="Y16037" s="429"/>
      <c r="Z16037" s="429"/>
      <c r="AA16037" s="429"/>
      <c r="AB16037" s="185"/>
      <c r="AC16037" s="431"/>
    </row>
    <row r="16038" spans="24:29">
      <c r="X16038" s="429"/>
      <c r="Y16038" s="429"/>
      <c r="Z16038" s="429"/>
      <c r="AA16038" s="429"/>
      <c r="AB16038" s="185"/>
      <c r="AC16038" s="431"/>
    </row>
    <row r="16039" spans="24:29">
      <c r="X16039" s="429"/>
      <c r="Y16039" s="429"/>
      <c r="Z16039" s="429"/>
      <c r="AA16039" s="429"/>
      <c r="AB16039" s="185"/>
      <c r="AC16039" s="431"/>
    </row>
    <row r="16040" spans="24:29">
      <c r="X16040" s="429"/>
      <c r="Y16040" s="429"/>
      <c r="Z16040" s="429"/>
      <c r="AA16040" s="429"/>
      <c r="AB16040" s="185"/>
      <c r="AC16040" s="431"/>
    </row>
    <row r="16041" spans="24:29">
      <c r="X16041" s="429"/>
      <c r="Y16041" s="429"/>
      <c r="Z16041" s="429"/>
      <c r="AA16041" s="429"/>
      <c r="AB16041" s="185"/>
      <c r="AC16041" s="431"/>
    </row>
    <row r="16042" spans="24:29">
      <c r="X16042" s="429"/>
      <c r="Y16042" s="429"/>
      <c r="Z16042" s="429"/>
      <c r="AA16042" s="429"/>
      <c r="AB16042" s="185"/>
      <c r="AC16042" s="431"/>
    </row>
    <row r="16043" spans="24:29">
      <c r="X16043" s="429"/>
      <c r="Y16043" s="429"/>
      <c r="Z16043" s="429"/>
      <c r="AA16043" s="429"/>
      <c r="AB16043" s="185"/>
      <c r="AC16043" s="431"/>
    </row>
    <row r="16044" spans="24:29">
      <c r="X16044" s="429"/>
      <c r="Y16044" s="429"/>
      <c r="Z16044" s="429"/>
      <c r="AA16044" s="429"/>
      <c r="AB16044" s="185"/>
      <c r="AC16044" s="431"/>
    </row>
    <row r="16045" spans="24:29">
      <c r="X16045" s="429"/>
      <c r="Y16045" s="429"/>
      <c r="Z16045" s="429"/>
      <c r="AA16045" s="429"/>
      <c r="AB16045" s="185"/>
      <c r="AC16045" s="431"/>
    </row>
    <row r="16046" spans="24:29">
      <c r="X16046" s="429"/>
      <c r="Y16046" s="429"/>
      <c r="Z16046" s="429"/>
      <c r="AA16046" s="429"/>
      <c r="AB16046" s="185"/>
      <c r="AC16046" s="431"/>
    </row>
    <row r="16047" spans="24:29">
      <c r="X16047" s="429"/>
      <c r="Y16047" s="429"/>
      <c r="Z16047" s="429"/>
      <c r="AA16047" s="429"/>
      <c r="AB16047" s="185"/>
      <c r="AC16047" s="431"/>
    </row>
    <row r="16048" spans="24:29">
      <c r="X16048" s="429"/>
      <c r="Y16048" s="429"/>
      <c r="Z16048" s="429"/>
      <c r="AA16048" s="429"/>
      <c r="AB16048" s="185"/>
      <c r="AC16048" s="431"/>
    </row>
    <row r="16049" spans="24:29">
      <c r="X16049" s="429"/>
      <c r="Y16049" s="429"/>
      <c r="Z16049" s="429"/>
      <c r="AA16049" s="429"/>
      <c r="AB16049" s="185"/>
      <c r="AC16049" s="431"/>
    </row>
    <row r="16050" spans="24:29">
      <c r="X16050" s="429"/>
      <c r="Y16050" s="429"/>
      <c r="Z16050" s="429"/>
      <c r="AA16050" s="429"/>
      <c r="AB16050" s="185"/>
      <c r="AC16050" s="431"/>
    </row>
    <row r="16051" spans="24:29">
      <c r="X16051" s="429"/>
      <c r="Y16051" s="429"/>
      <c r="Z16051" s="429"/>
      <c r="AA16051" s="429"/>
      <c r="AB16051" s="185"/>
      <c r="AC16051" s="431"/>
    </row>
    <row r="16052" spans="24:29">
      <c r="X16052" s="429"/>
      <c r="Y16052" s="429"/>
      <c r="Z16052" s="429"/>
      <c r="AA16052" s="429"/>
      <c r="AB16052" s="185"/>
      <c r="AC16052" s="431"/>
    </row>
    <row r="16053" spans="24:29">
      <c r="X16053" s="429"/>
      <c r="Y16053" s="429"/>
      <c r="Z16053" s="429"/>
      <c r="AA16053" s="429"/>
      <c r="AB16053" s="185"/>
      <c r="AC16053" s="431"/>
    </row>
    <row r="16054" spans="24:29">
      <c r="X16054" s="429"/>
      <c r="Y16054" s="429"/>
      <c r="Z16054" s="429"/>
      <c r="AA16054" s="429"/>
      <c r="AB16054" s="185"/>
      <c r="AC16054" s="431"/>
    </row>
    <row r="16055" spans="24:29">
      <c r="X16055" s="429"/>
      <c r="Y16055" s="429"/>
      <c r="Z16055" s="429"/>
      <c r="AA16055" s="429"/>
      <c r="AB16055" s="185"/>
      <c r="AC16055" s="431"/>
    </row>
    <row r="16056" spans="24:29">
      <c r="X16056" s="429"/>
      <c r="Y16056" s="429"/>
      <c r="Z16056" s="429"/>
      <c r="AA16056" s="429"/>
      <c r="AB16056" s="185"/>
      <c r="AC16056" s="431"/>
    </row>
    <row r="16057" spans="24:29">
      <c r="X16057" s="429"/>
      <c r="Y16057" s="429"/>
      <c r="Z16057" s="429"/>
      <c r="AA16057" s="429"/>
      <c r="AB16057" s="185"/>
      <c r="AC16057" s="431"/>
    </row>
    <row r="16058" spans="24:29">
      <c r="X16058" s="429"/>
      <c r="Y16058" s="429"/>
      <c r="Z16058" s="429"/>
      <c r="AA16058" s="429"/>
      <c r="AB16058" s="185"/>
      <c r="AC16058" s="431"/>
    </row>
    <row r="16059" spans="24:29">
      <c r="X16059" s="429"/>
      <c r="Y16059" s="429"/>
      <c r="Z16059" s="429"/>
      <c r="AA16059" s="429"/>
      <c r="AB16059" s="185"/>
      <c r="AC16059" s="431"/>
    </row>
    <row r="16060" spans="24:29">
      <c r="X16060" s="429"/>
      <c r="Y16060" s="429"/>
      <c r="Z16060" s="429"/>
      <c r="AA16060" s="429"/>
      <c r="AB16060" s="185"/>
      <c r="AC16060" s="431"/>
    </row>
    <row r="16061" spans="24:29">
      <c r="X16061" s="429"/>
      <c r="Y16061" s="429"/>
      <c r="Z16061" s="429"/>
      <c r="AA16061" s="429"/>
      <c r="AB16061" s="185"/>
      <c r="AC16061" s="431"/>
    </row>
    <row r="16062" spans="24:29">
      <c r="X16062" s="429"/>
      <c r="Y16062" s="429"/>
      <c r="Z16062" s="429"/>
      <c r="AA16062" s="429"/>
      <c r="AB16062" s="185"/>
      <c r="AC16062" s="431"/>
    </row>
    <row r="16063" spans="24:29">
      <c r="X16063" s="429"/>
      <c r="Y16063" s="429"/>
      <c r="Z16063" s="429"/>
      <c r="AA16063" s="429"/>
      <c r="AB16063" s="185"/>
      <c r="AC16063" s="431"/>
    </row>
    <row r="16064" spans="24:29">
      <c r="X16064" s="429"/>
      <c r="Y16064" s="429"/>
      <c r="Z16064" s="429"/>
      <c r="AA16064" s="429"/>
      <c r="AB16064" s="185"/>
      <c r="AC16064" s="431"/>
    </row>
    <row r="16065" spans="24:29">
      <c r="X16065" s="429"/>
      <c r="Y16065" s="429"/>
      <c r="Z16065" s="429"/>
      <c r="AA16065" s="429"/>
      <c r="AB16065" s="185"/>
      <c r="AC16065" s="431"/>
    </row>
    <row r="16066" spans="24:29">
      <c r="X16066" s="429"/>
      <c r="Y16066" s="429"/>
      <c r="Z16066" s="429"/>
      <c r="AA16066" s="429"/>
      <c r="AB16066" s="185"/>
      <c r="AC16066" s="431"/>
    </row>
    <row r="16067" spans="24:29">
      <c r="X16067" s="429"/>
      <c r="Y16067" s="429"/>
      <c r="Z16067" s="429"/>
      <c r="AA16067" s="429"/>
      <c r="AB16067" s="185"/>
      <c r="AC16067" s="431"/>
    </row>
    <row r="16068" spans="24:29">
      <c r="X16068" s="429"/>
      <c r="Y16068" s="429"/>
      <c r="Z16068" s="429"/>
      <c r="AA16068" s="429"/>
      <c r="AB16068" s="185"/>
      <c r="AC16068" s="431"/>
    </row>
    <row r="16069" spans="24:29">
      <c r="X16069" s="429"/>
      <c r="Y16069" s="429"/>
      <c r="Z16069" s="429"/>
      <c r="AA16069" s="429"/>
      <c r="AB16069" s="185"/>
      <c r="AC16069" s="431"/>
    </row>
    <row r="16070" spans="24:29">
      <c r="X16070" s="429"/>
      <c r="Y16070" s="429"/>
      <c r="Z16070" s="429"/>
      <c r="AA16070" s="429"/>
      <c r="AB16070" s="185"/>
      <c r="AC16070" s="431"/>
    </row>
    <row r="16071" spans="24:29">
      <c r="X16071" s="429"/>
      <c r="Y16071" s="429"/>
      <c r="Z16071" s="429"/>
      <c r="AA16071" s="429"/>
      <c r="AB16071" s="185"/>
      <c r="AC16071" s="431"/>
    </row>
    <row r="16072" spans="24:29">
      <c r="X16072" s="429"/>
      <c r="Y16072" s="429"/>
      <c r="Z16072" s="429"/>
      <c r="AA16072" s="429"/>
      <c r="AB16072" s="185"/>
      <c r="AC16072" s="431"/>
    </row>
    <row r="16073" spans="24:29">
      <c r="X16073" s="429"/>
      <c r="Y16073" s="429"/>
      <c r="Z16073" s="429"/>
      <c r="AA16073" s="429"/>
      <c r="AB16073" s="185"/>
      <c r="AC16073" s="431"/>
    </row>
    <row r="16074" spans="24:29">
      <c r="X16074" s="429"/>
      <c r="Y16074" s="429"/>
      <c r="Z16074" s="429"/>
      <c r="AA16074" s="429"/>
      <c r="AB16074" s="185"/>
      <c r="AC16074" s="431"/>
    </row>
    <row r="16075" spans="24:29">
      <c r="X16075" s="429"/>
      <c r="Y16075" s="429"/>
      <c r="Z16075" s="429"/>
      <c r="AA16075" s="429"/>
      <c r="AB16075" s="185"/>
      <c r="AC16075" s="431"/>
    </row>
    <row r="16076" spans="24:29">
      <c r="X16076" s="429"/>
      <c r="Y16076" s="429"/>
      <c r="Z16076" s="429"/>
      <c r="AA16076" s="429"/>
      <c r="AB16076" s="185"/>
      <c r="AC16076" s="431"/>
    </row>
    <row r="16077" spans="24:29">
      <c r="X16077" s="429"/>
      <c r="Y16077" s="429"/>
      <c r="Z16077" s="429"/>
      <c r="AA16077" s="429"/>
      <c r="AB16077" s="185"/>
      <c r="AC16077" s="431"/>
    </row>
    <row r="16078" spans="24:29">
      <c r="X16078" s="429"/>
      <c r="Y16078" s="429"/>
      <c r="Z16078" s="429"/>
      <c r="AA16078" s="429"/>
      <c r="AB16078" s="185"/>
      <c r="AC16078" s="431"/>
    </row>
    <row r="16079" spans="24:29">
      <c r="X16079" s="429"/>
      <c r="Y16079" s="429"/>
      <c r="Z16079" s="429"/>
      <c r="AA16079" s="429"/>
      <c r="AB16079" s="185"/>
      <c r="AC16079" s="431"/>
    </row>
    <row r="16080" spans="24:29">
      <c r="X16080" s="429"/>
      <c r="Y16080" s="429"/>
      <c r="Z16080" s="429"/>
      <c r="AA16080" s="429"/>
      <c r="AB16080" s="185"/>
      <c r="AC16080" s="431"/>
    </row>
    <row r="16081" spans="24:29">
      <c r="X16081" s="429"/>
      <c r="Y16081" s="429"/>
      <c r="Z16081" s="429"/>
      <c r="AA16081" s="429"/>
      <c r="AB16081" s="185"/>
      <c r="AC16081" s="431"/>
    </row>
    <row r="16082" spans="24:29">
      <c r="X16082" s="429"/>
      <c r="Y16082" s="429"/>
      <c r="Z16082" s="429"/>
      <c r="AA16082" s="429"/>
      <c r="AB16082" s="185"/>
      <c r="AC16082" s="431"/>
    </row>
    <row r="16083" spans="24:29">
      <c r="X16083" s="429"/>
      <c r="Y16083" s="429"/>
      <c r="Z16083" s="429"/>
      <c r="AA16083" s="429"/>
      <c r="AB16083" s="185"/>
      <c r="AC16083" s="431"/>
    </row>
    <row r="16084" spans="24:29">
      <c r="X16084" s="429"/>
      <c r="Y16084" s="429"/>
      <c r="Z16084" s="429"/>
      <c r="AA16084" s="429"/>
      <c r="AB16084" s="185"/>
      <c r="AC16084" s="431"/>
    </row>
    <row r="16085" spans="24:29">
      <c r="X16085" s="429"/>
      <c r="Y16085" s="429"/>
      <c r="Z16085" s="429"/>
      <c r="AA16085" s="429"/>
      <c r="AB16085" s="185"/>
      <c r="AC16085" s="431"/>
    </row>
    <row r="16086" spans="24:29">
      <c r="X16086" s="429"/>
      <c r="Y16086" s="429"/>
      <c r="Z16086" s="429"/>
      <c r="AA16086" s="429"/>
      <c r="AB16086" s="185"/>
      <c r="AC16086" s="431"/>
    </row>
    <row r="16087" spans="24:29">
      <c r="X16087" s="429"/>
      <c r="Y16087" s="429"/>
      <c r="Z16087" s="429"/>
      <c r="AA16087" s="429"/>
      <c r="AB16087" s="185"/>
      <c r="AC16087" s="431"/>
    </row>
    <row r="16088" spans="24:29">
      <c r="X16088" s="429"/>
      <c r="Y16088" s="429"/>
      <c r="Z16088" s="429"/>
      <c r="AA16088" s="429"/>
      <c r="AB16088" s="185"/>
      <c r="AC16088" s="431"/>
    </row>
    <row r="16089" spans="24:29">
      <c r="X16089" s="429"/>
      <c r="Y16089" s="429"/>
      <c r="Z16089" s="429"/>
      <c r="AA16089" s="429"/>
      <c r="AB16089" s="185"/>
      <c r="AC16089" s="431"/>
    </row>
    <row r="16090" spans="24:29">
      <c r="X16090" s="429"/>
      <c r="Y16090" s="429"/>
      <c r="Z16090" s="429"/>
      <c r="AA16090" s="429"/>
      <c r="AB16090" s="185"/>
      <c r="AC16090" s="431"/>
    </row>
    <row r="16091" spans="24:29">
      <c r="X16091" s="429"/>
      <c r="Y16091" s="429"/>
      <c r="Z16091" s="429"/>
      <c r="AA16091" s="429"/>
      <c r="AB16091" s="185"/>
      <c r="AC16091" s="431"/>
    </row>
    <row r="16092" spans="24:29">
      <c r="X16092" s="429"/>
      <c r="Y16092" s="429"/>
      <c r="Z16092" s="429"/>
      <c r="AA16092" s="429"/>
      <c r="AB16092" s="185"/>
      <c r="AC16092" s="431"/>
    </row>
    <row r="16093" spans="24:29">
      <c r="X16093" s="429"/>
      <c r="Y16093" s="429"/>
      <c r="Z16093" s="429"/>
      <c r="AA16093" s="429"/>
      <c r="AB16093" s="185"/>
      <c r="AC16093" s="431"/>
    </row>
    <row r="16094" spans="24:29">
      <c r="X16094" s="429"/>
      <c r="Y16094" s="429"/>
      <c r="Z16094" s="429"/>
      <c r="AA16094" s="429"/>
      <c r="AB16094" s="185"/>
      <c r="AC16094" s="431"/>
    </row>
    <row r="16095" spans="24:29">
      <c r="X16095" s="429"/>
      <c r="Y16095" s="429"/>
      <c r="Z16095" s="429"/>
      <c r="AA16095" s="429"/>
      <c r="AB16095" s="185"/>
      <c r="AC16095" s="431"/>
    </row>
    <row r="16096" spans="24:29">
      <c r="X16096" s="429"/>
      <c r="Y16096" s="429"/>
      <c r="Z16096" s="429"/>
      <c r="AA16096" s="429"/>
      <c r="AB16096" s="185"/>
      <c r="AC16096" s="431"/>
    </row>
    <row r="16097" spans="24:29">
      <c r="X16097" s="429"/>
      <c r="Y16097" s="429"/>
      <c r="Z16097" s="429"/>
      <c r="AA16097" s="429"/>
      <c r="AB16097" s="185"/>
      <c r="AC16097" s="431"/>
    </row>
    <row r="16098" spans="24:29">
      <c r="X16098" s="429"/>
      <c r="Y16098" s="429"/>
      <c r="Z16098" s="429"/>
      <c r="AA16098" s="429"/>
      <c r="AB16098" s="185"/>
      <c r="AC16098" s="431"/>
    </row>
    <row r="16099" spans="24:29">
      <c r="X16099" s="429"/>
      <c r="Y16099" s="429"/>
      <c r="Z16099" s="429"/>
      <c r="AA16099" s="429"/>
      <c r="AB16099" s="185"/>
      <c r="AC16099" s="431"/>
    </row>
    <row r="16100" spans="24:29">
      <c r="X16100" s="429"/>
      <c r="Y16100" s="429"/>
      <c r="Z16100" s="429"/>
      <c r="AA16100" s="429"/>
      <c r="AB16100" s="185"/>
      <c r="AC16100" s="431"/>
    </row>
    <row r="16101" spans="24:29">
      <c r="X16101" s="429"/>
      <c r="Y16101" s="429"/>
      <c r="Z16101" s="429"/>
      <c r="AA16101" s="429"/>
      <c r="AB16101" s="185"/>
      <c r="AC16101" s="431"/>
    </row>
    <row r="16102" spans="24:29">
      <c r="X16102" s="429"/>
      <c r="Y16102" s="429"/>
      <c r="Z16102" s="429"/>
      <c r="AA16102" s="429"/>
      <c r="AB16102" s="185"/>
      <c r="AC16102" s="431"/>
    </row>
    <row r="16103" spans="24:29">
      <c r="X16103" s="429"/>
      <c r="Y16103" s="429"/>
      <c r="Z16103" s="429"/>
      <c r="AA16103" s="429"/>
      <c r="AB16103" s="185"/>
      <c r="AC16103" s="431"/>
    </row>
    <row r="16104" spans="24:29">
      <c r="X16104" s="429"/>
      <c r="Y16104" s="429"/>
      <c r="Z16104" s="429"/>
      <c r="AA16104" s="429"/>
      <c r="AB16104" s="185"/>
      <c r="AC16104" s="431"/>
    </row>
    <row r="16105" spans="24:29">
      <c r="X16105" s="429"/>
      <c r="Y16105" s="429"/>
      <c r="Z16105" s="429"/>
      <c r="AA16105" s="429"/>
      <c r="AB16105" s="185"/>
      <c r="AC16105" s="431"/>
    </row>
    <row r="16106" spans="24:29">
      <c r="X16106" s="429"/>
      <c r="Y16106" s="429"/>
      <c r="Z16106" s="429"/>
      <c r="AA16106" s="429"/>
      <c r="AB16106" s="185"/>
      <c r="AC16106" s="431"/>
    </row>
    <row r="16107" spans="24:29">
      <c r="X16107" s="429"/>
      <c r="Y16107" s="429"/>
      <c r="Z16107" s="429"/>
      <c r="AA16107" s="429"/>
      <c r="AB16107" s="185"/>
      <c r="AC16107" s="431"/>
    </row>
    <row r="16108" spans="24:29">
      <c r="X16108" s="429"/>
      <c r="Y16108" s="429"/>
      <c r="Z16108" s="429"/>
      <c r="AA16108" s="429"/>
      <c r="AB16108" s="185"/>
      <c r="AC16108" s="431"/>
    </row>
    <row r="16109" spans="24:29">
      <c r="X16109" s="429"/>
      <c r="Y16109" s="429"/>
      <c r="Z16109" s="429"/>
      <c r="AA16109" s="429"/>
      <c r="AB16109" s="185"/>
      <c r="AC16109" s="431"/>
    </row>
    <row r="16110" spans="24:29">
      <c r="X16110" s="429"/>
      <c r="Y16110" s="429"/>
      <c r="Z16110" s="429"/>
      <c r="AA16110" s="429"/>
      <c r="AB16110" s="185"/>
      <c r="AC16110" s="431"/>
    </row>
    <row r="16111" spans="24:29">
      <c r="X16111" s="429"/>
      <c r="Y16111" s="429"/>
      <c r="Z16111" s="429"/>
      <c r="AA16111" s="429"/>
      <c r="AB16111" s="185"/>
      <c r="AC16111" s="431"/>
    </row>
    <row r="16112" spans="24:29">
      <c r="X16112" s="429"/>
      <c r="Y16112" s="429"/>
      <c r="Z16112" s="429"/>
      <c r="AA16112" s="429"/>
      <c r="AB16112" s="185"/>
      <c r="AC16112" s="431"/>
    </row>
    <row r="16113" spans="24:29">
      <c r="X16113" s="429"/>
      <c r="Y16113" s="429"/>
      <c r="Z16113" s="429"/>
      <c r="AA16113" s="429"/>
      <c r="AB16113" s="185"/>
      <c r="AC16113" s="431"/>
    </row>
    <row r="16114" spans="24:29">
      <c r="X16114" s="429"/>
      <c r="Y16114" s="429"/>
      <c r="Z16114" s="429"/>
      <c r="AA16114" s="429"/>
      <c r="AB16114" s="185"/>
      <c r="AC16114" s="431"/>
    </row>
    <row r="16115" spans="24:29">
      <c r="X16115" s="429"/>
      <c r="Y16115" s="429"/>
      <c r="Z16115" s="429"/>
      <c r="AA16115" s="429"/>
      <c r="AB16115" s="185"/>
      <c r="AC16115" s="431"/>
    </row>
    <row r="16116" spans="24:29">
      <c r="X16116" s="429"/>
      <c r="Y16116" s="429"/>
      <c r="Z16116" s="429"/>
      <c r="AA16116" s="429"/>
      <c r="AB16116" s="185"/>
      <c r="AC16116" s="431"/>
    </row>
    <row r="16117" spans="24:29">
      <c r="X16117" s="429"/>
      <c r="Y16117" s="429"/>
      <c r="Z16117" s="429"/>
      <c r="AA16117" s="429"/>
      <c r="AB16117" s="185"/>
      <c r="AC16117" s="431"/>
    </row>
    <row r="16118" spans="24:29">
      <c r="X16118" s="429"/>
      <c r="Y16118" s="429"/>
      <c r="Z16118" s="429"/>
      <c r="AA16118" s="429"/>
      <c r="AB16118" s="185"/>
      <c r="AC16118" s="431"/>
    </row>
    <row r="16119" spans="24:29">
      <c r="X16119" s="429"/>
      <c r="Y16119" s="429"/>
      <c r="Z16119" s="429"/>
      <c r="AA16119" s="429"/>
      <c r="AB16119" s="185"/>
      <c r="AC16119" s="431"/>
    </row>
    <row r="16120" spans="24:29">
      <c r="X16120" s="429"/>
      <c r="Y16120" s="429"/>
      <c r="Z16120" s="429"/>
      <c r="AA16120" s="429"/>
      <c r="AB16120" s="185"/>
      <c r="AC16120" s="431"/>
    </row>
    <row r="16121" spans="24:29">
      <c r="X16121" s="429"/>
      <c r="Y16121" s="429"/>
      <c r="Z16121" s="429"/>
      <c r="AA16121" s="429"/>
      <c r="AB16121" s="185"/>
      <c r="AC16121" s="431"/>
    </row>
    <row r="16122" spans="24:29">
      <c r="X16122" s="429"/>
      <c r="Y16122" s="429"/>
      <c r="Z16122" s="429"/>
      <c r="AA16122" s="429"/>
      <c r="AB16122" s="185"/>
      <c r="AC16122" s="431"/>
    </row>
    <row r="16123" spans="24:29">
      <c r="X16123" s="429"/>
      <c r="Y16123" s="429"/>
      <c r="Z16123" s="429"/>
      <c r="AA16123" s="429"/>
      <c r="AB16123" s="185"/>
      <c r="AC16123" s="431"/>
    </row>
    <row r="16124" spans="24:29">
      <c r="X16124" s="429"/>
      <c r="Y16124" s="429"/>
      <c r="Z16124" s="429"/>
      <c r="AA16124" s="429"/>
      <c r="AB16124" s="185"/>
      <c r="AC16124" s="431"/>
    </row>
    <row r="16125" spans="24:29">
      <c r="X16125" s="429"/>
      <c r="Y16125" s="429"/>
      <c r="Z16125" s="429"/>
      <c r="AA16125" s="429"/>
      <c r="AB16125" s="185"/>
      <c r="AC16125" s="431"/>
    </row>
    <row r="16126" spans="24:29">
      <c r="X16126" s="429"/>
      <c r="Y16126" s="429"/>
      <c r="Z16126" s="429"/>
      <c r="AA16126" s="429"/>
      <c r="AB16126" s="185"/>
      <c r="AC16126" s="431"/>
    </row>
    <row r="16127" spans="24:29">
      <c r="X16127" s="429"/>
      <c r="Y16127" s="429"/>
      <c r="Z16127" s="429"/>
      <c r="AA16127" s="429"/>
      <c r="AB16127" s="185"/>
      <c r="AC16127" s="431"/>
    </row>
    <row r="16128" spans="24:29">
      <c r="X16128" s="429"/>
      <c r="Y16128" s="429"/>
      <c r="Z16128" s="429"/>
      <c r="AA16128" s="429"/>
      <c r="AB16128" s="185"/>
      <c r="AC16128" s="431"/>
    </row>
    <row r="16129" spans="24:29">
      <c r="X16129" s="429"/>
      <c r="Y16129" s="429"/>
      <c r="Z16129" s="429"/>
      <c r="AA16129" s="429"/>
      <c r="AB16129" s="185"/>
      <c r="AC16129" s="431"/>
    </row>
    <row r="16130" spans="24:29">
      <c r="X16130" s="429"/>
      <c r="Y16130" s="429"/>
      <c r="Z16130" s="429"/>
      <c r="AA16130" s="429"/>
      <c r="AB16130" s="185"/>
      <c r="AC16130" s="431"/>
    </row>
    <row r="16131" spans="24:29">
      <c r="X16131" s="429"/>
      <c r="Y16131" s="429"/>
      <c r="Z16131" s="429"/>
      <c r="AA16131" s="429"/>
      <c r="AB16131" s="185"/>
      <c r="AC16131" s="431"/>
    </row>
    <row r="16132" spans="24:29">
      <c r="X16132" s="429"/>
      <c r="Y16132" s="429"/>
      <c r="Z16132" s="429"/>
      <c r="AA16132" s="429"/>
      <c r="AB16132" s="185"/>
      <c r="AC16132" s="431"/>
    </row>
    <row r="16133" spans="24:29">
      <c r="X16133" s="429"/>
      <c r="Y16133" s="429"/>
      <c r="Z16133" s="429"/>
      <c r="AA16133" s="429"/>
      <c r="AB16133" s="185"/>
      <c r="AC16133" s="431"/>
    </row>
    <row r="16134" spans="24:29">
      <c r="X16134" s="429"/>
      <c r="Y16134" s="429"/>
      <c r="Z16134" s="429"/>
      <c r="AA16134" s="429"/>
      <c r="AB16134" s="185"/>
      <c r="AC16134" s="431"/>
    </row>
    <row r="16135" spans="24:29">
      <c r="X16135" s="429"/>
      <c r="Y16135" s="429"/>
      <c r="Z16135" s="429"/>
      <c r="AA16135" s="429"/>
      <c r="AB16135" s="185"/>
      <c r="AC16135" s="431"/>
    </row>
    <row r="16136" spans="24:29">
      <c r="X16136" s="429"/>
      <c r="Y16136" s="429"/>
      <c r="Z16136" s="429"/>
      <c r="AA16136" s="429"/>
      <c r="AB16136" s="185"/>
      <c r="AC16136" s="431"/>
    </row>
    <row r="16137" spans="24:29">
      <c r="X16137" s="429"/>
      <c r="Y16137" s="429"/>
      <c r="Z16137" s="429"/>
      <c r="AA16137" s="429"/>
      <c r="AB16137" s="185"/>
      <c r="AC16137" s="431"/>
    </row>
    <row r="16138" spans="24:29">
      <c r="X16138" s="429"/>
      <c r="Y16138" s="429"/>
      <c r="Z16138" s="429"/>
      <c r="AA16138" s="429"/>
      <c r="AB16138" s="185"/>
      <c r="AC16138" s="431"/>
    </row>
    <row r="16139" spans="24:29">
      <c r="X16139" s="429"/>
      <c r="Y16139" s="429"/>
      <c r="Z16139" s="429"/>
      <c r="AA16139" s="429"/>
      <c r="AB16139" s="185"/>
      <c r="AC16139" s="431"/>
    </row>
    <row r="16140" spans="24:29">
      <c r="X16140" s="429"/>
      <c r="Y16140" s="429"/>
      <c r="Z16140" s="429"/>
      <c r="AA16140" s="429"/>
      <c r="AB16140" s="185"/>
      <c r="AC16140" s="431"/>
    </row>
    <row r="16141" spans="24:29">
      <c r="X16141" s="429"/>
      <c r="Y16141" s="429"/>
      <c r="Z16141" s="429"/>
      <c r="AA16141" s="429"/>
      <c r="AB16141" s="185"/>
      <c r="AC16141" s="431"/>
    </row>
    <row r="16142" spans="24:29">
      <c r="X16142" s="429"/>
      <c r="Y16142" s="429"/>
      <c r="Z16142" s="429"/>
      <c r="AA16142" s="429"/>
      <c r="AB16142" s="185"/>
      <c r="AC16142" s="431"/>
    </row>
    <row r="16143" spans="24:29">
      <c r="X16143" s="429"/>
      <c r="Y16143" s="429"/>
      <c r="Z16143" s="429"/>
      <c r="AA16143" s="429"/>
      <c r="AB16143" s="185"/>
      <c r="AC16143" s="431"/>
    </row>
    <row r="16144" spans="24:29">
      <c r="X16144" s="429"/>
      <c r="Y16144" s="429"/>
      <c r="Z16144" s="429"/>
      <c r="AA16144" s="429"/>
      <c r="AB16144" s="185"/>
      <c r="AC16144" s="431"/>
    </row>
    <row r="16145" spans="24:29">
      <c r="X16145" s="429"/>
      <c r="Y16145" s="429"/>
      <c r="Z16145" s="429"/>
      <c r="AA16145" s="429"/>
      <c r="AB16145" s="185"/>
      <c r="AC16145" s="431"/>
    </row>
    <row r="16146" spans="24:29">
      <c r="X16146" s="429"/>
      <c r="Y16146" s="429"/>
      <c r="Z16146" s="429"/>
      <c r="AA16146" s="429"/>
      <c r="AB16146" s="185"/>
      <c r="AC16146" s="431"/>
    </row>
    <row r="16147" spans="24:29">
      <c r="X16147" s="429"/>
      <c r="Y16147" s="429"/>
      <c r="Z16147" s="429"/>
      <c r="AA16147" s="429"/>
      <c r="AB16147" s="185"/>
      <c r="AC16147" s="431"/>
    </row>
    <row r="16148" spans="24:29">
      <c r="X16148" s="429"/>
      <c r="Y16148" s="429"/>
      <c r="Z16148" s="429"/>
      <c r="AA16148" s="429"/>
      <c r="AB16148" s="185"/>
      <c r="AC16148" s="431"/>
    </row>
    <row r="16149" spans="24:29">
      <c r="X16149" s="429"/>
      <c r="Y16149" s="429"/>
      <c r="Z16149" s="429"/>
      <c r="AA16149" s="429"/>
      <c r="AB16149" s="185"/>
      <c r="AC16149" s="431"/>
    </row>
    <row r="16150" spans="24:29">
      <c r="X16150" s="429"/>
      <c r="Y16150" s="429"/>
      <c r="Z16150" s="429"/>
      <c r="AA16150" s="429"/>
      <c r="AB16150" s="185"/>
      <c r="AC16150" s="431"/>
    </row>
    <row r="16151" spans="24:29">
      <c r="X16151" s="429"/>
      <c r="Y16151" s="429"/>
      <c r="Z16151" s="429"/>
      <c r="AA16151" s="429"/>
      <c r="AB16151" s="185"/>
      <c r="AC16151" s="431"/>
    </row>
    <row r="16152" spans="24:29">
      <c r="X16152" s="429"/>
      <c r="Y16152" s="429"/>
      <c r="Z16152" s="429"/>
      <c r="AA16152" s="429"/>
      <c r="AB16152" s="185"/>
      <c r="AC16152" s="431"/>
    </row>
    <row r="16153" spans="24:29">
      <c r="X16153" s="429"/>
      <c r="Y16153" s="429"/>
      <c r="Z16153" s="429"/>
      <c r="AA16153" s="429"/>
      <c r="AB16153" s="185"/>
      <c r="AC16153" s="431"/>
    </row>
    <row r="16154" spans="24:29">
      <c r="X16154" s="429"/>
      <c r="Y16154" s="429"/>
      <c r="Z16154" s="429"/>
      <c r="AA16154" s="429"/>
      <c r="AB16154" s="185"/>
      <c r="AC16154" s="431"/>
    </row>
    <row r="16155" spans="24:29">
      <c r="X16155" s="429"/>
      <c r="Y16155" s="429"/>
      <c r="Z16155" s="429"/>
      <c r="AA16155" s="429"/>
      <c r="AB16155" s="185"/>
      <c r="AC16155" s="431"/>
    </row>
    <row r="16156" spans="24:29">
      <c r="X16156" s="429"/>
      <c r="Y16156" s="429"/>
      <c r="Z16156" s="429"/>
      <c r="AA16156" s="429"/>
      <c r="AB16156" s="185"/>
      <c r="AC16156" s="431"/>
    </row>
    <row r="16157" spans="24:29">
      <c r="X16157" s="429"/>
      <c r="Y16157" s="429"/>
      <c r="Z16157" s="429"/>
      <c r="AA16157" s="429"/>
      <c r="AB16157" s="185"/>
      <c r="AC16157" s="431"/>
    </row>
    <row r="16158" spans="24:29">
      <c r="X16158" s="429"/>
      <c r="Y16158" s="429"/>
      <c r="Z16158" s="429"/>
      <c r="AA16158" s="429"/>
      <c r="AB16158" s="185"/>
      <c r="AC16158" s="431"/>
    </row>
    <row r="16159" spans="24:29">
      <c r="X16159" s="429"/>
      <c r="Y16159" s="429"/>
      <c r="Z16159" s="429"/>
      <c r="AA16159" s="429"/>
      <c r="AB16159" s="185"/>
      <c r="AC16159" s="431"/>
    </row>
    <row r="16160" spans="24:29">
      <c r="X16160" s="429"/>
      <c r="Y16160" s="429"/>
      <c r="Z16160" s="429"/>
      <c r="AA16160" s="429"/>
      <c r="AB16160" s="185"/>
      <c r="AC16160" s="431"/>
    </row>
    <row r="16161" spans="24:29">
      <c r="X16161" s="429"/>
      <c r="Y16161" s="429"/>
      <c r="Z16161" s="429"/>
      <c r="AA16161" s="429"/>
      <c r="AB16161" s="185"/>
      <c r="AC16161" s="431"/>
    </row>
    <row r="16162" spans="24:29">
      <c r="X16162" s="429"/>
      <c r="Y16162" s="429"/>
      <c r="Z16162" s="429"/>
      <c r="AA16162" s="429"/>
      <c r="AB16162" s="185"/>
      <c r="AC16162" s="431"/>
    </row>
    <row r="16163" spans="24:29">
      <c r="X16163" s="429"/>
      <c r="Y16163" s="429"/>
      <c r="Z16163" s="429"/>
      <c r="AA16163" s="429"/>
      <c r="AB16163" s="185"/>
      <c r="AC16163" s="431"/>
    </row>
    <row r="16164" spans="24:29">
      <c r="X16164" s="429"/>
      <c r="Y16164" s="429"/>
      <c r="Z16164" s="429"/>
      <c r="AA16164" s="429"/>
      <c r="AB16164" s="185"/>
      <c r="AC16164" s="431"/>
    </row>
    <row r="16165" spans="24:29">
      <c r="X16165" s="429"/>
      <c r="Y16165" s="429"/>
      <c r="Z16165" s="429"/>
      <c r="AA16165" s="429"/>
      <c r="AB16165" s="185"/>
      <c r="AC16165" s="431"/>
    </row>
    <row r="16166" spans="24:29">
      <c r="X16166" s="429"/>
      <c r="Y16166" s="429"/>
      <c r="Z16166" s="429"/>
      <c r="AA16166" s="429"/>
      <c r="AB16166" s="185"/>
      <c r="AC16166" s="431"/>
    </row>
    <row r="16167" spans="24:29">
      <c r="X16167" s="429"/>
      <c r="Y16167" s="429"/>
      <c r="Z16167" s="429"/>
      <c r="AA16167" s="429"/>
      <c r="AB16167" s="185"/>
      <c r="AC16167" s="431"/>
    </row>
    <row r="16168" spans="24:29">
      <c r="X16168" s="429"/>
      <c r="Y16168" s="429"/>
      <c r="Z16168" s="429"/>
      <c r="AA16168" s="429"/>
      <c r="AB16168" s="185"/>
      <c r="AC16168" s="431"/>
    </row>
    <row r="16169" spans="24:29">
      <c r="X16169" s="429"/>
      <c r="Y16169" s="429"/>
      <c r="Z16169" s="429"/>
      <c r="AA16169" s="429"/>
      <c r="AB16169" s="185"/>
      <c r="AC16169" s="431"/>
    </row>
    <row r="16170" spans="24:29">
      <c r="X16170" s="429"/>
      <c r="Y16170" s="429"/>
      <c r="Z16170" s="429"/>
      <c r="AA16170" s="429"/>
      <c r="AB16170" s="185"/>
      <c r="AC16170" s="431"/>
    </row>
    <row r="16171" spans="24:29">
      <c r="X16171" s="429"/>
      <c r="Y16171" s="429"/>
      <c r="Z16171" s="429"/>
      <c r="AA16171" s="429"/>
      <c r="AB16171" s="185"/>
      <c r="AC16171" s="431"/>
    </row>
    <row r="16172" spans="24:29">
      <c r="X16172" s="429"/>
      <c r="Y16172" s="429"/>
      <c r="Z16172" s="429"/>
      <c r="AA16172" s="429"/>
      <c r="AB16172" s="185"/>
      <c r="AC16172" s="431"/>
    </row>
    <row r="16173" spans="24:29">
      <c r="X16173" s="429"/>
      <c r="Y16173" s="429"/>
      <c r="Z16173" s="429"/>
      <c r="AA16173" s="429"/>
      <c r="AB16173" s="185"/>
      <c r="AC16173" s="431"/>
    </row>
    <row r="16174" spans="24:29">
      <c r="X16174" s="429"/>
      <c r="Y16174" s="429"/>
      <c r="Z16174" s="429"/>
      <c r="AA16174" s="429"/>
      <c r="AB16174" s="185"/>
      <c r="AC16174" s="431"/>
    </row>
    <row r="16175" spans="24:29">
      <c r="X16175" s="429"/>
      <c r="Y16175" s="429"/>
      <c r="Z16175" s="429"/>
      <c r="AA16175" s="429"/>
      <c r="AB16175" s="185"/>
      <c r="AC16175" s="431"/>
    </row>
    <row r="16176" spans="24:29">
      <c r="X16176" s="429"/>
      <c r="Y16176" s="429"/>
      <c r="Z16176" s="429"/>
      <c r="AA16176" s="429"/>
      <c r="AB16176" s="185"/>
      <c r="AC16176" s="431"/>
    </row>
    <row r="16177" spans="24:29">
      <c r="X16177" s="429"/>
      <c r="Y16177" s="429"/>
      <c r="Z16177" s="429"/>
      <c r="AA16177" s="429"/>
      <c r="AB16177" s="185"/>
      <c r="AC16177" s="431"/>
    </row>
    <row r="16178" spans="24:29">
      <c r="X16178" s="429"/>
      <c r="Y16178" s="429"/>
      <c r="Z16178" s="429"/>
      <c r="AA16178" s="429"/>
      <c r="AB16178" s="185"/>
      <c r="AC16178" s="431"/>
    </row>
    <row r="16179" spans="24:29">
      <c r="X16179" s="429"/>
      <c r="Y16179" s="429"/>
      <c r="Z16179" s="429"/>
      <c r="AA16179" s="429"/>
      <c r="AB16179" s="185"/>
      <c r="AC16179" s="431"/>
    </row>
    <row r="16180" spans="24:29">
      <c r="X16180" s="429"/>
      <c r="Y16180" s="429"/>
      <c r="Z16180" s="429"/>
      <c r="AA16180" s="429"/>
      <c r="AB16180" s="185"/>
      <c r="AC16180" s="431"/>
    </row>
    <row r="16181" spans="24:29">
      <c r="X16181" s="429"/>
      <c r="Y16181" s="429"/>
      <c r="Z16181" s="429"/>
      <c r="AA16181" s="429"/>
      <c r="AB16181" s="185"/>
      <c r="AC16181" s="431"/>
    </row>
    <row r="16182" spans="24:29">
      <c r="X16182" s="429"/>
      <c r="Y16182" s="429"/>
      <c r="Z16182" s="429"/>
      <c r="AA16182" s="429"/>
      <c r="AB16182" s="185"/>
      <c r="AC16182" s="431"/>
    </row>
    <row r="16183" spans="24:29">
      <c r="X16183" s="429"/>
      <c r="Y16183" s="429"/>
      <c r="Z16183" s="429"/>
      <c r="AA16183" s="429"/>
      <c r="AB16183" s="185"/>
      <c r="AC16183" s="431"/>
    </row>
    <row r="16184" spans="24:29">
      <c r="X16184" s="429"/>
      <c r="Y16184" s="429"/>
      <c r="Z16184" s="429"/>
      <c r="AA16184" s="429"/>
      <c r="AB16184" s="185"/>
      <c r="AC16184" s="431"/>
    </row>
    <row r="16185" spans="24:29">
      <c r="X16185" s="429"/>
      <c r="Y16185" s="429"/>
      <c r="Z16185" s="429"/>
      <c r="AA16185" s="429"/>
      <c r="AB16185" s="185"/>
      <c r="AC16185" s="431"/>
    </row>
    <row r="16186" spans="24:29">
      <c r="X16186" s="429"/>
      <c r="Y16186" s="429"/>
      <c r="Z16186" s="429"/>
      <c r="AA16186" s="429"/>
      <c r="AB16186" s="185"/>
      <c r="AC16186" s="431"/>
    </row>
    <row r="16187" spans="24:29">
      <c r="X16187" s="429"/>
      <c r="Y16187" s="429"/>
      <c r="Z16187" s="429"/>
      <c r="AA16187" s="429"/>
      <c r="AB16187" s="185"/>
      <c r="AC16187" s="431"/>
    </row>
    <row r="16188" spans="24:29">
      <c r="X16188" s="429"/>
      <c r="Y16188" s="429"/>
      <c r="Z16188" s="429"/>
      <c r="AA16188" s="429"/>
      <c r="AB16188" s="185"/>
      <c r="AC16188" s="431"/>
    </row>
    <row r="16189" spans="24:29">
      <c r="X16189" s="429"/>
      <c r="Y16189" s="429"/>
      <c r="Z16189" s="429"/>
      <c r="AA16189" s="429"/>
      <c r="AB16189" s="185"/>
      <c r="AC16189" s="431"/>
    </row>
    <row r="16190" spans="24:29">
      <c r="X16190" s="429"/>
      <c r="Y16190" s="429"/>
      <c r="Z16190" s="429"/>
      <c r="AA16190" s="429"/>
      <c r="AB16190" s="185"/>
      <c r="AC16190" s="431"/>
    </row>
    <row r="16191" spans="24:29">
      <c r="X16191" s="429"/>
      <c r="Y16191" s="429"/>
      <c r="Z16191" s="429"/>
      <c r="AA16191" s="429"/>
      <c r="AB16191" s="185"/>
      <c r="AC16191" s="431"/>
    </row>
    <row r="16192" spans="24:29">
      <c r="X16192" s="429"/>
      <c r="Y16192" s="429"/>
      <c r="Z16192" s="429"/>
      <c r="AA16192" s="429"/>
      <c r="AB16192" s="185"/>
      <c r="AC16192" s="431"/>
    </row>
    <row r="16193" spans="24:29">
      <c r="X16193" s="429"/>
      <c r="Y16193" s="429"/>
      <c r="Z16193" s="429"/>
      <c r="AA16193" s="429"/>
      <c r="AB16193" s="185"/>
      <c r="AC16193" s="431"/>
    </row>
    <row r="16194" spans="24:29">
      <c r="X16194" s="429"/>
      <c r="Y16194" s="429"/>
      <c r="Z16194" s="429"/>
      <c r="AA16194" s="429"/>
      <c r="AB16194" s="185"/>
      <c r="AC16194" s="431"/>
    </row>
    <row r="16195" spans="24:29">
      <c r="X16195" s="429"/>
      <c r="Y16195" s="429"/>
      <c r="Z16195" s="429"/>
      <c r="AA16195" s="429"/>
      <c r="AB16195" s="185"/>
      <c r="AC16195" s="431"/>
    </row>
    <row r="16196" spans="24:29">
      <c r="X16196" s="429"/>
      <c r="Y16196" s="429"/>
      <c r="Z16196" s="429"/>
      <c r="AA16196" s="429"/>
      <c r="AB16196" s="185"/>
      <c r="AC16196" s="431"/>
    </row>
    <row r="16197" spans="24:29">
      <c r="X16197" s="429"/>
      <c r="Y16197" s="429"/>
      <c r="Z16197" s="429"/>
      <c r="AA16197" s="429"/>
      <c r="AB16197" s="185"/>
      <c r="AC16197" s="431"/>
    </row>
    <row r="16198" spans="24:29">
      <c r="X16198" s="429"/>
      <c r="Y16198" s="429"/>
      <c r="Z16198" s="429"/>
      <c r="AA16198" s="429"/>
      <c r="AB16198" s="185"/>
      <c r="AC16198" s="431"/>
    </row>
    <row r="16199" spans="24:29">
      <c r="X16199" s="429"/>
      <c r="Y16199" s="429"/>
      <c r="Z16199" s="429"/>
      <c r="AA16199" s="429"/>
      <c r="AB16199" s="185"/>
      <c r="AC16199" s="431"/>
    </row>
    <row r="16200" spans="24:29">
      <c r="X16200" s="429"/>
      <c r="Y16200" s="429"/>
      <c r="Z16200" s="429"/>
      <c r="AA16200" s="429"/>
      <c r="AB16200" s="185"/>
      <c r="AC16200" s="431"/>
    </row>
    <row r="16201" spans="24:29">
      <c r="X16201" s="429"/>
      <c r="Y16201" s="429"/>
      <c r="Z16201" s="429"/>
      <c r="AA16201" s="429"/>
      <c r="AB16201" s="185"/>
      <c r="AC16201" s="431"/>
    </row>
    <row r="16202" spans="24:29">
      <c r="X16202" s="429"/>
      <c r="Y16202" s="429"/>
      <c r="Z16202" s="429"/>
      <c r="AA16202" s="429"/>
      <c r="AB16202" s="185"/>
      <c r="AC16202" s="431"/>
    </row>
    <row r="16203" spans="24:29">
      <c r="X16203" s="429"/>
      <c r="Y16203" s="429"/>
      <c r="Z16203" s="429"/>
      <c r="AA16203" s="429"/>
      <c r="AB16203" s="185"/>
      <c r="AC16203" s="431"/>
    </row>
    <row r="16204" spans="24:29">
      <c r="X16204" s="429"/>
      <c r="Y16204" s="429"/>
      <c r="Z16204" s="429"/>
      <c r="AA16204" s="429"/>
      <c r="AB16204" s="185"/>
      <c r="AC16204" s="431"/>
    </row>
    <row r="16205" spans="24:29">
      <c r="X16205" s="429"/>
      <c r="Y16205" s="429"/>
      <c r="Z16205" s="429"/>
      <c r="AA16205" s="429"/>
      <c r="AB16205" s="185"/>
      <c r="AC16205" s="431"/>
    </row>
    <row r="16206" spans="24:29">
      <c r="X16206" s="429"/>
      <c r="Y16206" s="429"/>
      <c r="Z16206" s="429"/>
      <c r="AA16206" s="429"/>
      <c r="AB16206" s="185"/>
      <c r="AC16206" s="431"/>
    </row>
    <row r="16207" spans="24:29">
      <c r="X16207" s="429"/>
      <c r="Y16207" s="429"/>
      <c r="Z16207" s="429"/>
      <c r="AA16207" s="429"/>
      <c r="AB16207" s="185"/>
      <c r="AC16207" s="431"/>
    </row>
    <row r="16208" spans="24:29">
      <c r="X16208" s="429"/>
      <c r="Y16208" s="429"/>
      <c r="Z16208" s="429"/>
      <c r="AA16208" s="429"/>
      <c r="AB16208" s="185"/>
      <c r="AC16208" s="431"/>
    </row>
    <row r="16209" spans="24:29">
      <c r="X16209" s="429"/>
      <c r="Y16209" s="429"/>
      <c r="Z16209" s="429"/>
      <c r="AA16209" s="429"/>
      <c r="AB16209" s="185"/>
      <c r="AC16209" s="431"/>
    </row>
    <row r="16210" spans="24:29">
      <c r="X16210" s="429"/>
      <c r="Y16210" s="429"/>
      <c r="Z16210" s="429"/>
      <c r="AA16210" s="429"/>
      <c r="AB16210" s="185"/>
      <c r="AC16210" s="431"/>
    </row>
    <row r="16211" spans="24:29">
      <c r="X16211" s="429"/>
      <c r="Y16211" s="429"/>
      <c r="Z16211" s="429"/>
      <c r="AA16211" s="429"/>
      <c r="AB16211" s="185"/>
      <c r="AC16211" s="431"/>
    </row>
    <row r="16212" spans="24:29">
      <c r="X16212" s="429"/>
      <c r="Y16212" s="429"/>
      <c r="Z16212" s="429"/>
      <c r="AA16212" s="429"/>
      <c r="AB16212" s="185"/>
      <c r="AC16212" s="431"/>
    </row>
    <row r="16213" spans="24:29">
      <c r="X16213" s="429"/>
      <c r="Y16213" s="429"/>
      <c r="Z16213" s="429"/>
      <c r="AA16213" s="429"/>
      <c r="AB16213" s="185"/>
      <c r="AC16213" s="431"/>
    </row>
    <row r="16214" spans="24:29">
      <c r="X16214" s="429"/>
      <c r="Y16214" s="429"/>
      <c r="Z16214" s="429"/>
      <c r="AA16214" s="429"/>
      <c r="AB16214" s="185"/>
      <c r="AC16214" s="431"/>
    </row>
    <row r="16215" spans="24:29">
      <c r="X16215" s="429"/>
      <c r="Y16215" s="429"/>
      <c r="Z16215" s="429"/>
      <c r="AA16215" s="429"/>
      <c r="AB16215" s="185"/>
      <c r="AC16215" s="431"/>
    </row>
    <row r="16216" spans="24:29">
      <c r="X16216" s="429"/>
      <c r="Y16216" s="429"/>
      <c r="Z16216" s="429"/>
      <c r="AA16216" s="429"/>
      <c r="AB16216" s="185"/>
      <c r="AC16216" s="431"/>
    </row>
    <row r="16217" spans="24:29">
      <c r="X16217" s="429"/>
      <c r="Y16217" s="429"/>
      <c r="Z16217" s="429"/>
      <c r="AA16217" s="429"/>
      <c r="AB16217" s="185"/>
      <c r="AC16217" s="431"/>
    </row>
    <row r="16218" spans="24:29">
      <c r="X16218" s="429"/>
      <c r="Y16218" s="429"/>
      <c r="Z16218" s="429"/>
      <c r="AA16218" s="429"/>
      <c r="AB16218" s="185"/>
      <c r="AC16218" s="431"/>
    </row>
    <row r="16219" spans="24:29">
      <c r="X16219" s="429"/>
      <c r="Y16219" s="429"/>
      <c r="Z16219" s="429"/>
      <c r="AA16219" s="429"/>
      <c r="AB16219" s="185"/>
      <c r="AC16219" s="431"/>
    </row>
    <row r="16220" spans="24:29">
      <c r="X16220" s="429"/>
      <c r="Y16220" s="429"/>
      <c r="Z16220" s="429"/>
      <c r="AA16220" s="429"/>
      <c r="AB16220" s="185"/>
      <c r="AC16220" s="431"/>
    </row>
    <row r="16221" spans="24:29">
      <c r="X16221" s="429"/>
      <c r="Y16221" s="429"/>
      <c r="Z16221" s="429"/>
      <c r="AA16221" s="429"/>
      <c r="AB16221" s="185"/>
      <c r="AC16221" s="431"/>
    </row>
    <row r="16222" spans="24:29">
      <c r="X16222" s="429"/>
      <c r="Y16222" s="429"/>
      <c r="Z16222" s="429"/>
      <c r="AA16222" s="429"/>
      <c r="AB16222" s="185"/>
      <c r="AC16222" s="431"/>
    </row>
    <row r="16223" spans="24:29">
      <c r="X16223" s="429"/>
      <c r="Y16223" s="429"/>
      <c r="Z16223" s="429"/>
      <c r="AA16223" s="429"/>
      <c r="AB16223" s="185"/>
      <c r="AC16223" s="431"/>
    </row>
    <row r="16224" spans="24:29">
      <c r="X16224" s="429"/>
      <c r="Y16224" s="429"/>
      <c r="Z16224" s="429"/>
      <c r="AA16224" s="429"/>
      <c r="AB16224" s="185"/>
      <c r="AC16224" s="431"/>
    </row>
    <row r="16225" spans="24:29">
      <c r="X16225" s="429"/>
      <c r="Y16225" s="429"/>
      <c r="Z16225" s="429"/>
      <c r="AA16225" s="429"/>
      <c r="AB16225" s="185"/>
      <c r="AC16225" s="431"/>
    </row>
    <row r="16226" spans="24:29">
      <c r="X16226" s="429"/>
      <c r="Y16226" s="429"/>
      <c r="Z16226" s="429"/>
      <c r="AA16226" s="429"/>
      <c r="AB16226" s="185"/>
      <c r="AC16226" s="431"/>
    </row>
    <row r="16227" spans="24:29">
      <c r="X16227" s="429"/>
      <c r="Y16227" s="429"/>
      <c r="Z16227" s="429"/>
      <c r="AA16227" s="429"/>
      <c r="AB16227" s="185"/>
      <c r="AC16227" s="431"/>
    </row>
    <row r="16228" spans="24:29">
      <c r="X16228" s="429"/>
      <c r="Y16228" s="429"/>
      <c r="Z16228" s="429"/>
      <c r="AA16228" s="429"/>
      <c r="AB16228" s="185"/>
      <c r="AC16228" s="431"/>
    </row>
    <row r="16229" spans="24:29">
      <c r="X16229" s="429"/>
      <c r="Y16229" s="429"/>
      <c r="Z16229" s="429"/>
      <c r="AA16229" s="429"/>
      <c r="AB16229" s="185"/>
      <c r="AC16229" s="431"/>
    </row>
    <row r="16230" spans="24:29">
      <c r="X16230" s="429"/>
      <c r="Y16230" s="429"/>
      <c r="Z16230" s="429"/>
      <c r="AA16230" s="429"/>
      <c r="AB16230" s="185"/>
      <c r="AC16230" s="431"/>
    </row>
    <row r="16231" spans="24:29">
      <c r="X16231" s="429"/>
      <c r="Y16231" s="429"/>
      <c r="Z16231" s="429"/>
      <c r="AA16231" s="429"/>
      <c r="AB16231" s="185"/>
      <c r="AC16231" s="431"/>
    </row>
    <row r="16232" spans="24:29">
      <c r="X16232" s="429"/>
      <c r="Y16232" s="429"/>
      <c r="Z16232" s="429"/>
      <c r="AA16232" s="429"/>
      <c r="AB16232" s="185"/>
      <c r="AC16232" s="431"/>
    </row>
    <row r="16233" spans="24:29">
      <c r="X16233" s="429"/>
      <c r="Y16233" s="429"/>
      <c r="Z16233" s="429"/>
      <c r="AA16233" s="429"/>
      <c r="AB16233" s="185"/>
      <c r="AC16233" s="431"/>
    </row>
    <row r="16234" spans="24:29">
      <c r="X16234" s="429"/>
      <c r="Y16234" s="429"/>
      <c r="Z16234" s="429"/>
      <c r="AA16234" s="429"/>
      <c r="AB16234" s="185"/>
      <c r="AC16234" s="431"/>
    </row>
    <row r="16235" spans="24:29">
      <c r="X16235" s="429"/>
      <c r="Y16235" s="429"/>
      <c r="Z16235" s="429"/>
      <c r="AA16235" s="429"/>
      <c r="AB16235" s="185"/>
      <c r="AC16235" s="431"/>
    </row>
    <row r="16236" spans="24:29">
      <c r="X16236" s="429"/>
      <c r="Y16236" s="429"/>
      <c r="Z16236" s="429"/>
      <c r="AA16236" s="429"/>
      <c r="AB16236" s="185"/>
      <c r="AC16236" s="431"/>
    </row>
    <row r="16237" spans="24:29">
      <c r="X16237" s="429"/>
      <c r="Y16237" s="429"/>
      <c r="Z16237" s="429"/>
      <c r="AA16237" s="429"/>
      <c r="AB16237" s="185"/>
      <c r="AC16237" s="431"/>
    </row>
    <row r="16238" spans="24:29">
      <c r="X16238" s="429"/>
      <c r="Y16238" s="429"/>
      <c r="Z16238" s="429"/>
      <c r="AA16238" s="429"/>
      <c r="AB16238" s="185"/>
      <c r="AC16238" s="431"/>
    </row>
    <row r="16239" spans="24:29">
      <c r="X16239" s="429"/>
      <c r="Y16239" s="429"/>
      <c r="Z16239" s="429"/>
      <c r="AA16239" s="429"/>
      <c r="AB16239" s="185"/>
      <c r="AC16239" s="431"/>
    </row>
    <row r="16240" spans="24:29">
      <c r="X16240" s="429"/>
      <c r="Y16240" s="429"/>
      <c r="Z16240" s="429"/>
      <c r="AA16240" s="429"/>
      <c r="AB16240" s="185"/>
      <c r="AC16240" s="431"/>
    </row>
    <row r="16241" spans="24:29">
      <c r="X16241" s="429"/>
      <c r="Y16241" s="429"/>
      <c r="Z16241" s="429"/>
      <c r="AA16241" s="429"/>
      <c r="AB16241" s="185"/>
      <c r="AC16241" s="431"/>
    </row>
    <row r="16242" spans="24:29">
      <c r="X16242" s="429"/>
      <c r="Y16242" s="429"/>
      <c r="Z16242" s="429"/>
      <c r="AA16242" s="429"/>
      <c r="AB16242" s="185"/>
      <c r="AC16242" s="431"/>
    </row>
    <row r="16243" spans="24:29">
      <c r="X16243" s="429"/>
      <c r="Y16243" s="429"/>
      <c r="Z16243" s="429"/>
      <c r="AA16243" s="429"/>
      <c r="AB16243" s="185"/>
      <c r="AC16243" s="431"/>
    </row>
    <row r="16244" spans="24:29">
      <c r="X16244" s="429"/>
      <c r="Y16244" s="429"/>
      <c r="Z16244" s="429"/>
      <c r="AA16244" s="429"/>
      <c r="AB16244" s="185"/>
      <c r="AC16244" s="431"/>
    </row>
    <row r="16245" spans="24:29">
      <c r="X16245" s="429"/>
      <c r="Y16245" s="429"/>
      <c r="Z16245" s="429"/>
      <c r="AA16245" s="429"/>
      <c r="AB16245" s="185"/>
      <c r="AC16245" s="431"/>
    </row>
    <row r="16246" spans="24:29">
      <c r="X16246" s="429"/>
      <c r="Y16246" s="429"/>
      <c r="Z16246" s="429"/>
      <c r="AA16246" s="429"/>
      <c r="AB16246" s="185"/>
      <c r="AC16246" s="431"/>
    </row>
    <row r="16247" spans="24:29">
      <c r="X16247" s="429"/>
      <c r="Y16247" s="429"/>
      <c r="Z16247" s="429"/>
      <c r="AA16247" s="429"/>
      <c r="AB16247" s="185"/>
      <c r="AC16247" s="431"/>
    </row>
    <row r="16248" spans="24:29">
      <c r="X16248" s="429"/>
      <c r="Y16248" s="429"/>
      <c r="Z16248" s="429"/>
      <c r="AA16248" s="429"/>
      <c r="AB16248" s="185"/>
      <c r="AC16248" s="431"/>
    </row>
    <row r="16249" spans="24:29">
      <c r="X16249" s="429"/>
      <c r="Y16249" s="429"/>
      <c r="Z16249" s="429"/>
      <c r="AA16249" s="429"/>
      <c r="AB16249" s="185"/>
      <c r="AC16249" s="431"/>
    </row>
    <row r="16250" spans="24:29">
      <c r="X16250" s="429"/>
      <c r="Y16250" s="429"/>
      <c r="Z16250" s="429"/>
      <c r="AA16250" s="429"/>
      <c r="AB16250" s="185"/>
      <c r="AC16250" s="431"/>
    </row>
    <row r="16251" spans="24:29">
      <c r="X16251" s="429"/>
      <c r="Y16251" s="429"/>
      <c r="Z16251" s="429"/>
      <c r="AA16251" s="429"/>
      <c r="AB16251" s="185"/>
      <c r="AC16251" s="431"/>
    </row>
    <row r="16252" spans="24:29">
      <c r="X16252" s="429"/>
      <c r="Y16252" s="429"/>
      <c r="Z16252" s="429"/>
      <c r="AA16252" s="429"/>
      <c r="AB16252" s="185"/>
      <c r="AC16252" s="431"/>
    </row>
    <row r="16253" spans="24:29">
      <c r="X16253" s="429"/>
      <c r="Y16253" s="429"/>
      <c r="Z16253" s="429"/>
      <c r="AA16253" s="429"/>
      <c r="AB16253" s="185"/>
      <c r="AC16253" s="431"/>
    </row>
    <row r="16254" spans="24:29">
      <c r="X16254" s="429"/>
      <c r="Y16254" s="429"/>
      <c r="Z16254" s="429"/>
      <c r="AA16254" s="429"/>
      <c r="AB16254" s="185"/>
      <c r="AC16254" s="431"/>
    </row>
    <row r="16255" spans="24:29">
      <c r="X16255" s="429"/>
      <c r="Y16255" s="429"/>
      <c r="Z16255" s="429"/>
      <c r="AA16255" s="429"/>
      <c r="AB16255" s="185"/>
      <c r="AC16255" s="431"/>
    </row>
    <row r="16256" spans="24:29">
      <c r="X16256" s="429"/>
      <c r="Y16256" s="429"/>
      <c r="Z16256" s="429"/>
      <c r="AA16256" s="429"/>
      <c r="AB16256" s="185"/>
      <c r="AC16256" s="431"/>
    </row>
    <row r="16257" spans="24:29">
      <c r="X16257" s="429"/>
      <c r="Y16257" s="429"/>
      <c r="Z16257" s="429"/>
      <c r="AA16257" s="429"/>
      <c r="AB16257" s="185"/>
      <c r="AC16257" s="431"/>
    </row>
    <row r="16258" spans="24:29">
      <c r="X16258" s="429"/>
      <c r="Y16258" s="429"/>
      <c r="Z16258" s="429"/>
      <c r="AA16258" s="429"/>
      <c r="AB16258" s="185"/>
      <c r="AC16258" s="431"/>
    </row>
    <row r="16259" spans="24:29">
      <c r="X16259" s="429"/>
      <c r="Y16259" s="429"/>
      <c r="Z16259" s="429"/>
      <c r="AA16259" s="429"/>
      <c r="AB16259" s="185"/>
      <c r="AC16259" s="431"/>
    </row>
    <row r="16260" spans="24:29">
      <c r="X16260" s="429"/>
      <c r="Y16260" s="429"/>
      <c r="Z16260" s="429"/>
      <c r="AA16260" s="429"/>
      <c r="AB16260" s="185"/>
      <c r="AC16260" s="431"/>
    </row>
    <row r="16261" spans="24:29">
      <c r="X16261" s="429"/>
      <c r="Y16261" s="429"/>
      <c r="Z16261" s="429"/>
      <c r="AA16261" s="429"/>
      <c r="AB16261" s="185"/>
      <c r="AC16261" s="431"/>
    </row>
    <row r="16262" spans="24:29">
      <c r="X16262" s="429"/>
      <c r="Y16262" s="429"/>
      <c r="Z16262" s="429"/>
      <c r="AA16262" s="429"/>
      <c r="AB16262" s="185"/>
      <c r="AC16262" s="431"/>
    </row>
    <row r="16263" spans="24:29">
      <c r="X16263" s="429"/>
      <c r="Y16263" s="429"/>
      <c r="Z16263" s="429"/>
      <c r="AA16263" s="429"/>
      <c r="AB16263" s="185"/>
      <c r="AC16263" s="431"/>
    </row>
    <row r="16264" spans="24:29">
      <c r="X16264" s="429"/>
      <c r="Y16264" s="429"/>
      <c r="Z16264" s="429"/>
      <c r="AA16264" s="429"/>
      <c r="AB16264" s="185"/>
      <c r="AC16264" s="431"/>
    </row>
    <row r="16265" spans="24:29">
      <c r="X16265" s="429"/>
      <c r="Y16265" s="429"/>
      <c r="Z16265" s="429"/>
      <c r="AA16265" s="429"/>
      <c r="AB16265" s="185"/>
      <c r="AC16265" s="431"/>
    </row>
    <row r="16266" spans="24:29">
      <c r="X16266" s="429"/>
      <c r="Y16266" s="429"/>
      <c r="Z16266" s="429"/>
      <c r="AA16266" s="429"/>
      <c r="AB16266" s="185"/>
      <c r="AC16266" s="431"/>
    </row>
    <row r="16267" spans="24:29">
      <c r="X16267" s="429"/>
      <c r="Y16267" s="429"/>
      <c r="Z16267" s="429"/>
      <c r="AA16267" s="429"/>
      <c r="AB16267" s="185"/>
      <c r="AC16267" s="431"/>
    </row>
    <row r="16268" spans="24:29">
      <c r="X16268" s="429"/>
      <c r="Y16268" s="429"/>
      <c r="Z16268" s="429"/>
      <c r="AA16268" s="429"/>
      <c r="AB16268" s="185"/>
      <c r="AC16268" s="431"/>
    </row>
    <row r="16269" spans="24:29">
      <c r="X16269" s="429"/>
      <c r="Y16269" s="429"/>
      <c r="Z16269" s="429"/>
      <c r="AA16269" s="429"/>
      <c r="AB16269" s="185"/>
      <c r="AC16269" s="431"/>
    </row>
    <row r="16270" spans="24:29">
      <c r="X16270" s="429"/>
      <c r="Y16270" s="429"/>
      <c r="Z16270" s="429"/>
      <c r="AA16270" s="429"/>
      <c r="AB16270" s="185"/>
      <c r="AC16270" s="431"/>
    </row>
    <row r="16271" spans="24:29">
      <c r="X16271" s="429"/>
      <c r="Y16271" s="429"/>
      <c r="Z16271" s="429"/>
      <c r="AA16271" s="429"/>
      <c r="AB16271" s="185"/>
      <c r="AC16271" s="431"/>
    </row>
    <row r="16272" spans="24:29">
      <c r="X16272" s="429"/>
      <c r="Y16272" s="429"/>
      <c r="Z16272" s="429"/>
      <c r="AA16272" s="429"/>
      <c r="AB16272" s="185"/>
      <c r="AC16272" s="431"/>
    </row>
    <row r="16273" spans="24:29">
      <c r="X16273" s="429"/>
      <c r="Y16273" s="429"/>
      <c r="Z16273" s="429"/>
      <c r="AA16273" s="429"/>
      <c r="AB16273" s="185"/>
      <c r="AC16273" s="431"/>
    </row>
    <row r="16274" spans="24:29">
      <c r="X16274" s="429"/>
      <c r="Y16274" s="429"/>
      <c r="Z16274" s="429"/>
      <c r="AA16274" s="429"/>
      <c r="AB16274" s="185"/>
      <c r="AC16274" s="431"/>
    </row>
    <row r="16275" spans="24:29">
      <c r="X16275" s="429"/>
      <c r="Y16275" s="429"/>
      <c r="Z16275" s="429"/>
      <c r="AA16275" s="429"/>
      <c r="AB16275" s="185"/>
      <c r="AC16275" s="431"/>
    </row>
    <row r="16276" spans="24:29">
      <c r="X16276" s="429"/>
      <c r="Y16276" s="429"/>
      <c r="Z16276" s="429"/>
      <c r="AA16276" s="429"/>
      <c r="AB16276" s="185"/>
      <c r="AC16276" s="431"/>
    </row>
    <row r="16277" spans="24:29">
      <c r="X16277" s="429"/>
      <c r="Y16277" s="429"/>
      <c r="Z16277" s="429"/>
      <c r="AA16277" s="429"/>
      <c r="AB16277" s="185"/>
      <c r="AC16277" s="431"/>
    </row>
    <row r="16278" spans="24:29">
      <c r="X16278" s="429"/>
      <c r="Y16278" s="429"/>
      <c r="Z16278" s="429"/>
      <c r="AA16278" s="429"/>
      <c r="AB16278" s="185"/>
      <c r="AC16278" s="431"/>
    </row>
    <row r="16279" spans="24:29">
      <c r="X16279" s="429"/>
      <c r="Y16279" s="429"/>
      <c r="Z16279" s="429"/>
      <c r="AA16279" s="429"/>
      <c r="AB16279" s="185"/>
      <c r="AC16279" s="431"/>
    </row>
    <row r="16280" spans="24:29">
      <c r="X16280" s="429"/>
      <c r="Y16280" s="429"/>
      <c r="Z16280" s="429"/>
      <c r="AA16280" s="429"/>
      <c r="AB16280" s="185"/>
      <c r="AC16280" s="431"/>
    </row>
    <row r="16281" spans="24:29">
      <c r="X16281" s="429"/>
      <c r="Y16281" s="429"/>
      <c r="Z16281" s="429"/>
      <c r="AA16281" s="429"/>
      <c r="AB16281" s="185"/>
      <c r="AC16281" s="431"/>
    </row>
    <row r="16282" spans="24:29">
      <c r="X16282" s="429"/>
      <c r="Y16282" s="429"/>
      <c r="Z16282" s="429"/>
      <c r="AA16282" s="429"/>
      <c r="AB16282" s="185"/>
      <c r="AC16282" s="431"/>
    </row>
    <row r="16283" spans="24:29">
      <c r="X16283" s="429"/>
      <c r="Y16283" s="429"/>
      <c r="Z16283" s="429"/>
      <c r="AA16283" s="429"/>
      <c r="AB16283" s="185"/>
      <c r="AC16283" s="431"/>
    </row>
    <row r="16284" spans="24:29">
      <c r="X16284" s="429"/>
      <c r="Y16284" s="429"/>
      <c r="Z16284" s="429"/>
      <c r="AA16284" s="429"/>
      <c r="AB16284" s="185"/>
      <c r="AC16284" s="431"/>
    </row>
    <row r="16285" spans="24:29">
      <c r="X16285" s="429"/>
      <c r="Y16285" s="429"/>
      <c r="Z16285" s="429"/>
      <c r="AA16285" s="429"/>
      <c r="AB16285" s="185"/>
      <c r="AC16285" s="431"/>
    </row>
    <row r="16286" spans="24:29">
      <c r="X16286" s="429"/>
      <c r="Y16286" s="429"/>
      <c r="Z16286" s="429"/>
      <c r="AA16286" s="429"/>
      <c r="AB16286" s="185"/>
      <c r="AC16286" s="431"/>
    </row>
    <row r="16287" spans="24:29">
      <c r="X16287" s="429"/>
      <c r="Y16287" s="429"/>
      <c r="Z16287" s="429"/>
      <c r="AA16287" s="429"/>
      <c r="AB16287" s="185"/>
      <c r="AC16287" s="431"/>
    </row>
    <row r="16288" spans="24:29">
      <c r="X16288" s="429"/>
      <c r="Y16288" s="429"/>
      <c r="Z16288" s="429"/>
      <c r="AA16288" s="429"/>
      <c r="AB16288" s="185"/>
      <c r="AC16288" s="431"/>
    </row>
    <row r="16289" spans="24:29">
      <c r="X16289" s="429"/>
      <c r="Y16289" s="429"/>
      <c r="Z16289" s="429"/>
      <c r="AA16289" s="429"/>
      <c r="AB16289" s="185"/>
      <c r="AC16289" s="431"/>
    </row>
    <row r="16290" spans="24:29">
      <c r="X16290" s="429"/>
      <c r="Y16290" s="429"/>
      <c r="Z16290" s="429"/>
      <c r="AA16290" s="429"/>
      <c r="AB16290" s="185"/>
      <c r="AC16290" s="431"/>
    </row>
    <row r="16291" spans="24:29">
      <c r="X16291" s="429"/>
      <c r="Y16291" s="429"/>
      <c r="Z16291" s="429"/>
      <c r="AA16291" s="429"/>
      <c r="AB16291" s="185"/>
      <c r="AC16291" s="431"/>
    </row>
    <row r="16292" spans="24:29">
      <c r="X16292" s="429"/>
      <c r="Y16292" s="429"/>
      <c r="Z16292" s="429"/>
      <c r="AA16292" s="429"/>
      <c r="AB16292" s="185"/>
      <c r="AC16292" s="431"/>
    </row>
    <row r="16293" spans="24:29">
      <c r="X16293" s="429"/>
      <c r="Y16293" s="429"/>
      <c r="Z16293" s="429"/>
      <c r="AA16293" s="429"/>
      <c r="AB16293" s="185"/>
      <c r="AC16293" s="431"/>
    </row>
    <row r="16294" spans="24:29">
      <c r="X16294" s="429"/>
      <c r="Y16294" s="429"/>
      <c r="Z16294" s="429"/>
      <c r="AA16294" s="429"/>
      <c r="AB16294" s="185"/>
      <c r="AC16294" s="431"/>
    </row>
    <row r="16295" spans="24:29">
      <c r="X16295" s="429"/>
      <c r="Y16295" s="429"/>
      <c r="Z16295" s="429"/>
      <c r="AA16295" s="429"/>
      <c r="AB16295" s="185"/>
      <c r="AC16295" s="431"/>
    </row>
    <row r="16296" spans="24:29">
      <c r="X16296" s="429"/>
      <c r="Y16296" s="429"/>
      <c r="Z16296" s="429"/>
      <c r="AA16296" s="429"/>
      <c r="AB16296" s="185"/>
      <c r="AC16296" s="431"/>
    </row>
    <row r="16297" spans="24:29">
      <c r="X16297" s="429"/>
      <c r="Y16297" s="429"/>
      <c r="Z16297" s="429"/>
      <c r="AA16297" s="429"/>
      <c r="AB16297" s="185"/>
      <c r="AC16297" s="431"/>
    </row>
    <row r="16298" spans="24:29">
      <c r="X16298" s="429"/>
      <c r="Y16298" s="429"/>
      <c r="Z16298" s="429"/>
      <c r="AA16298" s="429"/>
      <c r="AB16298" s="185"/>
      <c r="AC16298" s="431"/>
    </row>
    <row r="16299" spans="24:29">
      <c r="X16299" s="429"/>
      <c r="Y16299" s="429"/>
      <c r="Z16299" s="429"/>
      <c r="AA16299" s="429"/>
      <c r="AB16299" s="185"/>
      <c r="AC16299" s="431"/>
    </row>
    <row r="16300" spans="24:29">
      <c r="X16300" s="429"/>
      <c r="Y16300" s="429"/>
      <c r="Z16300" s="429"/>
      <c r="AA16300" s="429"/>
      <c r="AB16300" s="185"/>
      <c r="AC16300" s="431"/>
    </row>
    <row r="16301" spans="24:29">
      <c r="X16301" s="429"/>
      <c r="Y16301" s="429"/>
      <c r="Z16301" s="429"/>
      <c r="AA16301" s="429"/>
      <c r="AB16301" s="185"/>
      <c r="AC16301" s="431"/>
    </row>
    <row r="16302" spans="24:29">
      <c r="X16302" s="429"/>
      <c r="Y16302" s="429"/>
      <c r="Z16302" s="429"/>
      <c r="AA16302" s="429"/>
      <c r="AB16302" s="185"/>
      <c r="AC16302" s="431"/>
    </row>
    <row r="16303" spans="24:29">
      <c r="X16303" s="429"/>
      <c r="Y16303" s="429"/>
      <c r="Z16303" s="429"/>
      <c r="AA16303" s="429"/>
      <c r="AB16303" s="185"/>
      <c r="AC16303" s="431"/>
    </row>
    <row r="16304" spans="24:29">
      <c r="X16304" s="429"/>
      <c r="Y16304" s="429"/>
      <c r="Z16304" s="429"/>
      <c r="AA16304" s="429"/>
      <c r="AB16304" s="185"/>
      <c r="AC16304" s="431"/>
    </row>
    <row r="16305" spans="24:29">
      <c r="X16305" s="429"/>
      <c r="Y16305" s="429"/>
      <c r="Z16305" s="429"/>
      <c r="AA16305" s="429"/>
      <c r="AB16305" s="185"/>
      <c r="AC16305" s="431"/>
    </row>
    <row r="16306" spans="24:29">
      <c r="X16306" s="429"/>
      <c r="Y16306" s="429"/>
      <c r="Z16306" s="429"/>
      <c r="AA16306" s="429"/>
      <c r="AB16306" s="185"/>
      <c r="AC16306" s="431"/>
    </row>
    <row r="16307" spans="24:29">
      <c r="X16307" s="429"/>
      <c r="Y16307" s="429"/>
      <c r="Z16307" s="429"/>
      <c r="AA16307" s="429"/>
      <c r="AB16307" s="185"/>
      <c r="AC16307" s="431"/>
    </row>
    <row r="16308" spans="24:29">
      <c r="X16308" s="429"/>
      <c r="Y16308" s="429"/>
      <c r="Z16308" s="429"/>
      <c r="AA16308" s="429"/>
      <c r="AB16308" s="185"/>
      <c r="AC16308" s="431"/>
    </row>
    <row r="16309" spans="24:29">
      <c r="X16309" s="429"/>
      <c r="Y16309" s="429"/>
      <c r="Z16309" s="429"/>
      <c r="AA16309" s="429"/>
      <c r="AB16309" s="185"/>
      <c r="AC16309" s="431"/>
    </row>
    <row r="16310" spans="24:29">
      <c r="X16310" s="429"/>
      <c r="Y16310" s="429"/>
      <c r="Z16310" s="429"/>
      <c r="AA16310" s="429"/>
      <c r="AB16310" s="185"/>
      <c r="AC16310" s="431"/>
    </row>
    <row r="16311" spans="24:29">
      <c r="X16311" s="429"/>
      <c r="Y16311" s="429"/>
      <c r="Z16311" s="429"/>
      <c r="AA16311" s="429"/>
      <c r="AB16311" s="185"/>
      <c r="AC16311" s="431"/>
    </row>
    <row r="16312" spans="24:29">
      <c r="X16312" s="429"/>
      <c r="Y16312" s="429"/>
      <c r="Z16312" s="429"/>
      <c r="AA16312" s="429"/>
      <c r="AB16312" s="185"/>
      <c r="AC16312" s="431"/>
    </row>
    <row r="16313" spans="24:29">
      <c r="X16313" s="429"/>
      <c r="Y16313" s="429"/>
      <c r="Z16313" s="429"/>
      <c r="AA16313" s="429"/>
      <c r="AB16313" s="185"/>
      <c r="AC16313" s="431"/>
    </row>
    <row r="16314" spans="24:29">
      <c r="X16314" s="429"/>
      <c r="Y16314" s="429"/>
      <c r="Z16314" s="429"/>
      <c r="AA16314" s="429"/>
      <c r="AB16314" s="185"/>
      <c r="AC16314" s="431"/>
    </row>
    <row r="16315" spans="24:29">
      <c r="X16315" s="429"/>
      <c r="Y16315" s="429"/>
      <c r="Z16315" s="429"/>
      <c r="AA16315" s="429"/>
      <c r="AB16315" s="185"/>
      <c r="AC16315" s="431"/>
    </row>
    <row r="16316" spans="24:29">
      <c r="X16316" s="429"/>
      <c r="Y16316" s="429"/>
      <c r="Z16316" s="429"/>
      <c r="AA16316" s="429"/>
      <c r="AB16316" s="185"/>
      <c r="AC16316" s="431"/>
    </row>
    <row r="16317" spans="24:29">
      <c r="X16317" s="429"/>
      <c r="Y16317" s="429"/>
      <c r="Z16317" s="429"/>
      <c r="AA16317" s="429"/>
      <c r="AB16317" s="185"/>
      <c r="AC16317" s="431"/>
    </row>
    <row r="16318" spans="24:29">
      <c r="X16318" s="429"/>
      <c r="Y16318" s="429"/>
      <c r="Z16318" s="429"/>
      <c r="AA16318" s="429"/>
      <c r="AB16318" s="185"/>
      <c r="AC16318" s="431"/>
    </row>
    <row r="16319" spans="24:29">
      <c r="X16319" s="429"/>
      <c r="Y16319" s="429"/>
      <c r="Z16319" s="429"/>
      <c r="AA16319" s="429"/>
      <c r="AB16319" s="185"/>
      <c r="AC16319" s="431"/>
    </row>
    <row r="16320" spans="24:29">
      <c r="X16320" s="429"/>
      <c r="Y16320" s="429"/>
      <c r="Z16320" s="429"/>
      <c r="AA16320" s="429"/>
      <c r="AB16320" s="185"/>
      <c r="AC16320" s="431"/>
    </row>
    <row r="16321" spans="24:29">
      <c r="X16321" s="429"/>
      <c r="Y16321" s="429"/>
      <c r="Z16321" s="429"/>
      <c r="AA16321" s="429"/>
      <c r="AB16321" s="185"/>
      <c r="AC16321" s="431"/>
    </row>
    <row r="16322" spans="24:29">
      <c r="X16322" s="429"/>
      <c r="Y16322" s="429"/>
      <c r="Z16322" s="429"/>
      <c r="AA16322" s="429"/>
      <c r="AB16322" s="185"/>
      <c r="AC16322" s="431"/>
    </row>
    <row r="16323" spans="24:29">
      <c r="X16323" s="429"/>
      <c r="Y16323" s="429"/>
      <c r="Z16323" s="429"/>
      <c r="AA16323" s="429"/>
      <c r="AB16323" s="185"/>
      <c r="AC16323" s="431"/>
    </row>
    <row r="16324" spans="24:29">
      <c r="X16324" s="429"/>
      <c r="Y16324" s="429"/>
      <c r="Z16324" s="429"/>
      <c r="AA16324" s="429"/>
      <c r="AB16324" s="185"/>
      <c r="AC16324" s="431"/>
    </row>
    <row r="16325" spans="24:29">
      <c r="X16325" s="429"/>
      <c r="Y16325" s="429"/>
      <c r="Z16325" s="429"/>
      <c r="AA16325" s="429"/>
      <c r="AB16325" s="185"/>
      <c r="AC16325" s="431"/>
    </row>
    <row r="16326" spans="24:29">
      <c r="X16326" s="429"/>
      <c r="Y16326" s="429"/>
      <c r="Z16326" s="429"/>
      <c r="AA16326" s="429"/>
      <c r="AB16326" s="185"/>
      <c r="AC16326" s="431"/>
    </row>
    <row r="16327" spans="24:29">
      <c r="X16327" s="429"/>
      <c r="Y16327" s="429"/>
      <c r="Z16327" s="429"/>
      <c r="AA16327" s="429"/>
      <c r="AB16327" s="185"/>
      <c r="AC16327" s="431"/>
    </row>
    <row r="16328" spans="24:29">
      <c r="X16328" s="429"/>
      <c r="Y16328" s="429"/>
      <c r="Z16328" s="429"/>
      <c r="AA16328" s="429"/>
      <c r="AB16328" s="185"/>
      <c r="AC16328" s="431"/>
    </row>
    <row r="16329" spans="24:29">
      <c r="X16329" s="429"/>
      <c r="Y16329" s="429"/>
      <c r="Z16329" s="429"/>
      <c r="AA16329" s="429"/>
      <c r="AB16329" s="185"/>
      <c r="AC16329" s="431"/>
    </row>
    <row r="16330" spans="24:29">
      <c r="X16330" s="429"/>
      <c r="Y16330" s="429"/>
      <c r="Z16330" s="429"/>
      <c r="AA16330" s="429"/>
      <c r="AB16330" s="185"/>
      <c r="AC16330" s="431"/>
    </row>
    <row r="16331" spans="24:29">
      <c r="X16331" s="429"/>
      <c r="Y16331" s="429"/>
      <c r="Z16331" s="429"/>
      <c r="AA16331" s="429"/>
      <c r="AB16331" s="185"/>
      <c r="AC16331" s="431"/>
    </row>
    <row r="16332" spans="24:29">
      <c r="X16332" s="429"/>
      <c r="Y16332" s="429"/>
      <c r="Z16332" s="429"/>
      <c r="AA16332" s="429"/>
      <c r="AB16332" s="185"/>
      <c r="AC16332" s="431"/>
    </row>
    <row r="16333" spans="24:29">
      <c r="X16333" s="429"/>
      <c r="Y16333" s="429"/>
      <c r="Z16333" s="429"/>
      <c r="AA16333" s="429"/>
      <c r="AB16333" s="185"/>
      <c r="AC16333" s="431"/>
    </row>
    <row r="16334" spans="24:29">
      <c r="X16334" s="429"/>
      <c r="Y16334" s="429"/>
      <c r="Z16334" s="429"/>
      <c r="AA16334" s="429"/>
      <c r="AB16334" s="185"/>
      <c r="AC16334" s="431"/>
    </row>
    <row r="16335" spans="24:29">
      <c r="X16335" s="429"/>
      <c r="Y16335" s="429"/>
      <c r="Z16335" s="429"/>
      <c r="AA16335" s="429"/>
      <c r="AB16335" s="185"/>
      <c r="AC16335" s="431"/>
    </row>
    <row r="16336" spans="24:29">
      <c r="X16336" s="429"/>
      <c r="Y16336" s="429"/>
      <c r="Z16336" s="429"/>
      <c r="AA16336" s="429"/>
      <c r="AB16336" s="185"/>
      <c r="AC16336" s="431"/>
    </row>
    <row r="16337" spans="24:29">
      <c r="X16337" s="429"/>
      <c r="Y16337" s="429"/>
      <c r="Z16337" s="429"/>
      <c r="AA16337" s="429"/>
      <c r="AB16337" s="185"/>
      <c r="AC16337" s="431"/>
    </row>
    <row r="16338" spans="24:29">
      <c r="X16338" s="429"/>
      <c r="Y16338" s="429"/>
      <c r="Z16338" s="429"/>
      <c r="AA16338" s="429"/>
      <c r="AB16338" s="185"/>
      <c r="AC16338" s="431"/>
    </row>
    <row r="16339" spans="24:29">
      <c r="X16339" s="429"/>
      <c r="Y16339" s="429"/>
      <c r="Z16339" s="429"/>
      <c r="AA16339" s="429"/>
      <c r="AB16339" s="185"/>
      <c r="AC16339" s="431"/>
    </row>
    <row r="16340" spans="24:29">
      <c r="X16340" s="429"/>
      <c r="Y16340" s="429"/>
      <c r="Z16340" s="429"/>
      <c r="AA16340" s="429"/>
      <c r="AB16340" s="185"/>
      <c r="AC16340" s="431"/>
    </row>
    <row r="16341" spans="24:29">
      <c r="X16341" s="429"/>
      <c r="Y16341" s="429"/>
      <c r="Z16341" s="429"/>
      <c r="AA16341" s="429"/>
      <c r="AB16341" s="185"/>
      <c r="AC16341" s="431"/>
    </row>
    <row r="16342" spans="24:29">
      <c r="X16342" s="429"/>
      <c r="Y16342" s="429"/>
      <c r="Z16342" s="429"/>
      <c r="AA16342" s="429"/>
      <c r="AB16342" s="185"/>
      <c r="AC16342" s="431"/>
    </row>
    <row r="16343" spans="24:29">
      <c r="X16343" s="429"/>
      <c r="Y16343" s="429"/>
      <c r="Z16343" s="429"/>
      <c r="AA16343" s="429"/>
      <c r="AB16343" s="185"/>
      <c r="AC16343" s="431"/>
    </row>
    <row r="16344" spans="24:29">
      <c r="X16344" s="429"/>
      <c r="Y16344" s="429"/>
      <c r="Z16344" s="429"/>
      <c r="AA16344" s="429"/>
      <c r="AB16344" s="185"/>
      <c r="AC16344" s="431"/>
    </row>
    <row r="16345" spans="24:29">
      <c r="X16345" s="429"/>
      <c r="Y16345" s="429"/>
      <c r="Z16345" s="429"/>
      <c r="AA16345" s="429"/>
      <c r="AB16345" s="185"/>
      <c r="AC16345" s="431"/>
    </row>
    <row r="16346" spans="24:29">
      <c r="X16346" s="429"/>
      <c r="Y16346" s="429"/>
      <c r="Z16346" s="429"/>
      <c r="AA16346" s="429"/>
      <c r="AB16346" s="185"/>
      <c r="AC16346" s="431"/>
    </row>
    <row r="16347" spans="24:29">
      <c r="X16347" s="429"/>
      <c r="Y16347" s="429"/>
      <c r="Z16347" s="429"/>
      <c r="AA16347" s="429"/>
      <c r="AB16347" s="185"/>
      <c r="AC16347" s="431"/>
    </row>
    <row r="16348" spans="24:29">
      <c r="X16348" s="429"/>
      <c r="Y16348" s="429"/>
      <c r="Z16348" s="429"/>
      <c r="AA16348" s="429"/>
      <c r="AB16348" s="185"/>
      <c r="AC16348" s="431"/>
    </row>
    <row r="16349" spans="24:29">
      <c r="X16349" s="429"/>
      <c r="Y16349" s="429"/>
      <c r="Z16349" s="429"/>
      <c r="AA16349" s="429"/>
      <c r="AB16349" s="185"/>
      <c r="AC16349" s="431"/>
    </row>
    <row r="16350" spans="24:29">
      <c r="X16350" s="429"/>
      <c r="Y16350" s="429"/>
      <c r="Z16350" s="429"/>
      <c r="AA16350" s="429"/>
      <c r="AB16350" s="185"/>
      <c r="AC16350" s="431"/>
    </row>
    <row r="16351" spans="24:29">
      <c r="X16351" s="429"/>
      <c r="Y16351" s="429"/>
      <c r="Z16351" s="429"/>
      <c r="AA16351" s="429"/>
      <c r="AB16351" s="185"/>
      <c r="AC16351" s="431"/>
    </row>
    <row r="16352" spans="24:29">
      <c r="X16352" s="429"/>
      <c r="Y16352" s="429"/>
      <c r="Z16352" s="429"/>
      <c r="AA16352" s="429"/>
      <c r="AB16352" s="185"/>
      <c r="AC16352" s="431"/>
    </row>
    <row r="16353" spans="24:29">
      <c r="X16353" s="429"/>
      <c r="Y16353" s="429"/>
      <c r="Z16353" s="429"/>
      <c r="AA16353" s="429"/>
      <c r="AB16353" s="185"/>
      <c r="AC16353" s="431"/>
    </row>
    <row r="16354" spans="24:29">
      <c r="X16354" s="429"/>
      <c r="Y16354" s="429"/>
      <c r="Z16354" s="429"/>
      <c r="AA16354" s="429"/>
      <c r="AB16354" s="185"/>
      <c r="AC16354" s="431"/>
    </row>
    <row r="16355" spans="24:29">
      <c r="X16355" s="429"/>
      <c r="Y16355" s="429"/>
      <c r="Z16355" s="429"/>
      <c r="AA16355" s="429"/>
      <c r="AB16355" s="185"/>
      <c r="AC16355" s="431"/>
    </row>
    <row r="16356" spans="24:29">
      <c r="X16356" s="429"/>
      <c r="Y16356" s="429"/>
      <c r="Z16356" s="429"/>
      <c r="AA16356" s="429"/>
      <c r="AB16356" s="185"/>
      <c r="AC16356" s="431"/>
    </row>
    <row r="16357" spans="24:29">
      <c r="X16357" s="429"/>
      <c r="Y16357" s="429"/>
      <c r="Z16357" s="429"/>
      <c r="AA16357" s="429"/>
      <c r="AB16357" s="185"/>
      <c r="AC16357" s="431"/>
    </row>
    <row r="16358" spans="24:29">
      <c r="X16358" s="429"/>
      <c r="Y16358" s="429"/>
      <c r="Z16358" s="429"/>
      <c r="AA16358" s="429"/>
      <c r="AB16358" s="185"/>
      <c r="AC16358" s="431"/>
    </row>
    <row r="16359" spans="24:29">
      <c r="X16359" s="429"/>
      <c r="Y16359" s="429"/>
      <c r="Z16359" s="429"/>
      <c r="AA16359" s="429"/>
      <c r="AB16359" s="185"/>
      <c r="AC16359" s="431"/>
    </row>
    <row r="16360" spans="24:29">
      <c r="X16360" s="429"/>
      <c r="Y16360" s="429"/>
      <c r="Z16360" s="429"/>
      <c r="AA16360" s="429"/>
      <c r="AB16360" s="185"/>
      <c r="AC16360" s="431"/>
    </row>
    <row r="16361" spans="24:29">
      <c r="X16361" s="429"/>
      <c r="Y16361" s="429"/>
      <c r="Z16361" s="429"/>
      <c r="AA16361" s="429"/>
      <c r="AB16361" s="185"/>
      <c r="AC16361" s="431"/>
    </row>
    <row r="16362" spans="24:29">
      <c r="X16362" s="429"/>
      <c r="Y16362" s="429"/>
      <c r="Z16362" s="429"/>
      <c r="AA16362" s="429"/>
      <c r="AB16362" s="185"/>
      <c r="AC16362" s="431"/>
    </row>
    <row r="16363" spans="24:29">
      <c r="X16363" s="429"/>
      <c r="Y16363" s="429"/>
      <c r="Z16363" s="429"/>
      <c r="AA16363" s="429"/>
      <c r="AB16363" s="185"/>
      <c r="AC16363" s="431"/>
    </row>
    <row r="16364" spans="24:29">
      <c r="X16364" s="429"/>
      <c r="Y16364" s="429"/>
      <c r="Z16364" s="429"/>
      <c r="AA16364" s="429"/>
      <c r="AB16364" s="185"/>
      <c r="AC16364" s="431"/>
    </row>
    <row r="16365" spans="24:29">
      <c r="X16365" s="429"/>
      <c r="Y16365" s="429"/>
      <c r="Z16365" s="429"/>
      <c r="AA16365" s="429"/>
      <c r="AB16365" s="185"/>
      <c r="AC16365" s="431"/>
    </row>
    <row r="16366" spans="24:29">
      <c r="X16366" s="429"/>
      <c r="Y16366" s="429"/>
      <c r="Z16366" s="429"/>
      <c r="AA16366" s="429"/>
      <c r="AB16366" s="185"/>
      <c r="AC16366" s="431"/>
    </row>
    <row r="16367" spans="24:29">
      <c r="X16367" s="429"/>
      <c r="Y16367" s="429"/>
      <c r="Z16367" s="429"/>
      <c r="AA16367" s="429"/>
      <c r="AB16367" s="185"/>
      <c r="AC16367" s="431"/>
    </row>
    <row r="16368" spans="24:29">
      <c r="X16368" s="429"/>
      <c r="Y16368" s="429"/>
      <c r="Z16368" s="429"/>
      <c r="AA16368" s="429"/>
      <c r="AB16368" s="185"/>
      <c r="AC16368" s="431"/>
    </row>
    <row r="16369" spans="24:29">
      <c r="X16369" s="429"/>
      <c r="Y16369" s="429"/>
      <c r="Z16369" s="429"/>
      <c r="AA16369" s="429"/>
      <c r="AB16369" s="185"/>
      <c r="AC16369" s="431"/>
    </row>
    <row r="16370" spans="24:29">
      <c r="X16370" s="429"/>
      <c r="Y16370" s="429"/>
      <c r="Z16370" s="429"/>
      <c r="AA16370" s="429"/>
      <c r="AB16370" s="185"/>
      <c r="AC16370" s="431"/>
    </row>
    <row r="16371" spans="24:29">
      <c r="X16371" s="429"/>
      <c r="Y16371" s="429"/>
      <c r="Z16371" s="429"/>
      <c r="AA16371" s="429"/>
      <c r="AB16371" s="185"/>
      <c r="AC16371" s="431"/>
    </row>
    <row r="16372" spans="24:29">
      <c r="X16372" s="429"/>
      <c r="Y16372" s="429"/>
      <c r="Z16372" s="429"/>
      <c r="AA16372" s="429"/>
      <c r="AB16372" s="185"/>
      <c r="AC16372" s="431"/>
    </row>
    <row r="16373" spans="24:29">
      <c r="X16373" s="429"/>
      <c r="Y16373" s="429"/>
      <c r="Z16373" s="429"/>
      <c r="AA16373" s="429"/>
      <c r="AB16373" s="185"/>
      <c r="AC16373" s="431"/>
    </row>
    <row r="16374" spans="24:29">
      <c r="X16374" s="429"/>
      <c r="Y16374" s="429"/>
      <c r="Z16374" s="429"/>
      <c r="AA16374" s="429"/>
      <c r="AB16374" s="185"/>
      <c r="AC16374" s="431"/>
    </row>
    <row r="16375" spans="24:29">
      <c r="X16375" s="429"/>
      <c r="Y16375" s="429"/>
      <c r="Z16375" s="429"/>
      <c r="AA16375" s="429"/>
      <c r="AB16375" s="185"/>
      <c r="AC16375" s="431"/>
    </row>
    <row r="16376" spans="24:29">
      <c r="X16376" s="429"/>
      <c r="Y16376" s="429"/>
      <c r="Z16376" s="429"/>
      <c r="AA16376" s="429"/>
      <c r="AB16376" s="185"/>
      <c r="AC16376" s="431"/>
    </row>
    <row r="16377" spans="24:29">
      <c r="X16377" s="429"/>
      <c r="Y16377" s="429"/>
      <c r="Z16377" s="429"/>
      <c r="AA16377" s="429"/>
      <c r="AB16377" s="185"/>
      <c r="AC16377" s="431"/>
    </row>
    <row r="16378" spans="24:29">
      <c r="X16378" s="429"/>
      <c r="Y16378" s="429"/>
      <c r="Z16378" s="429"/>
      <c r="AA16378" s="429"/>
      <c r="AB16378" s="185"/>
      <c r="AC16378" s="431"/>
    </row>
    <row r="16379" spans="24:29">
      <c r="X16379" s="429"/>
      <c r="Y16379" s="429"/>
      <c r="Z16379" s="429"/>
      <c r="AA16379" s="429"/>
      <c r="AB16379" s="185"/>
      <c r="AC16379" s="431"/>
    </row>
    <row r="16380" spans="24:29">
      <c r="X16380" s="429"/>
      <c r="Y16380" s="429"/>
      <c r="Z16380" s="429"/>
      <c r="AA16380" s="429"/>
      <c r="AB16380" s="185"/>
      <c r="AC16380" s="431"/>
    </row>
    <row r="16381" spans="24:29">
      <c r="X16381" s="429"/>
      <c r="Y16381" s="429"/>
      <c r="Z16381" s="429"/>
      <c r="AA16381" s="429"/>
      <c r="AB16381" s="185"/>
      <c r="AC16381" s="431"/>
    </row>
    <row r="16382" spans="24:29">
      <c r="X16382" s="429"/>
      <c r="Y16382" s="429"/>
      <c r="Z16382" s="429"/>
      <c r="AA16382" s="429"/>
      <c r="AB16382" s="185"/>
      <c r="AC16382" s="431"/>
    </row>
    <row r="16383" spans="24:29">
      <c r="X16383" s="429"/>
      <c r="Y16383" s="429"/>
      <c r="Z16383" s="429"/>
      <c r="AA16383" s="429"/>
      <c r="AB16383" s="185"/>
      <c r="AC16383" s="431"/>
    </row>
    <row r="16384" spans="24:29">
      <c r="X16384" s="429"/>
      <c r="Y16384" s="429"/>
      <c r="Z16384" s="429"/>
      <c r="AA16384" s="429"/>
      <c r="AB16384" s="185"/>
      <c r="AC16384" s="431"/>
    </row>
    <row r="16385" spans="24:29">
      <c r="X16385" s="429"/>
      <c r="Y16385" s="429"/>
      <c r="Z16385" s="429"/>
      <c r="AA16385" s="429"/>
      <c r="AB16385" s="185"/>
      <c r="AC16385" s="431"/>
    </row>
    <row r="16386" spans="24:29">
      <c r="X16386" s="429"/>
      <c r="Y16386" s="429"/>
      <c r="Z16386" s="429"/>
      <c r="AA16386" s="429"/>
      <c r="AB16386" s="185"/>
      <c r="AC16386" s="431"/>
    </row>
    <row r="16387" spans="24:29">
      <c r="X16387" s="429"/>
      <c r="Y16387" s="429"/>
      <c r="Z16387" s="429"/>
      <c r="AA16387" s="429"/>
      <c r="AB16387" s="185"/>
      <c r="AC16387" s="431"/>
    </row>
    <row r="16388" spans="24:29">
      <c r="X16388" s="429"/>
      <c r="Y16388" s="429"/>
      <c r="Z16388" s="429"/>
      <c r="AA16388" s="429"/>
      <c r="AB16388" s="185"/>
      <c r="AC16388" s="431"/>
    </row>
    <row r="16389" spans="24:29">
      <c r="X16389" s="429"/>
      <c r="Y16389" s="429"/>
      <c r="Z16389" s="429"/>
      <c r="AA16389" s="429"/>
      <c r="AB16389" s="185"/>
      <c r="AC16389" s="431"/>
    </row>
    <row r="16390" spans="24:29">
      <c r="X16390" s="429"/>
      <c r="Y16390" s="429"/>
      <c r="Z16390" s="429"/>
      <c r="AA16390" s="429"/>
      <c r="AB16390" s="185"/>
      <c r="AC16390" s="431"/>
    </row>
    <row r="16391" spans="24:29">
      <c r="X16391" s="429"/>
      <c r="Y16391" s="429"/>
      <c r="Z16391" s="429"/>
      <c r="AA16391" s="429"/>
      <c r="AB16391" s="185"/>
      <c r="AC16391" s="431"/>
    </row>
    <row r="16392" spans="24:29">
      <c r="X16392" s="429"/>
      <c r="Y16392" s="429"/>
      <c r="Z16392" s="429"/>
      <c r="AA16392" s="429"/>
      <c r="AB16392" s="185"/>
      <c r="AC16392" s="431"/>
    </row>
    <row r="16393" spans="24:29">
      <c r="X16393" s="429"/>
      <c r="Y16393" s="429"/>
      <c r="Z16393" s="429"/>
      <c r="AA16393" s="429"/>
      <c r="AB16393" s="185"/>
      <c r="AC16393" s="431"/>
    </row>
    <row r="16394" spans="24:29">
      <c r="X16394" s="429"/>
      <c r="Y16394" s="429"/>
      <c r="Z16394" s="429"/>
      <c r="AA16394" s="429"/>
      <c r="AB16394" s="185"/>
      <c r="AC16394" s="431"/>
    </row>
    <row r="16395" spans="24:29">
      <c r="X16395" s="429"/>
      <c r="Y16395" s="429"/>
      <c r="Z16395" s="429"/>
      <c r="AA16395" s="429"/>
      <c r="AB16395" s="185"/>
      <c r="AC16395" s="431"/>
    </row>
    <row r="16396" spans="24:29">
      <c r="X16396" s="429"/>
      <c r="Y16396" s="429"/>
      <c r="Z16396" s="429"/>
      <c r="AA16396" s="429"/>
      <c r="AB16396" s="185"/>
      <c r="AC16396" s="431"/>
    </row>
    <row r="16397" spans="24:29">
      <c r="X16397" s="429"/>
      <c r="Y16397" s="429"/>
      <c r="Z16397" s="429"/>
      <c r="AA16397" s="429"/>
      <c r="AB16397" s="185"/>
      <c r="AC16397" s="431"/>
    </row>
    <row r="16398" spans="24:29">
      <c r="X16398" s="429"/>
      <c r="Y16398" s="429"/>
      <c r="Z16398" s="429"/>
      <c r="AA16398" s="429"/>
      <c r="AB16398" s="185"/>
      <c r="AC16398" s="431"/>
    </row>
    <row r="16399" spans="24:29">
      <c r="X16399" s="429"/>
      <c r="Y16399" s="429"/>
      <c r="Z16399" s="429"/>
      <c r="AA16399" s="429"/>
      <c r="AB16399" s="185"/>
      <c r="AC16399" s="431"/>
    </row>
    <row r="16400" spans="24:29">
      <c r="X16400" s="429"/>
      <c r="Y16400" s="429"/>
      <c r="Z16400" s="429"/>
      <c r="AA16400" s="429"/>
      <c r="AB16400" s="185"/>
      <c r="AC16400" s="431"/>
    </row>
    <row r="16401" spans="24:29">
      <c r="X16401" s="429"/>
      <c r="Y16401" s="429"/>
      <c r="Z16401" s="429"/>
      <c r="AA16401" s="429"/>
      <c r="AB16401" s="185"/>
      <c r="AC16401" s="431"/>
    </row>
    <row r="16402" spans="24:29">
      <c r="X16402" s="429"/>
      <c r="Y16402" s="429"/>
      <c r="Z16402" s="429"/>
      <c r="AA16402" s="429"/>
      <c r="AB16402" s="185"/>
      <c r="AC16402" s="431"/>
    </row>
    <row r="16403" spans="24:29">
      <c r="X16403" s="429"/>
      <c r="Y16403" s="429"/>
      <c r="Z16403" s="429"/>
      <c r="AA16403" s="429"/>
      <c r="AB16403" s="185"/>
      <c r="AC16403" s="431"/>
    </row>
    <row r="16404" spans="24:29">
      <c r="X16404" s="429"/>
      <c r="Y16404" s="429"/>
      <c r="Z16404" s="429"/>
      <c r="AA16404" s="429"/>
      <c r="AB16404" s="185"/>
      <c r="AC16404" s="431"/>
    </row>
    <row r="16405" spans="24:29">
      <c r="X16405" s="429"/>
      <c r="Y16405" s="429"/>
      <c r="Z16405" s="429"/>
      <c r="AA16405" s="429"/>
      <c r="AB16405" s="185"/>
      <c r="AC16405" s="431"/>
    </row>
    <row r="16406" spans="24:29">
      <c r="X16406" s="429"/>
      <c r="Y16406" s="429"/>
      <c r="Z16406" s="429"/>
      <c r="AA16406" s="429"/>
      <c r="AB16406" s="185"/>
      <c r="AC16406" s="431"/>
    </row>
    <row r="16407" spans="24:29">
      <c r="X16407" s="429"/>
      <c r="Y16407" s="429"/>
      <c r="Z16407" s="429"/>
      <c r="AA16407" s="429"/>
      <c r="AB16407" s="185"/>
      <c r="AC16407" s="431"/>
    </row>
    <row r="16408" spans="24:29">
      <c r="X16408" s="429"/>
      <c r="Y16408" s="429"/>
      <c r="Z16408" s="429"/>
      <c r="AA16408" s="429"/>
      <c r="AB16408" s="185"/>
      <c r="AC16408" s="431"/>
    </row>
    <row r="16409" spans="24:29">
      <c r="X16409" s="429"/>
      <c r="Y16409" s="429"/>
      <c r="Z16409" s="429"/>
      <c r="AA16409" s="429"/>
      <c r="AB16409" s="185"/>
      <c r="AC16409" s="431"/>
    </row>
    <row r="16410" spans="24:29">
      <c r="X16410" s="429"/>
      <c r="Y16410" s="429"/>
      <c r="Z16410" s="429"/>
      <c r="AA16410" s="429"/>
      <c r="AB16410" s="185"/>
      <c r="AC16410" s="431"/>
    </row>
    <row r="16411" spans="24:29">
      <c r="X16411" s="429"/>
      <c r="Y16411" s="429"/>
      <c r="Z16411" s="429"/>
      <c r="AA16411" s="429"/>
      <c r="AB16411" s="185"/>
      <c r="AC16411" s="431"/>
    </row>
    <row r="16412" spans="24:29">
      <c r="X16412" s="429"/>
      <c r="Y16412" s="429"/>
      <c r="Z16412" s="429"/>
      <c r="AA16412" s="429"/>
      <c r="AB16412" s="185"/>
      <c r="AC16412" s="431"/>
    </row>
    <row r="16413" spans="24:29">
      <c r="X16413" s="429"/>
      <c r="Y16413" s="429"/>
      <c r="Z16413" s="429"/>
      <c r="AA16413" s="429"/>
      <c r="AB16413" s="185"/>
      <c r="AC16413" s="431"/>
    </row>
    <row r="16414" spans="24:29">
      <c r="X16414" s="429"/>
      <c r="Y16414" s="429"/>
      <c r="Z16414" s="429"/>
      <c r="AA16414" s="429"/>
      <c r="AB16414" s="185"/>
      <c r="AC16414" s="431"/>
    </row>
    <row r="16415" spans="24:29">
      <c r="X16415" s="429"/>
      <c r="Y16415" s="429"/>
      <c r="Z16415" s="429"/>
      <c r="AA16415" s="429"/>
      <c r="AB16415" s="185"/>
      <c r="AC16415" s="431"/>
    </row>
    <row r="16416" spans="24:29">
      <c r="X16416" s="429"/>
      <c r="Y16416" s="429"/>
      <c r="Z16416" s="429"/>
      <c r="AA16416" s="429"/>
      <c r="AB16416" s="185"/>
      <c r="AC16416" s="431"/>
    </row>
    <row r="16417" spans="24:29">
      <c r="X16417" s="429"/>
      <c r="Y16417" s="429"/>
      <c r="Z16417" s="429"/>
      <c r="AA16417" s="429"/>
      <c r="AB16417" s="185"/>
      <c r="AC16417" s="431"/>
    </row>
    <row r="16418" spans="24:29">
      <c r="X16418" s="429"/>
      <c r="Y16418" s="429"/>
      <c r="Z16418" s="429"/>
      <c r="AA16418" s="429"/>
      <c r="AB16418" s="185"/>
      <c r="AC16418" s="431"/>
    </row>
    <row r="16419" spans="24:29">
      <c r="X16419" s="429"/>
      <c r="Y16419" s="429"/>
      <c r="Z16419" s="429"/>
      <c r="AA16419" s="429"/>
      <c r="AB16419" s="185"/>
      <c r="AC16419" s="431"/>
    </row>
    <row r="16420" spans="24:29">
      <c r="X16420" s="429"/>
      <c r="Y16420" s="429"/>
      <c r="Z16420" s="429"/>
      <c r="AA16420" s="429"/>
      <c r="AB16420" s="185"/>
      <c r="AC16420" s="431"/>
    </row>
    <row r="16421" spans="24:29">
      <c r="X16421" s="429"/>
      <c r="Y16421" s="429"/>
      <c r="Z16421" s="429"/>
      <c r="AA16421" s="429"/>
      <c r="AB16421" s="185"/>
      <c r="AC16421" s="431"/>
    </row>
    <row r="16422" spans="24:29">
      <c r="X16422" s="429"/>
      <c r="Y16422" s="429"/>
      <c r="Z16422" s="429"/>
      <c r="AA16422" s="429"/>
      <c r="AB16422" s="185"/>
      <c r="AC16422" s="431"/>
    </row>
    <row r="16423" spans="24:29">
      <c r="X16423" s="429"/>
      <c r="Y16423" s="429"/>
      <c r="Z16423" s="429"/>
      <c r="AA16423" s="429"/>
      <c r="AB16423" s="185"/>
      <c r="AC16423" s="431"/>
    </row>
    <row r="16424" spans="24:29">
      <c r="X16424" s="429"/>
      <c r="Y16424" s="429"/>
      <c r="Z16424" s="429"/>
      <c r="AA16424" s="429"/>
      <c r="AB16424" s="185"/>
      <c r="AC16424" s="431"/>
    </row>
    <row r="16425" spans="24:29">
      <c r="X16425" s="429"/>
      <c r="Y16425" s="429"/>
      <c r="Z16425" s="429"/>
      <c r="AA16425" s="429"/>
      <c r="AB16425" s="185"/>
      <c r="AC16425" s="431"/>
    </row>
    <row r="16426" spans="24:29">
      <c r="X16426" s="429"/>
      <c r="Y16426" s="429"/>
      <c r="Z16426" s="429"/>
      <c r="AA16426" s="429"/>
      <c r="AB16426" s="185"/>
      <c r="AC16426" s="431"/>
    </row>
    <row r="16427" spans="24:29">
      <c r="X16427" s="429"/>
      <c r="Y16427" s="429"/>
      <c r="Z16427" s="429"/>
      <c r="AA16427" s="429"/>
      <c r="AB16427" s="185"/>
      <c r="AC16427" s="431"/>
    </row>
    <row r="16428" spans="24:29">
      <c r="X16428" s="429"/>
      <c r="Y16428" s="429"/>
      <c r="Z16428" s="429"/>
      <c r="AA16428" s="429"/>
      <c r="AB16428" s="185"/>
      <c r="AC16428" s="431"/>
    </row>
    <row r="16429" spans="24:29">
      <c r="X16429" s="429"/>
      <c r="Y16429" s="429"/>
      <c r="Z16429" s="429"/>
      <c r="AA16429" s="429"/>
      <c r="AB16429" s="185"/>
      <c r="AC16429" s="431"/>
    </row>
    <row r="16430" spans="24:29">
      <c r="X16430" s="429"/>
      <c r="Y16430" s="429"/>
      <c r="Z16430" s="429"/>
      <c r="AA16430" s="429"/>
      <c r="AB16430" s="185"/>
      <c r="AC16430" s="431"/>
    </row>
    <row r="16431" spans="24:29">
      <c r="X16431" s="429"/>
      <c r="Y16431" s="429"/>
      <c r="Z16431" s="429"/>
      <c r="AA16431" s="429"/>
      <c r="AB16431" s="185"/>
      <c r="AC16431" s="431"/>
    </row>
    <row r="16432" spans="24:29">
      <c r="X16432" s="429"/>
      <c r="Y16432" s="429"/>
      <c r="Z16432" s="429"/>
      <c r="AA16432" s="429"/>
      <c r="AB16432" s="185"/>
      <c r="AC16432" s="431"/>
    </row>
    <row r="16433" spans="24:29">
      <c r="X16433" s="429"/>
      <c r="Y16433" s="429"/>
      <c r="Z16433" s="429"/>
      <c r="AA16433" s="429"/>
      <c r="AB16433" s="185"/>
      <c r="AC16433" s="431"/>
    </row>
    <row r="16434" spans="24:29">
      <c r="X16434" s="429"/>
      <c r="Y16434" s="429"/>
      <c r="Z16434" s="429"/>
      <c r="AA16434" s="429"/>
      <c r="AB16434" s="185"/>
      <c r="AC16434" s="431"/>
    </row>
    <row r="16435" spans="24:29">
      <c r="X16435" s="429"/>
      <c r="Y16435" s="429"/>
      <c r="Z16435" s="429"/>
      <c r="AA16435" s="429"/>
      <c r="AB16435" s="185"/>
      <c r="AC16435" s="431"/>
    </row>
    <row r="16436" spans="24:29">
      <c r="X16436" s="429"/>
      <c r="Y16436" s="429"/>
      <c r="Z16436" s="429"/>
      <c r="AA16436" s="429"/>
      <c r="AB16436" s="185"/>
      <c r="AC16436" s="431"/>
    </row>
    <row r="16437" spans="24:29">
      <c r="X16437" s="429"/>
      <c r="Y16437" s="429"/>
      <c r="Z16437" s="429"/>
      <c r="AA16437" s="429"/>
      <c r="AB16437" s="185"/>
      <c r="AC16437" s="431"/>
    </row>
    <row r="16438" spans="24:29">
      <c r="X16438" s="429"/>
      <c r="Y16438" s="429"/>
      <c r="Z16438" s="429"/>
      <c r="AA16438" s="429"/>
      <c r="AB16438" s="185"/>
      <c r="AC16438" s="431"/>
    </row>
    <row r="16439" spans="24:29">
      <c r="X16439" s="429"/>
      <c r="Y16439" s="429"/>
      <c r="Z16439" s="429"/>
      <c r="AA16439" s="429"/>
      <c r="AB16439" s="185"/>
      <c r="AC16439" s="431"/>
    </row>
    <row r="16440" spans="24:29">
      <c r="X16440" s="429"/>
      <c r="Y16440" s="429"/>
      <c r="Z16440" s="429"/>
      <c r="AA16440" s="429"/>
      <c r="AB16440" s="185"/>
      <c r="AC16440" s="431"/>
    </row>
    <row r="16441" spans="24:29">
      <c r="X16441" s="429"/>
      <c r="Y16441" s="429"/>
      <c r="Z16441" s="429"/>
      <c r="AA16441" s="429"/>
      <c r="AB16441" s="185"/>
      <c r="AC16441" s="431"/>
    </row>
    <row r="16442" spans="24:29">
      <c r="X16442" s="429"/>
      <c r="Y16442" s="429"/>
      <c r="Z16442" s="429"/>
      <c r="AA16442" s="429"/>
      <c r="AB16442" s="185"/>
      <c r="AC16442" s="431"/>
    </row>
    <row r="16443" spans="24:29">
      <c r="X16443" s="429"/>
      <c r="Y16443" s="429"/>
      <c r="Z16443" s="429"/>
      <c r="AA16443" s="429"/>
      <c r="AB16443" s="185"/>
      <c r="AC16443" s="431"/>
    </row>
    <row r="16444" spans="24:29">
      <c r="X16444" s="429"/>
      <c r="Y16444" s="429"/>
      <c r="Z16444" s="429"/>
      <c r="AA16444" s="429"/>
      <c r="AB16444" s="185"/>
      <c r="AC16444" s="431"/>
    </row>
    <row r="16445" spans="24:29">
      <c r="X16445" s="429"/>
      <c r="Y16445" s="429"/>
      <c r="Z16445" s="429"/>
      <c r="AA16445" s="429"/>
      <c r="AB16445" s="185"/>
      <c r="AC16445" s="431"/>
    </row>
    <row r="16446" spans="24:29">
      <c r="X16446" s="429"/>
      <c r="Y16446" s="429"/>
      <c r="Z16446" s="429"/>
      <c r="AA16446" s="429"/>
      <c r="AB16446" s="185"/>
      <c r="AC16446" s="431"/>
    </row>
    <row r="16447" spans="24:29">
      <c r="X16447" s="429"/>
      <c r="Y16447" s="429"/>
      <c r="Z16447" s="429"/>
      <c r="AA16447" s="429"/>
      <c r="AB16447" s="185"/>
      <c r="AC16447" s="431"/>
    </row>
    <row r="16448" spans="24:29">
      <c r="X16448" s="429"/>
      <c r="Y16448" s="429"/>
      <c r="Z16448" s="429"/>
      <c r="AA16448" s="429"/>
      <c r="AB16448" s="185"/>
      <c r="AC16448" s="431"/>
    </row>
    <row r="16449" spans="24:29">
      <c r="X16449" s="429"/>
      <c r="Y16449" s="429"/>
      <c r="Z16449" s="429"/>
      <c r="AA16449" s="429"/>
      <c r="AB16449" s="185"/>
      <c r="AC16449" s="431"/>
    </row>
    <row r="16450" spans="24:29">
      <c r="X16450" s="429"/>
      <c r="Y16450" s="429"/>
      <c r="Z16450" s="429"/>
      <c r="AA16450" s="429"/>
      <c r="AB16450" s="185"/>
      <c r="AC16450" s="431"/>
    </row>
    <row r="16451" spans="24:29">
      <c r="X16451" s="429"/>
      <c r="Y16451" s="429"/>
      <c r="Z16451" s="429"/>
      <c r="AA16451" s="429"/>
      <c r="AB16451" s="185"/>
      <c r="AC16451" s="431"/>
    </row>
    <row r="16452" spans="24:29">
      <c r="X16452" s="429"/>
      <c r="Y16452" s="429"/>
      <c r="Z16452" s="429"/>
      <c r="AA16452" s="429"/>
      <c r="AB16452" s="185"/>
      <c r="AC16452" s="431"/>
    </row>
    <row r="16453" spans="24:29">
      <c r="X16453" s="429"/>
      <c r="Y16453" s="429"/>
      <c r="Z16453" s="429"/>
      <c r="AA16453" s="429"/>
      <c r="AB16453" s="185"/>
      <c r="AC16453" s="431"/>
    </row>
    <row r="16454" spans="24:29">
      <c r="X16454" s="429"/>
      <c r="Y16454" s="429"/>
      <c r="Z16454" s="429"/>
      <c r="AA16454" s="429"/>
      <c r="AB16454" s="185"/>
      <c r="AC16454" s="431"/>
    </row>
    <row r="16455" spans="24:29">
      <c r="X16455" s="429"/>
      <c r="Y16455" s="429"/>
      <c r="Z16455" s="429"/>
      <c r="AA16455" s="429"/>
      <c r="AB16455" s="185"/>
      <c r="AC16455" s="431"/>
    </row>
    <row r="16456" spans="24:29">
      <c r="X16456" s="429"/>
      <c r="Y16456" s="429"/>
      <c r="Z16456" s="429"/>
      <c r="AA16456" s="429"/>
      <c r="AB16456" s="185"/>
      <c r="AC16456" s="431"/>
    </row>
    <row r="16457" spans="24:29">
      <c r="X16457" s="429"/>
      <c r="Y16457" s="429"/>
      <c r="Z16457" s="429"/>
      <c r="AA16457" s="429"/>
      <c r="AB16457" s="185"/>
      <c r="AC16457" s="431"/>
    </row>
    <row r="16458" spans="24:29">
      <c r="X16458" s="429"/>
      <c r="Y16458" s="429"/>
      <c r="Z16458" s="429"/>
      <c r="AA16458" s="429"/>
      <c r="AB16458" s="185"/>
      <c r="AC16458" s="431"/>
    </row>
    <row r="16459" spans="24:29">
      <c r="X16459" s="429"/>
      <c r="Y16459" s="429"/>
      <c r="Z16459" s="429"/>
      <c r="AA16459" s="429"/>
      <c r="AB16459" s="185"/>
      <c r="AC16459" s="431"/>
    </row>
    <row r="16460" spans="24:29">
      <c r="X16460" s="429"/>
      <c r="Y16460" s="429"/>
      <c r="Z16460" s="429"/>
      <c r="AA16460" s="429"/>
      <c r="AB16460" s="185"/>
      <c r="AC16460" s="431"/>
    </row>
    <row r="16461" spans="24:29">
      <c r="X16461" s="429"/>
      <c r="Y16461" s="429"/>
      <c r="Z16461" s="429"/>
      <c r="AA16461" s="429"/>
      <c r="AB16461" s="185"/>
      <c r="AC16461" s="431"/>
    </row>
    <row r="16462" spans="24:29">
      <c r="X16462" s="429"/>
      <c r="Y16462" s="429"/>
      <c r="Z16462" s="429"/>
      <c r="AA16462" s="429"/>
      <c r="AB16462" s="185"/>
      <c r="AC16462" s="431"/>
    </row>
    <row r="16463" spans="24:29">
      <c r="X16463" s="429"/>
      <c r="Y16463" s="429"/>
      <c r="Z16463" s="429"/>
      <c r="AA16463" s="429"/>
      <c r="AB16463" s="185"/>
      <c r="AC16463" s="431"/>
    </row>
    <row r="16464" spans="24:29">
      <c r="X16464" s="429"/>
      <c r="Y16464" s="429"/>
      <c r="Z16464" s="429"/>
      <c r="AA16464" s="429"/>
      <c r="AB16464" s="185"/>
      <c r="AC16464" s="431"/>
    </row>
    <row r="16465" spans="24:29">
      <c r="X16465" s="429"/>
      <c r="Y16465" s="429"/>
      <c r="Z16465" s="429"/>
      <c r="AA16465" s="429"/>
      <c r="AB16465" s="185"/>
      <c r="AC16465" s="431"/>
    </row>
    <row r="16466" spans="24:29">
      <c r="X16466" s="429"/>
      <c r="Y16466" s="429"/>
      <c r="Z16466" s="429"/>
      <c r="AA16466" s="429"/>
      <c r="AB16466" s="185"/>
      <c r="AC16466" s="431"/>
    </row>
    <row r="16467" spans="24:29">
      <c r="X16467" s="429"/>
      <c r="Y16467" s="429"/>
      <c r="Z16467" s="429"/>
      <c r="AA16467" s="429"/>
      <c r="AB16467" s="185"/>
      <c r="AC16467" s="431"/>
    </row>
    <row r="16468" spans="24:29">
      <c r="X16468" s="429"/>
      <c r="Y16468" s="429"/>
      <c r="Z16468" s="429"/>
      <c r="AA16468" s="429"/>
      <c r="AB16468" s="185"/>
      <c r="AC16468" s="431"/>
    </row>
    <row r="16469" spans="24:29">
      <c r="X16469" s="429"/>
      <c r="Y16469" s="429"/>
      <c r="Z16469" s="429"/>
      <c r="AA16469" s="429"/>
      <c r="AB16469" s="185"/>
      <c r="AC16469" s="431"/>
    </row>
    <row r="16470" spans="24:29">
      <c r="X16470" s="429"/>
      <c r="Y16470" s="429"/>
      <c r="Z16470" s="429"/>
      <c r="AA16470" s="429"/>
      <c r="AB16470" s="185"/>
      <c r="AC16470" s="431"/>
    </row>
    <row r="16471" spans="24:29">
      <c r="X16471" s="429"/>
      <c r="Y16471" s="429"/>
      <c r="Z16471" s="429"/>
      <c r="AA16471" s="429"/>
      <c r="AB16471" s="185"/>
      <c r="AC16471" s="431"/>
    </row>
    <row r="16472" spans="24:29">
      <c r="X16472" s="429"/>
      <c r="Y16472" s="429"/>
      <c r="Z16472" s="429"/>
      <c r="AA16472" s="429"/>
      <c r="AB16472" s="185"/>
      <c r="AC16472" s="431"/>
    </row>
    <row r="16473" spans="24:29">
      <c r="X16473" s="429"/>
      <c r="Y16473" s="429"/>
      <c r="Z16473" s="429"/>
      <c r="AA16473" s="429"/>
      <c r="AB16473" s="185"/>
      <c r="AC16473" s="431"/>
    </row>
    <row r="16474" spans="24:29">
      <c r="X16474" s="429"/>
      <c r="Y16474" s="429"/>
      <c r="Z16474" s="429"/>
      <c r="AA16474" s="429"/>
      <c r="AB16474" s="185"/>
      <c r="AC16474" s="431"/>
    </row>
    <row r="16475" spans="24:29">
      <c r="X16475" s="429"/>
      <c r="Y16475" s="429"/>
      <c r="Z16475" s="429"/>
      <c r="AA16475" s="429"/>
      <c r="AB16475" s="185"/>
      <c r="AC16475" s="431"/>
    </row>
    <row r="16476" spans="24:29">
      <c r="X16476" s="429"/>
      <c r="Y16476" s="429"/>
      <c r="Z16476" s="429"/>
      <c r="AA16476" s="429"/>
      <c r="AB16476" s="185"/>
      <c r="AC16476" s="431"/>
    </row>
    <row r="16477" spans="24:29">
      <c r="X16477" s="429"/>
      <c r="Y16477" s="429"/>
      <c r="Z16477" s="429"/>
      <c r="AA16477" s="429"/>
      <c r="AB16477" s="185"/>
      <c r="AC16477" s="431"/>
    </row>
    <row r="16478" spans="24:29">
      <c r="X16478" s="429"/>
      <c r="Y16478" s="429"/>
      <c r="Z16478" s="429"/>
      <c r="AA16478" s="429"/>
      <c r="AB16478" s="185"/>
      <c r="AC16478" s="431"/>
    </row>
    <row r="16479" spans="24:29">
      <c r="X16479" s="429"/>
      <c r="Y16479" s="429"/>
      <c r="Z16479" s="429"/>
      <c r="AA16479" s="429"/>
      <c r="AB16479" s="185"/>
      <c r="AC16479" s="431"/>
    </row>
    <row r="16480" spans="24:29">
      <c r="X16480" s="429"/>
      <c r="Y16480" s="429"/>
      <c r="Z16480" s="429"/>
      <c r="AA16480" s="429"/>
      <c r="AB16480" s="185"/>
      <c r="AC16480" s="431"/>
    </row>
    <row r="16481" spans="24:29">
      <c r="X16481" s="429"/>
      <c r="Y16481" s="429"/>
      <c r="Z16481" s="429"/>
      <c r="AA16481" s="429"/>
      <c r="AB16481" s="185"/>
      <c r="AC16481" s="431"/>
    </row>
    <row r="16482" spans="24:29">
      <c r="X16482" s="429"/>
      <c r="Y16482" s="429"/>
      <c r="Z16482" s="429"/>
      <c r="AA16482" s="429"/>
      <c r="AB16482" s="185"/>
      <c r="AC16482" s="431"/>
    </row>
    <row r="16483" spans="24:29">
      <c r="X16483" s="429"/>
      <c r="Y16483" s="429"/>
      <c r="Z16483" s="429"/>
      <c r="AA16483" s="429"/>
      <c r="AB16483" s="185"/>
      <c r="AC16483" s="431"/>
    </row>
    <row r="16484" spans="24:29">
      <c r="X16484" s="429"/>
      <c r="Y16484" s="429"/>
      <c r="Z16484" s="429"/>
      <c r="AA16484" s="429"/>
      <c r="AB16484" s="185"/>
      <c r="AC16484" s="431"/>
    </row>
    <row r="16485" spans="24:29">
      <c r="X16485" s="429"/>
      <c r="Y16485" s="429"/>
      <c r="Z16485" s="429"/>
      <c r="AA16485" s="429"/>
      <c r="AB16485" s="185"/>
      <c r="AC16485" s="431"/>
    </row>
    <row r="16486" spans="24:29">
      <c r="X16486" s="429"/>
      <c r="Y16486" s="429"/>
      <c r="Z16486" s="429"/>
      <c r="AA16486" s="429"/>
      <c r="AB16486" s="185"/>
      <c r="AC16486" s="431"/>
    </row>
    <row r="16487" spans="24:29">
      <c r="X16487" s="429"/>
      <c r="Y16487" s="429"/>
      <c r="Z16487" s="429"/>
      <c r="AA16487" s="429"/>
      <c r="AB16487" s="185"/>
      <c r="AC16487" s="431"/>
    </row>
    <row r="16488" spans="24:29">
      <c r="X16488" s="429"/>
      <c r="Y16488" s="429"/>
      <c r="Z16488" s="429"/>
      <c r="AA16488" s="429"/>
      <c r="AB16488" s="185"/>
      <c r="AC16488" s="431"/>
    </row>
    <row r="16489" spans="24:29">
      <c r="X16489" s="429"/>
      <c r="Y16489" s="429"/>
      <c r="Z16489" s="429"/>
      <c r="AA16489" s="429"/>
      <c r="AB16489" s="185"/>
      <c r="AC16489" s="431"/>
    </row>
    <row r="16490" spans="24:29">
      <c r="X16490" s="429"/>
      <c r="Y16490" s="429"/>
      <c r="Z16490" s="429"/>
      <c r="AA16490" s="429"/>
      <c r="AB16490" s="185"/>
      <c r="AC16490" s="431"/>
    </row>
    <row r="16491" spans="24:29">
      <c r="X16491" s="429"/>
      <c r="Y16491" s="429"/>
      <c r="Z16491" s="429"/>
      <c r="AA16491" s="429"/>
      <c r="AB16491" s="185"/>
      <c r="AC16491" s="431"/>
    </row>
    <row r="16492" spans="24:29">
      <c r="X16492" s="429"/>
      <c r="Y16492" s="429"/>
      <c r="Z16492" s="429"/>
      <c r="AA16492" s="429"/>
      <c r="AB16492" s="185"/>
      <c r="AC16492" s="431"/>
    </row>
    <row r="16493" spans="24:29">
      <c r="X16493" s="429"/>
      <c r="Y16493" s="429"/>
      <c r="Z16493" s="429"/>
      <c r="AA16493" s="429"/>
      <c r="AB16493" s="185"/>
      <c r="AC16493" s="431"/>
    </row>
    <row r="16494" spans="24:29">
      <c r="X16494" s="429"/>
      <c r="Y16494" s="429"/>
      <c r="Z16494" s="429"/>
      <c r="AA16494" s="429"/>
      <c r="AB16494" s="185"/>
      <c r="AC16494" s="431"/>
    </row>
    <row r="16495" spans="24:29">
      <c r="X16495" s="429"/>
      <c r="Y16495" s="429"/>
      <c r="Z16495" s="429"/>
      <c r="AA16495" s="429"/>
      <c r="AB16495" s="185"/>
      <c r="AC16495" s="431"/>
    </row>
    <row r="16496" spans="24:29">
      <c r="X16496" s="429"/>
      <c r="Y16496" s="429"/>
      <c r="Z16496" s="429"/>
      <c r="AA16496" s="429"/>
      <c r="AB16496" s="185"/>
      <c r="AC16496" s="431"/>
    </row>
    <row r="16497" spans="24:29">
      <c r="X16497" s="429"/>
      <c r="Y16497" s="429"/>
      <c r="Z16497" s="429"/>
      <c r="AA16497" s="429"/>
      <c r="AB16497" s="185"/>
      <c r="AC16497" s="431"/>
    </row>
    <row r="16498" spans="24:29">
      <c r="X16498" s="429"/>
      <c r="Y16498" s="429"/>
      <c r="Z16498" s="429"/>
      <c r="AA16498" s="429"/>
      <c r="AB16498" s="185"/>
      <c r="AC16498" s="431"/>
    </row>
    <row r="16499" spans="24:29">
      <c r="X16499" s="429"/>
      <c r="Y16499" s="429"/>
      <c r="Z16499" s="429"/>
      <c r="AA16499" s="429"/>
      <c r="AB16499" s="185"/>
      <c r="AC16499" s="431"/>
    </row>
    <row r="16500" spans="24:29">
      <c r="X16500" s="429"/>
      <c r="Y16500" s="429"/>
      <c r="Z16500" s="429"/>
      <c r="AA16500" s="429"/>
      <c r="AB16500" s="185"/>
      <c r="AC16500" s="431"/>
    </row>
    <row r="16501" spans="24:29">
      <c r="X16501" s="429"/>
      <c r="Y16501" s="429"/>
      <c r="Z16501" s="429"/>
      <c r="AA16501" s="429"/>
      <c r="AB16501" s="185"/>
      <c r="AC16501" s="431"/>
    </row>
    <row r="16502" spans="24:29">
      <c r="X16502" s="429"/>
      <c r="Y16502" s="429"/>
      <c r="Z16502" s="429"/>
      <c r="AA16502" s="429"/>
      <c r="AB16502" s="185"/>
      <c r="AC16502" s="431"/>
    </row>
    <row r="16503" spans="24:29">
      <c r="X16503" s="429"/>
      <c r="Y16503" s="429"/>
      <c r="Z16503" s="429"/>
      <c r="AA16503" s="429"/>
      <c r="AB16503" s="185"/>
      <c r="AC16503" s="431"/>
    </row>
    <row r="16504" spans="24:29">
      <c r="X16504" s="429"/>
      <c r="Y16504" s="429"/>
      <c r="Z16504" s="429"/>
      <c r="AA16504" s="429"/>
      <c r="AB16504" s="185"/>
      <c r="AC16504" s="431"/>
    </row>
    <row r="16505" spans="24:29">
      <c r="X16505" s="429"/>
      <c r="Y16505" s="429"/>
      <c r="Z16505" s="429"/>
      <c r="AA16505" s="429"/>
      <c r="AB16505" s="185"/>
      <c r="AC16505" s="431"/>
    </row>
    <row r="16506" spans="24:29">
      <c r="X16506" s="429"/>
      <c r="Y16506" s="429"/>
      <c r="Z16506" s="429"/>
      <c r="AA16506" s="429"/>
      <c r="AB16506" s="185"/>
      <c r="AC16506" s="431"/>
    </row>
    <row r="16507" spans="24:29">
      <c r="X16507" s="429"/>
      <c r="Y16507" s="429"/>
      <c r="Z16507" s="429"/>
      <c r="AA16507" s="429"/>
      <c r="AB16507" s="185"/>
      <c r="AC16507" s="431"/>
    </row>
    <row r="16508" spans="24:29">
      <c r="X16508" s="429"/>
      <c r="Y16508" s="429"/>
      <c r="Z16508" s="429"/>
      <c r="AA16508" s="429"/>
      <c r="AB16508" s="185"/>
      <c r="AC16508" s="431"/>
    </row>
    <row r="16509" spans="24:29">
      <c r="X16509" s="429"/>
      <c r="Y16509" s="429"/>
      <c r="Z16509" s="429"/>
      <c r="AA16509" s="429"/>
      <c r="AB16509" s="185"/>
      <c r="AC16509" s="431"/>
    </row>
    <row r="16510" spans="24:29">
      <c r="X16510" s="429"/>
      <c r="Y16510" s="429"/>
      <c r="Z16510" s="429"/>
      <c r="AA16510" s="429"/>
      <c r="AB16510" s="185"/>
      <c r="AC16510" s="431"/>
    </row>
    <row r="16511" spans="24:29">
      <c r="X16511" s="429"/>
      <c r="Y16511" s="429"/>
      <c r="Z16511" s="429"/>
      <c r="AA16511" s="429"/>
      <c r="AB16511" s="185"/>
      <c r="AC16511" s="431"/>
    </row>
    <row r="16512" spans="24:29">
      <c r="X16512" s="429"/>
      <c r="Y16512" s="429"/>
      <c r="Z16512" s="429"/>
      <c r="AA16512" s="429"/>
      <c r="AB16512" s="185"/>
      <c r="AC16512" s="431"/>
    </row>
    <row r="16513" spans="24:29">
      <c r="X16513" s="429"/>
      <c r="Y16513" s="429"/>
      <c r="Z16513" s="429"/>
      <c r="AA16513" s="429"/>
      <c r="AB16513" s="185"/>
      <c r="AC16513" s="431"/>
    </row>
    <row r="16514" spans="24:29">
      <c r="X16514" s="429"/>
      <c r="Y16514" s="429"/>
      <c r="Z16514" s="429"/>
      <c r="AA16514" s="429"/>
      <c r="AB16514" s="185"/>
      <c r="AC16514" s="431"/>
    </row>
    <row r="16515" spans="24:29">
      <c r="X16515" s="429"/>
      <c r="Y16515" s="429"/>
      <c r="Z16515" s="429"/>
      <c r="AA16515" s="429"/>
      <c r="AB16515" s="185"/>
      <c r="AC16515" s="431"/>
    </row>
    <row r="16516" spans="24:29">
      <c r="X16516" s="429"/>
      <c r="Y16516" s="429"/>
      <c r="Z16516" s="429"/>
      <c r="AA16516" s="429"/>
      <c r="AB16516" s="185"/>
      <c r="AC16516" s="431"/>
    </row>
    <row r="16517" spans="24:29">
      <c r="X16517" s="429"/>
      <c r="Y16517" s="429"/>
      <c r="Z16517" s="429"/>
      <c r="AA16517" s="429"/>
      <c r="AB16517" s="185"/>
      <c r="AC16517" s="431"/>
    </row>
    <row r="16518" spans="24:29">
      <c r="X16518" s="429"/>
      <c r="Y16518" s="429"/>
      <c r="Z16518" s="429"/>
      <c r="AA16518" s="429"/>
      <c r="AB16518" s="185"/>
      <c r="AC16518" s="431"/>
    </row>
    <row r="16519" spans="24:29">
      <c r="X16519" s="429"/>
      <c r="Y16519" s="429"/>
      <c r="Z16519" s="429"/>
      <c r="AA16519" s="429"/>
      <c r="AB16519" s="185"/>
      <c r="AC16519" s="431"/>
    </row>
    <row r="16520" spans="24:29">
      <c r="X16520" s="429"/>
      <c r="Y16520" s="429"/>
      <c r="Z16520" s="429"/>
      <c r="AA16520" s="429"/>
      <c r="AB16520" s="185"/>
      <c r="AC16520" s="431"/>
    </row>
    <row r="16521" spans="24:29">
      <c r="X16521" s="429"/>
      <c r="Y16521" s="429"/>
      <c r="Z16521" s="429"/>
      <c r="AA16521" s="429"/>
      <c r="AB16521" s="185"/>
      <c r="AC16521" s="431"/>
    </row>
    <row r="16522" spans="24:29">
      <c r="X16522" s="429"/>
      <c r="Y16522" s="429"/>
      <c r="Z16522" s="429"/>
      <c r="AA16522" s="429"/>
      <c r="AB16522" s="185"/>
      <c r="AC16522" s="431"/>
    </row>
    <row r="16523" spans="24:29">
      <c r="X16523" s="429"/>
      <c r="Y16523" s="429"/>
      <c r="Z16523" s="429"/>
      <c r="AA16523" s="429"/>
      <c r="AB16523" s="185"/>
      <c r="AC16523" s="431"/>
    </row>
    <row r="16524" spans="24:29">
      <c r="X16524" s="429"/>
      <c r="Y16524" s="429"/>
      <c r="Z16524" s="429"/>
      <c r="AA16524" s="429"/>
      <c r="AB16524" s="185"/>
      <c r="AC16524" s="431"/>
    </row>
    <row r="16525" spans="24:29">
      <c r="X16525" s="429"/>
      <c r="Y16525" s="429"/>
      <c r="Z16525" s="429"/>
      <c r="AA16525" s="429"/>
      <c r="AB16525" s="185"/>
      <c r="AC16525" s="431"/>
    </row>
    <row r="16526" spans="24:29">
      <c r="X16526" s="429"/>
      <c r="Y16526" s="429"/>
      <c r="Z16526" s="429"/>
      <c r="AA16526" s="429"/>
      <c r="AB16526" s="185"/>
      <c r="AC16526" s="431"/>
    </row>
    <row r="16527" spans="24:29">
      <c r="X16527" s="429"/>
      <c r="Y16527" s="429"/>
      <c r="Z16527" s="429"/>
      <c r="AA16527" s="429"/>
      <c r="AB16527" s="185"/>
      <c r="AC16527" s="431"/>
    </row>
    <row r="16528" spans="24:29">
      <c r="X16528" s="429"/>
      <c r="Y16528" s="429"/>
      <c r="Z16528" s="429"/>
      <c r="AA16528" s="429"/>
      <c r="AB16528" s="185"/>
      <c r="AC16528" s="431"/>
    </row>
    <row r="16529" spans="24:29">
      <c r="X16529" s="429"/>
      <c r="Y16529" s="429"/>
      <c r="Z16529" s="429"/>
      <c r="AA16529" s="429"/>
      <c r="AB16529" s="185"/>
      <c r="AC16529" s="431"/>
    </row>
    <row r="16530" spans="24:29">
      <c r="X16530" s="429"/>
      <c r="Y16530" s="429"/>
      <c r="Z16530" s="429"/>
      <c r="AA16530" s="429"/>
      <c r="AB16530" s="185"/>
      <c r="AC16530" s="431"/>
    </row>
    <row r="16531" spans="24:29">
      <c r="X16531" s="429"/>
      <c r="Y16531" s="429"/>
      <c r="Z16531" s="429"/>
      <c r="AA16531" s="429"/>
      <c r="AB16531" s="185"/>
      <c r="AC16531" s="431"/>
    </row>
    <row r="16532" spans="24:29">
      <c r="X16532" s="429"/>
      <c r="Y16532" s="429"/>
      <c r="Z16532" s="429"/>
      <c r="AA16532" s="429"/>
      <c r="AB16532" s="185"/>
      <c r="AC16532" s="431"/>
    </row>
    <row r="16533" spans="24:29">
      <c r="X16533" s="429"/>
      <c r="Y16533" s="429"/>
      <c r="Z16533" s="429"/>
      <c r="AA16533" s="429"/>
      <c r="AB16533" s="185"/>
      <c r="AC16533" s="431"/>
    </row>
    <row r="16534" spans="24:29">
      <c r="X16534" s="429"/>
      <c r="Y16534" s="429"/>
      <c r="Z16534" s="429"/>
      <c r="AA16534" s="429"/>
      <c r="AB16534" s="185"/>
      <c r="AC16534" s="431"/>
    </row>
    <row r="16535" spans="24:29">
      <c r="X16535" s="429"/>
      <c r="Y16535" s="429"/>
      <c r="Z16535" s="429"/>
      <c r="AA16535" s="429"/>
      <c r="AB16535" s="185"/>
      <c r="AC16535" s="431"/>
    </row>
    <row r="16536" spans="24:29">
      <c r="X16536" s="429"/>
      <c r="Y16536" s="429"/>
      <c r="Z16536" s="429"/>
      <c r="AA16536" s="429"/>
      <c r="AB16536" s="185"/>
      <c r="AC16536" s="431"/>
    </row>
    <row r="16537" spans="24:29">
      <c r="X16537" s="429"/>
      <c r="Y16537" s="429"/>
      <c r="Z16537" s="429"/>
      <c r="AA16537" s="429"/>
      <c r="AB16537" s="185"/>
      <c r="AC16537" s="431"/>
    </row>
    <row r="16538" spans="24:29">
      <c r="X16538" s="429"/>
      <c r="Y16538" s="429"/>
      <c r="Z16538" s="429"/>
      <c r="AA16538" s="429"/>
      <c r="AB16538" s="185"/>
      <c r="AC16538" s="431"/>
    </row>
    <row r="16539" spans="24:29">
      <c r="X16539" s="429"/>
      <c r="Y16539" s="429"/>
      <c r="Z16539" s="429"/>
      <c r="AA16539" s="429"/>
      <c r="AB16539" s="185"/>
      <c r="AC16539" s="431"/>
    </row>
    <row r="16540" spans="24:29">
      <c r="X16540" s="429"/>
      <c r="Y16540" s="429"/>
      <c r="Z16540" s="429"/>
      <c r="AA16540" s="429"/>
      <c r="AB16540" s="185"/>
      <c r="AC16540" s="431"/>
    </row>
    <row r="16541" spans="24:29">
      <c r="X16541" s="429"/>
      <c r="Y16541" s="429"/>
      <c r="Z16541" s="429"/>
      <c r="AA16541" s="429"/>
      <c r="AB16541" s="185"/>
      <c r="AC16541" s="431"/>
    </row>
    <row r="16542" spans="24:29">
      <c r="X16542" s="429"/>
      <c r="Y16542" s="429"/>
      <c r="Z16542" s="429"/>
      <c r="AA16542" s="429"/>
      <c r="AB16542" s="185"/>
      <c r="AC16542" s="431"/>
    </row>
    <row r="16543" spans="24:29">
      <c r="X16543" s="429"/>
      <c r="Y16543" s="429"/>
      <c r="Z16543" s="429"/>
      <c r="AA16543" s="429"/>
      <c r="AB16543" s="185"/>
      <c r="AC16543" s="431"/>
    </row>
    <row r="16544" spans="24:29">
      <c r="X16544" s="429"/>
      <c r="Y16544" s="429"/>
      <c r="Z16544" s="429"/>
      <c r="AA16544" s="429"/>
      <c r="AB16544" s="185"/>
      <c r="AC16544" s="431"/>
    </row>
    <row r="16545" spans="24:29">
      <c r="X16545" s="429"/>
      <c r="Y16545" s="429"/>
      <c r="Z16545" s="429"/>
      <c r="AA16545" s="429"/>
      <c r="AB16545" s="185"/>
      <c r="AC16545" s="431"/>
    </row>
    <row r="16546" spans="24:29">
      <c r="X16546" s="429"/>
      <c r="Y16546" s="429"/>
      <c r="Z16546" s="429"/>
      <c r="AA16546" s="429"/>
      <c r="AB16546" s="185"/>
      <c r="AC16546" s="431"/>
    </row>
    <row r="16547" spans="24:29">
      <c r="X16547" s="429"/>
      <c r="Y16547" s="429"/>
      <c r="Z16547" s="429"/>
      <c r="AA16547" s="429"/>
      <c r="AB16547" s="185"/>
      <c r="AC16547" s="431"/>
    </row>
    <row r="16548" spans="24:29">
      <c r="X16548" s="429"/>
      <c r="Y16548" s="429"/>
      <c r="Z16548" s="429"/>
      <c r="AA16548" s="429"/>
      <c r="AB16548" s="185"/>
      <c r="AC16548" s="431"/>
    </row>
    <row r="16549" spans="24:29">
      <c r="X16549" s="429"/>
      <c r="Y16549" s="429"/>
      <c r="Z16549" s="429"/>
      <c r="AA16549" s="429"/>
      <c r="AB16549" s="185"/>
      <c r="AC16549" s="431"/>
    </row>
    <row r="16550" spans="24:29">
      <c r="X16550" s="429"/>
      <c r="Y16550" s="429"/>
      <c r="Z16550" s="429"/>
      <c r="AA16550" s="429"/>
      <c r="AB16550" s="185"/>
      <c r="AC16550" s="431"/>
    </row>
    <row r="16551" spans="24:29">
      <c r="X16551" s="429"/>
      <c r="Y16551" s="429"/>
      <c r="Z16551" s="429"/>
      <c r="AA16551" s="429"/>
      <c r="AB16551" s="185"/>
      <c r="AC16551" s="431"/>
    </row>
    <row r="16552" spans="24:29">
      <c r="X16552" s="429"/>
      <c r="Y16552" s="429"/>
      <c r="Z16552" s="429"/>
      <c r="AA16552" s="429"/>
      <c r="AB16552" s="185"/>
      <c r="AC16552" s="431"/>
    </row>
    <row r="16553" spans="24:29">
      <c r="X16553" s="429"/>
      <c r="Y16553" s="429"/>
      <c r="Z16553" s="429"/>
      <c r="AA16553" s="429"/>
      <c r="AB16553" s="185"/>
      <c r="AC16553" s="431"/>
    </row>
    <row r="16554" spans="24:29">
      <c r="X16554" s="429"/>
      <c r="Y16554" s="429"/>
      <c r="Z16554" s="429"/>
      <c r="AA16554" s="429"/>
      <c r="AB16554" s="185"/>
      <c r="AC16554" s="431"/>
    </row>
    <row r="16555" spans="24:29">
      <c r="X16555" s="429"/>
      <c r="Y16555" s="429"/>
      <c r="Z16555" s="429"/>
      <c r="AA16555" s="429"/>
      <c r="AB16555" s="185"/>
      <c r="AC16555" s="431"/>
    </row>
    <row r="16556" spans="24:29">
      <c r="X16556" s="429"/>
      <c r="Y16556" s="429"/>
      <c r="Z16556" s="429"/>
      <c r="AA16556" s="429"/>
      <c r="AB16556" s="185"/>
      <c r="AC16556" s="431"/>
    </row>
    <row r="16557" spans="24:29">
      <c r="X16557" s="429"/>
      <c r="Y16557" s="429"/>
      <c r="Z16557" s="429"/>
      <c r="AA16557" s="429"/>
      <c r="AB16557" s="185"/>
      <c r="AC16557" s="431"/>
    </row>
    <row r="16558" spans="24:29">
      <c r="X16558" s="429"/>
      <c r="Y16558" s="429"/>
      <c r="Z16558" s="429"/>
      <c r="AA16558" s="429"/>
      <c r="AB16558" s="185"/>
      <c r="AC16558" s="431"/>
    </row>
    <row r="16559" spans="24:29">
      <c r="X16559" s="429"/>
      <c r="Y16559" s="429"/>
      <c r="Z16559" s="429"/>
      <c r="AA16559" s="429"/>
      <c r="AB16559" s="185"/>
      <c r="AC16559" s="431"/>
    </row>
    <row r="16560" spans="24:29">
      <c r="X16560" s="429"/>
      <c r="Y16560" s="429"/>
      <c r="Z16560" s="429"/>
      <c r="AA16560" s="429"/>
      <c r="AB16560" s="185"/>
      <c r="AC16560" s="431"/>
    </row>
    <row r="16561" spans="24:29">
      <c r="X16561" s="429"/>
      <c r="Y16561" s="429"/>
      <c r="Z16561" s="429"/>
      <c r="AA16561" s="429"/>
      <c r="AB16561" s="185"/>
      <c r="AC16561" s="431"/>
    </row>
    <row r="16562" spans="24:29">
      <c r="X16562" s="429"/>
      <c r="Y16562" s="429"/>
      <c r="Z16562" s="429"/>
      <c r="AA16562" s="429"/>
      <c r="AB16562" s="185"/>
      <c r="AC16562" s="431"/>
    </row>
    <row r="16563" spans="24:29">
      <c r="X16563" s="429"/>
      <c r="Y16563" s="429"/>
      <c r="Z16563" s="429"/>
      <c r="AA16563" s="429"/>
      <c r="AB16563" s="185"/>
      <c r="AC16563" s="431"/>
    </row>
    <row r="16564" spans="24:29">
      <c r="X16564" s="429"/>
      <c r="Y16564" s="429"/>
      <c r="Z16564" s="429"/>
      <c r="AA16564" s="429"/>
      <c r="AB16564" s="185"/>
      <c r="AC16564" s="431"/>
    </row>
    <row r="16565" spans="24:29">
      <c r="X16565" s="429"/>
      <c r="Y16565" s="429"/>
      <c r="Z16565" s="429"/>
      <c r="AA16565" s="429"/>
      <c r="AB16565" s="185"/>
      <c r="AC16565" s="431"/>
    </row>
    <row r="16566" spans="24:29">
      <c r="X16566" s="429"/>
      <c r="Y16566" s="429"/>
      <c r="Z16566" s="429"/>
      <c r="AA16566" s="429"/>
      <c r="AB16566" s="185"/>
      <c r="AC16566" s="431"/>
    </row>
    <row r="16567" spans="24:29">
      <c r="X16567" s="429"/>
      <c r="Y16567" s="429"/>
      <c r="Z16567" s="429"/>
      <c r="AA16567" s="429"/>
      <c r="AB16567" s="185"/>
      <c r="AC16567" s="431"/>
    </row>
    <row r="16568" spans="24:29">
      <c r="X16568" s="429"/>
      <c r="Y16568" s="429"/>
      <c r="Z16568" s="429"/>
      <c r="AA16568" s="429"/>
      <c r="AB16568" s="185"/>
      <c r="AC16568" s="431"/>
    </row>
    <row r="16569" spans="24:29">
      <c r="X16569" s="429"/>
      <c r="Y16569" s="429"/>
      <c r="Z16569" s="429"/>
      <c r="AA16569" s="429"/>
      <c r="AB16569" s="185"/>
      <c r="AC16569" s="431"/>
    </row>
    <row r="16570" spans="24:29">
      <c r="X16570" s="429"/>
      <c r="Y16570" s="429"/>
      <c r="Z16570" s="429"/>
      <c r="AA16570" s="429"/>
      <c r="AB16570" s="185"/>
      <c r="AC16570" s="431"/>
    </row>
    <row r="16571" spans="24:29">
      <c r="X16571" s="429"/>
      <c r="Y16571" s="429"/>
      <c r="Z16571" s="429"/>
      <c r="AA16571" s="429"/>
      <c r="AB16571" s="185"/>
      <c r="AC16571" s="431"/>
    </row>
    <row r="16572" spans="24:29">
      <c r="X16572" s="429"/>
      <c r="Y16572" s="429"/>
      <c r="Z16572" s="429"/>
      <c r="AA16572" s="429"/>
      <c r="AB16572" s="185"/>
      <c r="AC16572" s="431"/>
    </row>
    <row r="16573" spans="24:29">
      <c r="X16573" s="429"/>
      <c r="Y16573" s="429"/>
      <c r="Z16573" s="429"/>
      <c r="AA16573" s="429"/>
      <c r="AB16573" s="185"/>
      <c r="AC16573" s="431"/>
    </row>
    <row r="16574" spans="24:29">
      <c r="X16574" s="429"/>
      <c r="Y16574" s="429"/>
      <c r="Z16574" s="429"/>
      <c r="AA16574" s="429"/>
      <c r="AB16574" s="185"/>
      <c r="AC16574" s="431"/>
    </row>
    <row r="16575" spans="24:29">
      <c r="X16575" s="429"/>
      <c r="Y16575" s="429"/>
      <c r="Z16575" s="429"/>
      <c r="AA16575" s="429"/>
      <c r="AB16575" s="185"/>
      <c r="AC16575" s="431"/>
    </row>
    <row r="16576" spans="24:29">
      <c r="X16576" s="429"/>
      <c r="Y16576" s="429"/>
      <c r="Z16576" s="429"/>
      <c r="AA16576" s="429"/>
      <c r="AB16576" s="185"/>
      <c r="AC16576" s="431"/>
    </row>
    <row r="16577" spans="24:29">
      <c r="X16577" s="429"/>
      <c r="Y16577" s="429"/>
      <c r="Z16577" s="429"/>
      <c r="AA16577" s="429"/>
      <c r="AB16577" s="185"/>
      <c r="AC16577" s="431"/>
    </row>
    <row r="16578" spans="24:29">
      <c r="X16578" s="429"/>
      <c r="Y16578" s="429"/>
      <c r="Z16578" s="429"/>
      <c r="AA16578" s="429"/>
      <c r="AB16578" s="185"/>
      <c r="AC16578" s="431"/>
    </row>
    <row r="16579" spans="24:29">
      <c r="X16579" s="429"/>
      <c r="Y16579" s="429"/>
      <c r="Z16579" s="429"/>
      <c r="AA16579" s="429"/>
      <c r="AB16579" s="185"/>
      <c r="AC16579" s="431"/>
    </row>
    <row r="16580" spans="24:29">
      <c r="X16580" s="429"/>
      <c r="Y16580" s="429"/>
      <c r="Z16580" s="429"/>
      <c r="AA16580" s="429"/>
      <c r="AB16580" s="185"/>
      <c r="AC16580" s="431"/>
    </row>
    <row r="16581" spans="24:29">
      <c r="X16581" s="429"/>
      <c r="Y16581" s="429"/>
      <c r="Z16581" s="429"/>
      <c r="AA16581" s="429"/>
      <c r="AB16581" s="185"/>
      <c r="AC16581" s="431"/>
    </row>
    <row r="16582" spans="24:29">
      <c r="X16582" s="429"/>
      <c r="Y16582" s="429"/>
      <c r="Z16582" s="429"/>
      <c r="AA16582" s="429"/>
      <c r="AB16582" s="185"/>
      <c r="AC16582" s="431"/>
    </row>
    <row r="16583" spans="24:29">
      <c r="X16583" s="429"/>
      <c r="Y16583" s="429"/>
      <c r="Z16583" s="429"/>
      <c r="AA16583" s="429"/>
      <c r="AB16583" s="185"/>
      <c r="AC16583" s="431"/>
    </row>
    <row r="16584" spans="24:29">
      <c r="X16584" s="429"/>
      <c r="Y16584" s="429"/>
      <c r="Z16584" s="429"/>
      <c r="AA16584" s="429"/>
      <c r="AB16584" s="185"/>
      <c r="AC16584" s="431"/>
    </row>
    <row r="16585" spans="24:29">
      <c r="X16585" s="429"/>
      <c r="Y16585" s="429"/>
      <c r="Z16585" s="429"/>
      <c r="AA16585" s="429"/>
      <c r="AB16585" s="185"/>
      <c r="AC16585" s="431"/>
    </row>
    <row r="16586" spans="24:29">
      <c r="X16586" s="429"/>
      <c r="Y16586" s="429"/>
      <c r="Z16586" s="429"/>
      <c r="AA16586" s="429"/>
      <c r="AB16586" s="185"/>
      <c r="AC16586" s="431"/>
    </row>
    <row r="16587" spans="24:29">
      <c r="X16587" s="429"/>
      <c r="Y16587" s="429"/>
      <c r="Z16587" s="429"/>
      <c r="AA16587" s="429"/>
      <c r="AB16587" s="185"/>
      <c r="AC16587" s="431"/>
    </row>
    <row r="16588" spans="24:29">
      <c r="X16588" s="429"/>
      <c r="Y16588" s="429"/>
      <c r="Z16588" s="429"/>
      <c r="AA16588" s="429"/>
      <c r="AB16588" s="185"/>
      <c r="AC16588" s="431"/>
    </row>
    <row r="16589" spans="24:29">
      <c r="X16589" s="429"/>
      <c r="Y16589" s="429"/>
      <c r="Z16589" s="429"/>
      <c r="AA16589" s="429"/>
      <c r="AB16589" s="185"/>
      <c r="AC16589" s="431"/>
    </row>
    <row r="16590" spans="24:29">
      <c r="X16590" s="429"/>
      <c r="Y16590" s="429"/>
      <c r="Z16590" s="429"/>
      <c r="AA16590" s="429"/>
      <c r="AB16590" s="185"/>
      <c r="AC16590" s="431"/>
    </row>
    <row r="16591" spans="24:29">
      <c r="X16591" s="429"/>
      <c r="Y16591" s="429"/>
      <c r="Z16591" s="429"/>
      <c r="AA16591" s="429"/>
      <c r="AB16591" s="185"/>
      <c r="AC16591" s="431"/>
    </row>
    <row r="16592" spans="24:29">
      <c r="X16592" s="429"/>
      <c r="Y16592" s="429"/>
      <c r="Z16592" s="429"/>
      <c r="AA16592" s="429"/>
      <c r="AB16592" s="185"/>
      <c r="AC16592" s="431"/>
    </row>
    <row r="16593" spans="24:29">
      <c r="X16593" s="429"/>
      <c r="Y16593" s="429"/>
      <c r="Z16593" s="429"/>
      <c r="AA16593" s="429"/>
      <c r="AB16593" s="185"/>
      <c r="AC16593" s="431"/>
    </row>
    <row r="16594" spans="24:29">
      <c r="X16594" s="429"/>
      <c r="Y16594" s="429"/>
      <c r="Z16594" s="429"/>
      <c r="AA16594" s="429"/>
      <c r="AB16594" s="185"/>
      <c r="AC16594" s="431"/>
    </row>
    <row r="16595" spans="24:29">
      <c r="X16595" s="429"/>
      <c r="Y16595" s="429"/>
      <c r="Z16595" s="429"/>
      <c r="AA16595" s="429"/>
      <c r="AB16595" s="185"/>
      <c r="AC16595" s="431"/>
    </row>
    <row r="16596" spans="24:29">
      <c r="X16596" s="429"/>
      <c r="Y16596" s="429"/>
      <c r="Z16596" s="429"/>
      <c r="AA16596" s="429"/>
      <c r="AB16596" s="185"/>
      <c r="AC16596" s="431"/>
    </row>
    <row r="16597" spans="24:29">
      <c r="X16597" s="429"/>
      <c r="Y16597" s="429"/>
      <c r="Z16597" s="429"/>
      <c r="AA16597" s="429"/>
      <c r="AB16597" s="185"/>
      <c r="AC16597" s="431"/>
    </row>
    <row r="16598" spans="24:29">
      <c r="X16598" s="429"/>
      <c r="Y16598" s="429"/>
      <c r="Z16598" s="429"/>
      <c r="AA16598" s="429"/>
      <c r="AB16598" s="185"/>
      <c r="AC16598" s="431"/>
    </row>
    <row r="16599" spans="24:29">
      <c r="X16599" s="429"/>
      <c r="Y16599" s="429"/>
      <c r="Z16599" s="429"/>
      <c r="AA16599" s="429"/>
      <c r="AB16599" s="185"/>
      <c r="AC16599" s="431"/>
    </row>
    <row r="16600" spans="24:29">
      <c r="X16600" s="429"/>
      <c r="Y16600" s="429"/>
      <c r="Z16600" s="429"/>
      <c r="AA16600" s="429"/>
      <c r="AB16600" s="185"/>
      <c r="AC16600" s="431"/>
    </row>
    <row r="16601" spans="24:29">
      <c r="X16601" s="429"/>
      <c r="Y16601" s="429"/>
      <c r="Z16601" s="429"/>
      <c r="AA16601" s="429"/>
      <c r="AB16601" s="185"/>
      <c r="AC16601" s="431"/>
    </row>
    <row r="16602" spans="24:29">
      <c r="X16602" s="429"/>
      <c r="Y16602" s="429"/>
      <c r="Z16602" s="429"/>
      <c r="AA16602" s="429"/>
      <c r="AB16602" s="185"/>
      <c r="AC16602" s="431"/>
    </row>
    <row r="16603" spans="24:29">
      <c r="X16603" s="429"/>
      <c r="Y16603" s="429"/>
      <c r="Z16603" s="429"/>
      <c r="AA16603" s="429"/>
      <c r="AB16603" s="185"/>
      <c r="AC16603" s="431"/>
    </row>
    <row r="16604" spans="24:29">
      <c r="X16604" s="429"/>
      <c r="Y16604" s="429"/>
      <c r="Z16604" s="429"/>
      <c r="AA16604" s="429"/>
      <c r="AB16604" s="185"/>
      <c r="AC16604" s="431"/>
    </row>
    <row r="16605" spans="24:29">
      <c r="X16605" s="429"/>
      <c r="Y16605" s="429"/>
      <c r="Z16605" s="429"/>
      <c r="AA16605" s="429"/>
      <c r="AB16605" s="185"/>
      <c r="AC16605" s="431"/>
    </row>
    <row r="16606" spans="24:29">
      <c r="X16606" s="429"/>
      <c r="Y16606" s="429"/>
      <c r="Z16606" s="429"/>
      <c r="AA16606" s="429"/>
      <c r="AB16606" s="185"/>
      <c r="AC16606" s="431"/>
    </row>
    <row r="16607" spans="24:29">
      <c r="X16607" s="429"/>
      <c r="Y16607" s="429"/>
      <c r="Z16607" s="429"/>
      <c r="AA16607" s="429"/>
      <c r="AB16607" s="185"/>
      <c r="AC16607" s="431"/>
    </row>
    <row r="16608" spans="24:29">
      <c r="X16608" s="429"/>
      <c r="Y16608" s="429"/>
      <c r="Z16608" s="429"/>
      <c r="AA16608" s="429"/>
      <c r="AB16608" s="185"/>
      <c r="AC16608" s="431"/>
    </row>
    <row r="16609" spans="24:29">
      <c r="X16609" s="429"/>
      <c r="Y16609" s="429"/>
      <c r="Z16609" s="429"/>
      <c r="AA16609" s="429"/>
      <c r="AB16609" s="185"/>
      <c r="AC16609" s="431"/>
    </row>
    <row r="16610" spans="24:29">
      <c r="X16610" s="429"/>
      <c r="Y16610" s="429"/>
      <c r="Z16610" s="429"/>
      <c r="AA16610" s="429"/>
      <c r="AB16610" s="185"/>
      <c r="AC16610" s="431"/>
    </row>
    <row r="16611" spans="24:29">
      <c r="X16611" s="429"/>
      <c r="Y16611" s="429"/>
      <c r="Z16611" s="429"/>
      <c r="AA16611" s="429"/>
      <c r="AB16611" s="185"/>
      <c r="AC16611" s="431"/>
    </row>
    <row r="16612" spans="24:29">
      <c r="X16612" s="429"/>
      <c r="Y16612" s="429"/>
      <c r="Z16612" s="429"/>
      <c r="AA16612" s="429"/>
      <c r="AB16612" s="185"/>
      <c r="AC16612" s="431"/>
    </row>
    <row r="16613" spans="24:29">
      <c r="X16613" s="429"/>
      <c r="Y16613" s="429"/>
      <c r="Z16613" s="429"/>
      <c r="AA16613" s="429"/>
      <c r="AB16613" s="185"/>
      <c r="AC16613" s="431"/>
    </row>
    <row r="16614" spans="24:29">
      <c r="X16614" s="429"/>
      <c r="Y16614" s="429"/>
      <c r="Z16614" s="429"/>
      <c r="AA16614" s="429"/>
      <c r="AB16614" s="185"/>
      <c r="AC16614" s="431"/>
    </row>
    <row r="16615" spans="24:29">
      <c r="X16615" s="429"/>
      <c r="Y16615" s="429"/>
      <c r="Z16615" s="429"/>
      <c r="AA16615" s="429"/>
      <c r="AB16615" s="185"/>
      <c r="AC16615" s="431"/>
    </row>
    <row r="16616" spans="24:29">
      <c r="X16616" s="429"/>
      <c r="Y16616" s="429"/>
      <c r="Z16616" s="429"/>
      <c r="AA16616" s="429"/>
      <c r="AB16616" s="185"/>
      <c r="AC16616" s="431"/>
    </row>
    <row r="16617" spans="24:29">
      <c r="X16617" s="429"/>
      <c r="Y16617" s="429"/>
      <c r="Z16617" s="429"/>
      <c r="AA16617" s="429"/>
      <c r="AB16617" s="185"/>
      <c r="AC16617" s="431"/>
    </row>
    <row r="16618" spans="24:29">
      <c r="X16618" s="429"/>
      <c r="Y16618" s="429"/>
      <c r="Z16618" s="429"/>
      <c r="AA16618" s="429"/>
      <c r="AB16618" s="185"/>
      <c r="AC16618" s="431"/>
    </row>
    <row r="16619" spans="24:29">
      <c r="X16619" s="429"/>
      <c r="Y16619" s="429"/>
      <c r="Z16619" s="429"/>
      <c r="AA16619" s="429"/>
      <c r="AB16619" s="185"/>
      <c r="AC16619" s="431"/>
    </row>
    <row r="16620" spans="24:29">
      <c r="X16620" s="429"/>
      <c r="Y16620" s="429"/>
      <c r="Z16620" s="429"/>
      <c r="AA16620" s="429"/>
      <c r="AB16620" s="185"/>
      <c r="AC16620" s="431"/>
    </row>
    <row r="16621" spans="24:29">
      <c r="X16621" s="429"/>
      <c r="Y16621" s="429"/>
      <c r="Z16621" s="429"/>
      <c r="AA16621" s="429"/>
      <c r="AB16621" s="185"/>
      <c r="AC16621" s="431"/>
    </row>
    <row r="16622" spans="24:29">
      <c r="X16622" s="429"/>
      <c r="Y16622" s="429"/>
      <c r="Z16622" s="429"/>
      <c r="AA16622" s="429"/>
      <c r="AB16622" s="185"/>
      <c r="AC16622" s="431"/>
    </row>
    <row r="16623" spans="24:29">
      <c r="X16623" s="429"/>
      <c r="Y16623" s="429"/>
      <c r="Z16623" s="429"/>
      <c r="AA16623" s="429"/>
      <c r="AB16623" s="185"/>
      <c r="AC16623" s="431"/>
    </row>
    <row r="16624" spans="24:29">
      <c r="X16624" s="429"/>
      <c r="Y16624" s="429"/>
      <c r="Z16624" s="429"/>
      <c r="AA16624" s="429"/>
      <c r="AB16624" s="185"/>
      <c r="AC16624" s="431"/>
    </row>
    <row r="16625" spans="24:29">
      <c r="X16625" s="429"/>
      <c r="Y16625" s="429"/>
      <c r="Z16625" s="429"/>
      <c r="AA16625" s="429"/>
      <c r="AB16625" s="185"/>
      <c r="AC16625" s="431"/>
    </row>
    <row r="16626" spans="24:29">
      <c r="X16626" s="429"/>
      <c r="Y16626" s="429"/>
      <c r="Z16626" s="429"/>
      <c r="AA16626" s="429"/>
      <c r="AB16626" s="185"/>
      <c r="AC16626" s="431"/>
    </row>
    <row r="16627" spans="24:29">
      <c r="X16627" s="429"/>
      <c r="Y16627" s="429"/>
      <c r="Z16627" s="429"/>
      <c r="AA16627" s="429"/>
      <c r="AB16627" s="185"/>
      <c r="AC16627" s="431"/>
    </row>
    <row r="16628" spans="24:29">
      <c r="X16628" s="429"/>
      <c r="Y16628" s="429"/>
      <c r="Z16628" s="429"/>
      <c r="AA16628" s="429"/>
      <c r="AB16628" s="185"/>
      <c r="AC16628" s="431"/>
    </row>
    <row r="16629" spans="24:29">
      <c r="X16629" s="429"/>
      <c r="Y16629" s="429"/>
      <c r="Z16629" s="429"/>
      <c r="AA16629" s="429"/>
      <c r="AB16629" s="185"/>
      <c r="AC16629" s="431"/>
    </row>
    <row r="16630" spans="24:29">
      <c r="X16630" s="429"/>
      <c r="Y16630" s="429"/>
      <c r="Z16630" s="429"/>
      <c r="AA16630" s="429"/>
      <c r="AB16630" s="185"/>
      <c r="AC16630" s="431"/>
    </row>
    <row r="16631" spans="24:29">
      <c r="X16631" s="429"/>
      <c r="Y16631" s="429"/>
      <c r="Z16631" s="429"/>
      <c r="AA16631" s="429"/>
      <c r="AB16631" s="185"/>
      <c r="AC16631" s="431"/>
    </row>
    <row r="16632" spans="24:29">
      <c r="X16632" s="429"/>
      <c r="Y16632" s="429"/>
      <c r="Z16632" s="429"/>
      <c r="AA16632" s="429"/>
      <c r="AB16632" s="185"/>
      <c r="AC16632" s="431"/>
    </row>
    <row r="16633" spans="24:29">
      <c r="X16633" s="429"/>
      <c r="Y16633" s="429"/>
      <c r="Z16633" s="429"/>
      <c r="AA16633" s="429"/>
      <c r="AB16633" s="185"/>
      <c r="AC16633" s="431"/>
    </row>
    <row r="16634" spans="24:29">
      <c r="X16634" s="429"/>
      <c r="Y16634" s="429"/>
      <c r="Z16634" s="429"/>
      <c r="AA16634" s="429"/>
      <c r="AB16634" s="185"/>
      <c r="AC16634" s="431"/>
    </row>
    <row r="16635" spans="24:29">
      <c r="X16635" s="429"/>
      <c r="Y16635" s="429"/>
      <c r="Z16635" s="429"/>
      <c r="AA16635" s="429"/>
      <c r="AB16635" s="185"/>
      <c r="AC16635" s="431"/>
    </row>
    <row r="16636" spans="24:29">
      <c r="X16636" s="429"/>
      <c r="Y16636" s="429"/>
      <c r="Z16636" s="429"/>
      <c r="AA16636" s="429"/>
      <c r="AB16636" s="185"/>
      <c r="AC16636" s="431"/>
    </row>
    <row r="16637" spans="24:29">
      <c r="X16637" s="429"/>
      <c r="Y16637" s="429"/>
      <c r="Z16637" s="429"/>
      <c r="AA16637" s="429"/>
      <c r="AB16637" s="185"/>
      <c r="AC16637" s="431"/>
    </row>
    <row r="16638" spans="24:29">
      <c r="X16638" s="429"/>
      <c r="Y16638" s="429"/>
      <c r="Z16638" s="429"/>
      <c r="AA16638" s="429"/>
      <c r="AB16638" s="185"/>
      <c r="AC16638" s="431"/>
    </row>
    <row r="16639" spans="24:29">
      <c r="X16639" s="429"/>
      <c r="Y16639" s="429"/>
      <c r="Z16639" s="429"/>
      <c r="AA16639" s="429"/>
      <c r="AB16639" s="185"/>
      <c r="AC16639" s="431"/>
    </row>
    <row r="16640" spans="24:29">
      <c r="X16640" s="429"/>
      <c r="Y16640" s="429"/>
      <c r="Z16640" s="429"/>
      <c r="AA16640" s="429"/>
      <c r="AB16640" s="185"/>
      <c r="AC16640" s="431"/>
    </row>
    <row r="16641" spans="24:29">
      <c r="X16641" s="429"/>
      <c r="Y16641" s="429"/>
      <c r="Z16641" s="429"/>
      <c r="AA16641" s="429"/>
      <c r="AB16641" s="185"/>
      <c r="AC16641" s="431"/>
    </row>
    <row r="16642" spans="24:29">
      <c r="X16642" s="429"/>
      <c r="Y16642" s="429"/>
      <c r="Z16642" s="429"/>
      <c r="AA16642" s="429"/>
      <c r="AB16642" s="185"/>
      <c r="AC16642" s="431"/>
    </row>
    <row r="16643" spans="24:29">
      <c r="X16643" s="429"/>
      <c r="Y16643" s="429"/>
      <c r="Z16643" s="429"/>
      <c r="AA16643" s="429"/>
      <c r="AB16643" s="185"/>
      <c r="AC16643" s="431"/>
    </row>
    <row r="16644" spans="24:29">
      <c r="X16644" s="429"/>
      <c r="Y16644" s="429"/>
      <c r="Z16644" s="429"/>
      <c r="AA16644" s="429"/>
      <c r="AB16644" s="185"/>
      <c r="AC16644" s="431"/>
    </row>
    <row r="16645" spans="24:29">
      <c r="X16645" s="429"/>
      <c r="Y16645" s="429"/>
      <c r="Z16645" s="429"/>
      <c r="AA16645" s="429"/>
      <c r="AB16645" s="185"/>
      <c r="AC16645" s="431"/>
    </row>
    <row r="16646" spans="24:29">
      <c r="X16646" s="429"/>
      <c r="Y16646" s="429"/>
      <c r="Z16646" s="429"/>
      <c r="AA16646" s="429"/>
      <c r="AB16646" s="185"/>
      <c r="AC16646" s="431"/>
    </row>
    <row r="16647" spans="24:29">
      <c r="X16647" s="429"/>
      <c r="Y16647" s="429"/>
      <c r="Z16647" s="429"/>
      <c r="AA16647" s="429"/>
      <c r="AB16647" s="185"/>
      <c r="AC16647" s="431"/>
    </row>
    <row r="16648" spans="24:29">
      <c r="X16648" s="429"/>
      <c r="Y16648" s="429"/>
      <c r="Z16648" s="429"/>
      <c r="AA16648" s="429"/>
      <c r="AB16648" s="185"/>
      <c r="AC16648" s="431"/>
    </row>
    <row r="16649" spans="24:29">
      <c r="X16649" s="429"/>
      <c r="Y16649" s="429"/>
      <c r="Z16649" s="429"/>
      <c r="AA16649" s="429"/>
      <c r="AB16649" s="185"/>
      <c r="AC16649" s="431"/>
    </row>
    <row r="16650" spans="24:29">
      <c r="X16650" s="429"/>
      <c r="Y16650" s="429"/>
      <c r="Z16650" s="429"/>
      <c r="AA16650" s="429"/>
      <c r="AB16650" s="185"/>
      <c r="AC16650" s="431"/>
    </row>
    <row r="16651" spans="24:29">
      <c r="X16651" s="429"/>
      <c r="Y16651" s="429"/>
      <c r="Z16651" s="429"/>
      <c r="AA16651" s="429"/>
      <c r="AB16651" s="185"/>
      <c r="AC16651" s="431"/>
    </row>
    <row r="16652" spans="24:29">
      <c r="X16652" s="429"/>
      <c r="Y16652" s="429"/>
      <c r="Z16652" s="429"/>
      <c r="AA16652" s="429"/>
      <c r="AB16652" s="185"/>
      <c r="AC16652" s="431"/>
    </row>
    <row r="16653" spans="24:29">
      <c r="X16653" s="429"/>
      <c r="Y16653" s="429"/>
      <c r="Z16653" s="429"/>
      <c r="AA16653" s="429"/>
      <c r="AB16653" s="185"/>
      <c r="AC16653" s="431"/>
    </row>
    <row r="16654" spans="24:29">
      <c r="X16654" s="429"/>
      <c r="Y16654" s="429"/>
      <c r="Z16654" s="429"/>
      <c r="AA16654" s="429"/>
      <c r="AB16654" s="185"/>
      <c r="AC16654" s="431"/>
    </row>
    <row r="16655" spans="24:29">
      <c r="X16655" s="429"/>
      <c r="Y16655" s="429"/>
      <c r="Z16655" s="429"/>
      <c r="AA16655" s="429"/>
      <c r="AB16655" s="185"/>
      <c r="AC16655" s="431"/>
    </row>
    <row r="16656" spans="24:29">
      <c r="X16656" s="429"/>
      <c r="Y16656" s="429"/>
      <c r="Z16656" s="429"/>
      <c r="AA16656" s="429"/>
      <c r="AB16656" s="185"/>
      <c r="AC16656" s="431"/>
    </row>
    <row r="16657" spans="24:29">
      <c r="X16657" s="429"/>
      <c r="Y16657" s="429"/>
      <c r="Z16657" s="429"/>
      <c r="AA16657" s="429"/>
      <c r="AB16657" s="185"/>
      <c r="AC16657" s="431"/>
    </row>
    <row r="16658" spans="24:29">
      <c r="X16658" s="429"/>
      <c r="Y16658" s="429"/>
      <c r="Z16658" s="429"/>
      <c r="AA16658" s="429"/>
      <c r="AB16658" s="185"/>
      <c r="AC16658" s="431"/>
    </row>
    <row r="16659" spans="24:29">
      <c r="X16659" s="429"/>
      <c r="Y16659" s="429"/>
      <c r="Z16659" s="429"/>
      <c r="AA16659" s="429"/>
      <c r="AB16659" s="185"/>
      <c r="AC16659" s="431"/>
    </row>
    <row r="16660" spans="24:29">
      <c r="X16660" s="429"/>
      <c r="Y16660" s="429"/>
      <c r="Z16660" s="429"/>
      <c r="AA16660" s="429"/>
      <c r="AB16660" s="185"/>
      <c r="AC16660" s="431"/>
    </row>
    <row r="16661" spans="24:29">
      <c r="X16661" s="429"/>
      <c r="Y16661" s="429"/>
      <c r="Z16661" s="429"/>
      <c r="AA16661" s="429"/>
      <c r="AB16661" s="185"/>
      <c r="AC16661" s="431"/>
    </row>
    <row r="16662" spans="24:29">
      <c r="X16662" s="429"/>
      <c r="Y16662" s="429"/>
      <c r="Z16662" s="429"/>
      <c r="AA16662" s="429"/>
      <c r="AB16662" s="185"/>
      <c r="AC16662" s="431"/>
    </row>
    <row r="16663" spans="24:29">
      <c r="X16663" s="429"/>
      <c r="Y16663" s="429"/>
      <c r="Z16663" s="429"/>
      <c r="AA16663" s="429"/>
      <c r="AB16663" s="185"/>
      <c r="AC16663" s="431"/>
    </row>
    <row r="16664" spans="24:29">
      <c r="X16664" s="429"/>
      <c r="Y16664" s="429"/>
      <c r="Z16664" s="429"/>
      <c r="AA16664" s="429"/>
      <c r="AB16664" s="185"/>
      <c r="AC16664" s="431"/>
    </row>
    <row r="16665" spans="24:29">
      <c r="X16665" s="429"/>
      <c r="Y16665" s="429"/>
      <c r="Z16665" s="429"/>
      <c r="AA16665" s="429"/>
      <c r="AB16665" s="185"/>
      <c r="AC16665" s="431"/>
    </row>
    <row r="16666" spans="24:29">
      <c r="X16666" s="429"/>
      <c r="Y16666" s="429"/>
      <c r="Z16666" s="429"/>
      <c r="AA16666" s="429"/>
      <c r="AB16666" s="185"/>
      <c r="AC16666" s="431"/>
    </row>
    <row r="16667" spans="24:29">
      <c r="X16667" s="429"/>
      <c r="Y16667" s="429"/>
      <c r="Z16667" s="429"/>
      <c r="AA16667" s="429"/>
      <c r="AB16667" s="185"/>
      <c r="AC16667" s="431"/>
    </row>
    <row r="16668" spans="24:29">
      <c r="X16668" s="429"/>
      <c r="Y16668" s="429"/>
      <c r="Z16668" s="429"/>
      <c r="AA16668" s="429"/>
      <c r="AB16668" s="185"/>
      <c r="AC16668" s="431"/>
    </row>
    <row r="16669" spans="24:29">
      <c r="X16669" s="429"/>
      <c r="Y16669" s="429"/>
      <c r="Z16669" s="429"/>
      <c r="AA16669" s="429"/>
      <c r="AB16669" s="185"/>
      <c r="AC16669" s="431"/>
    </row>
    <row r="16670" spans="24:29">
      <c r="X16670" s="429"/>
      <c r="Y16670" s="429"/>
      <c r="Z16670" s="429"/>
      <c r="AA16670" s="429"/>
      <c r="AB16670" s="185"/>
      <c r="AC16670" s="431"/>
    </row>
    <row r="16671" spans="24:29">
      <c r="X16671" s="429"/>
      <c r="Y16671" s="429"/>
      <c r="Z16671" s="429"/>
      <c r="AA16671" s="429"/>
      <c r="AB16671" s="185"/>
      <c r="AC16671" s="431"/>
    </row>
    <row r="16672" spans="24:29">
      <c r="X16672" s="429"/>
      <c r="Y16672" s="429"/>
      <c r="Z16672" s="429"/>
      <c r="AA16672" s="429"/>
      <c r="AB16672" s="185"/>
      <c r="AC16672" s="431"/>
    </row>
    <row r="16673" spans="24:29">
      <c r="X16673" s="429"/>
      <c r="Y16673" s="429"/>
      <c r="Z16673" s="429"/>
      <c r="AA16673" s="429"/>
      <c r="AB16673" s="185"/>
      <c r="AC16673" s="431"/>
    </row>
    <row r="16674" spans="24:29">
      <c r="X16674" s="429"/>
      <c r="Y16674" s="429"/>
      <c r="Z16674" s="429"/>
      <c r="AA16674" s="429"/>
      <c r="AB16674" s="185"/>
      <c r="AC16674" s="431"/>
    </row>
    <row r="16675" spans="24:29">
      <c r="X16675" s="429"/>
      <c r="Y16675" s="429"/>
      <c r="Z16675" s="429"/>
      <c r="AA16675" s="429"/>
      <c r="AB16675" s="185"/>
      <c r="AC16675" s="431"/>
    </row>
    <row r="16676" spans="24:29">
      <c r="X16676" s="429"/>
      <c r="Y16676" s="429"/>
      <c r="Z16676" s="429"/>
      <c r="AA16676" s="429"/>
      <c r="AB16676" s="185"/>
      <c r="AC16676" s="431"/>
    </row>
    <row r="16677" spans="24:29">
      <c r="X16677" s="429"/>
      <c r="Y16677" s="429"/>
      <c r="Z16677" s="429"/>
      <c r="AA16677" s="429"/>
      <c r="AB16677" s="185"/>
      <c r="AC16677" s="431"/>
    </row>
    <row r="16678" spans="24:29">
      <c r="X16678" s="429"/>
      <c r="Y16678" s="429"/>
      <c r="Z16678" s="429"/>
      <c r="AA16678" s="429"/>
      <c r="AB16678" s="185"/>
      <c r="AC16678" s="431"/>
    </row>
    <row r="16679" spans="24:29">
      <c r="X16679" s="429"/>
      <c r="Y16679" s="429"/>
      <c r="Z16679" s="429"/>
      <c r="AA16679" s="429"/>
      <c r="AB16679" s="185"/>
      <c r="AC16679" s="431"/>
    </row>
    <row r="16680" spans="24:29">
      <c r="X16680" s="429"/>
      <c r="Y16680" s="429"/>
      <c r="Z16680" s="429"/>
      <c r="AA16680" s="429"/>
      <c r="AB16680" s="185"/>
      <c r="AC16680" s="431"/>
    </row>
    <row r="16681" spans="24:29">
      <c r="X16681" s="429"/>
      <c r="Y16681" s="429"/>
      <c r="Z16681" s="429"/>
      <c r="AA16681" s="429"/>
      <c r="AB16681" s="185"/>
      <c r="AC16681" s="431"/>
    </row>
    <row r="16682" spans="24:29">
      <c r="X16682" s="429"/>
      <c r="Y16682" s="429"/>
      <c r="Z16682" s="429"/>
      <c r="AA16682" s="429"/>
      <c r="AB16682" s="185"/>
      <c r="AC16682" s="431"/>
    </row>
    <row r="16683" spans="24:29">
      <c r="X16683" s="429"/>
      <c r="Y16683" s="429"/>
      <c r="Z16683" s="429"/>
      <c r="AA16683" s="429"/>
      <c r="AB16683" s="185"/>
      <c r="AC16683" s="431"/>
    </row>
    <row r="16684" spans="24:29">
      <c r="X16684" s="429"/>
      <c r="Y16684" s="429"/>
      <c r="Z16684" s="429"/>
      <c r="AA16684" s="429"/>
      <c r="AB16684" s="185"/>
      <c r="AC16684" s="431"/>
    </row>
    <row r="16685" spans="24:29">
      <c r="X16685" s="429"/>
      <c r="Y16685" s="429"/>
      <c r="Z16685" s="429"/>
      <c r="AA16685" s="429"/>
      <c r="AB16685" s="185"/>
      <c r="AC16685" s="431"/>
    </row>
    <row r="16686" spans="24:29">
      <c r="X16686" s="429"/>
      <c r="Y16686" s="429"/>
      <c r="Z16686" s="429"/>
      <c r="AA16686" s="429"/>
      <c r="AB16686" s="185"/>
      <c r="AC16686" s="431"/>
    </row>
    <row r="16687" spans="24:29">
      <c r="X16687" s="429"/>
      <c r="Y16687" s="429"/>
      <c r="Z16687" s="429"/>
      <c r="AA16687" s="429"/>
      <c r="AB16687" s="185"/>
      <c r="AC16687" s="431"/>
    </row>
    <row r="16688" spans="24:29">
      <c r="X16688" s="429"/>
      <c r="Y16688" s="429"/>
      <c r="Z16688" s="429"/>
      <c r="AA16688" s="429"/>
      <c r="AB16688" s="185"/>
      <c r="AC16688" s="431"/>
    </row>
    <row r="16689" spans="24:29">
      <c r="X16689" s="429"/>
      <c r="Y16689" s="429"/>
      <c r="Z16689" s="429"/>
      <c r="AA16689" s="429"/>
      <c r="AB16689" s="185"/>
      <c r="AC16689" s="431"/>
    </row>
    <row r="16690" spans="24:29">
      <c r="X16690" s="429"/>
      <c r="Y16690" s="429"/>
      <c r="Z16690" s="429"/>
      <c r="AA16690" s="429"/>
      <c r="AB16690" s="185"/>
      <c r="AC16690" s="431"/>
    </row>
    <row r="16691" spans="24:29">
      <c r="X16691" s="429"/>
      <c r="Y16691" s="429"/>
      <c r="Z16691" s="429"/>
      <c r="AA16691" s="429"/>
      <c r="AB16691" s="185"/>
      <c r="AC16691" s="431"/>
    </row>
    <row r="16692" spans="24:29">
      <c r="X16692" s="429"/>
      <c r="Y16692" s="429"/>
      <c r="Z16692" s="429"/>
      <c r="AA16692" s="429"/>
      <c r="AB16692" s="185"/>
      <c r="AC16692" s="431"/>
    </row>
    <row r="16693" spans="24:29">
      <c r="X16693" s="429"/>
      <c r="Y16693" s="429"/>
      <c r="Z16693" s="429"/>
      <c r="AA16693" s="429"/>
      <c r="AB16693" s="185"/>
      <c r="AC16693" s="431"/>
    </row>
    <row r="16694" spans="24:29">
      <c r="X16694" s="429"/>
      <c r="Y16694" s="429"/>
      <c r="Z16694" s="429"/>
      <c r="AA16694" s="429"/>
      <c r="AB16694" s="185"/>
      <c r="AC16694" s="431"/>
    </row>
    <row r="16695" spans="24:29">
      <c r="X16695" s="429"/>
      <c r="Y16695" s="429"/>
      <c r="Z16695" s="429"/>
      <c r="AA16695" s="429"/>
      <c r="AB16695" s="185"/>
      <c r="AC16695" s="431"/>
    </row>
    <row r="16696" spans="24:29">
      <c r="X16696" s="429"/>
      <c r="Y16696" s="429"/>
      <c r="Z16696" s="429"/>
      <c r="AA16696" s="429"/>
      <c r="AB16696" s="185"/>
      <c r="AC16696" s="431"/>
    </row>
    <row r="16697" spans="24:29">
      <c r="X16697" s="429"/>
      <c r="Y16697" s="429"/>
      <c r="Z16697" s="429"/>
      <c r="AA16697" s="429"/>
      <c r="AB16697" s="185"/>
      <c r="AC16697" s="431"/>
    </row>
    <row r="16698" spans="24:29">
      <c r="X16698" s="429"/>
      <c r="Y16698" s="429"/>
      <c r="Z16698" s="429"/>
      <c r="AA16698" s="429"/>
      <c r="AB16698" s="185"/>
      <c r="AC16698" s="431"/>
    </row>
    <row r="16699" spans="24:29">
      <c r="X16699" s="429"/>
      <c r="Y16699" s="429"/>
      <c r="Z16699" s="429"/>
      <c r="AA16699" s="429"/>
      <c r="AB16699" s="185"/>
      <c r="AC16699" s="431"/>
    </row>
    <row r="16700" spans="24:29">
      <c r="X16700" s="429"/>
      <c r="Y16700" s="429"/>
      <c r="Z16700" s="429"/>
      <c r="AA16700" s="429"/>
      <c r="AB16700" s="185"/>
      <c r="AC16700" s="431"/>
    </row>
    <row r="16701" spans="24:29">
      <c r="X16701" s="429"/>
      <c r="Y16701" s="429"/>
      <c r="Z16701" s="429"/>
      <c r="AA16701" s="429"/>
      <c r="AB16701" s="185"/>
      <c r="AC16701" s="431"/>
    </row>
    <row r="16702" spans="24:29">
      <c r="X16702" s="429"/>
      <c r="Y16702" s="429"/>
      <c r="Z16702" s="429"/>
      <c r="AA16702" s="429"/>
      <c r="AB16702" s="185"/>
      <c r="AC16702" s="431"/>
    </row>
    <row r="16703" spans="24:29">
      <c r="X16703" s="429"/>
      <c r="Y16703" s="429"/>
      <c r="Z16703" s="429"/>
      <c r="AA16703" s="429"/>
      <c r="AB16703" s="185"/>
      <c r="AC16703" s="431"/>
    </row>
    <row r="16704" spans="24:29">
      <c r="X16704" s="429"/>
      <c r="Y16704" s="429"/>
      <c r="Z16704" s="429"/>
      <c r="AA16704" s="429"/>
      <c r="AB16704" s="185"/>
      <c r="AC16704" s="431"/>
    </row>
    <row r="16705" spans="24:29">
      <c r="X16705" s="429"/>
      <c r="Y16705" s="429"/>
      <c r="Z16705" s="429"/>
      <c r="AA16705" s="429"/>
      <c r="AB16705" s="185"/>
      <c r="AC16705" s="431"/>
    </row>
    <row r="16706" spans="24:29">
      <c r="X16706" s="429"/>
      <c r="Y16706" s="429"/>
      <c r="Z16706" s="429"/>
      <c r="AA16706" s="429"/>
      <c r="AB16706" s="185"/>
      <c r="AC16706" s="431"/>
    </row>
    <row r="16707" spans="24:29">
      <c r="X16707" s="429"/>
      <c r="Y16707" s="429"/>
      <c r="Z16707" s="429"/>
      <c r="AA16707" s="429"/>
      <c r="AB16707" s="185"/>
      <c r="AC16707" s="431"/>
    </row>
    <row r="16708" spans="24:29">
      <c r="X16708" s="429"/>
      <c r="Y16708" s="429"/>
      <c r="Z16708" s="429"/>
      <c r="AA16708" s="429"/>
      <c r="AB16708" s="185"/>
      <c r="AC16708" s="431"/>
    </row>
    <row r="16709" spans="24:29">
      <c r="X16709" s="429"/>
      <c r="Y16709" s="429"/>
      <c r="Z16709" s="429"/>
      <c r="AA16709" s="429"/>
      <c r="AB16709" s="185"/>
      <c r="AC16709" s="431"/>
    </row>
    <row r="16710" spans="24:29">
      <c r="X16710" s="429"/>
      <c r="Y16710" s="429"/>
      <c r="Z16710" s="429"/>
      <c r="AA16710" s="429"/>
      <c r="AB16710" s="185"/>
      <c r="AC16710" s="431"/>
    </row>
    <row r="16711" spans="24:29">
      <c r="X16711" s="429"/>
      <c r="Y16711" s="429"/>
      <c r="Z16711" s="429"/>
      <c r="AA16711" s="429"/>
      <c r="AB16711" s="185"/>
      <c r="AC16711" s="431"/>
    </row>
    <row r="16712" spans="24:29">
      <c r="X16712" s="429"/>
      <c r="Y16712" s="429"/>
      <c r="Z16712" s="429"/>
      <c r="AA16712" s="429"/>
      <c r="AB16712" s="185"/>
      <c r="AC16712" s="431"/>
    </row>
    <row r="16713" spans="24:29">
      <c r="X16713" s="429"/>
      <c r="Y16713" s="429"/>
      <c r="Z16713" s="429"/>
      <c r="AA16713" s="429"/>
      <c r="AB16713" s="185"/>
      <c r="AC16713" s="431"/>
    </row>
    <row r="16714" spans="24:29">
      <c r="X16714" s="429"/>
      <c r="Y16714" s="429"/>
      <c r="Z16714" s="429"/>
      <c r="AA16714" s="429"/>
      <c r="AB16714" s="185"/>
      <c r="AC16714" s="431"/>
    </row>
    <row r="16715" spans="24:29">
      <c r="X16715" s="429"/>
      <c r="Y16715" s="429"/>
      <c r="Z16715" s="429"/>
      <c r="AA16715" s="429"/>
      <c r="AB16715" s="185"/>
      <c r="AC16715" s="431"/>
    </row>
    <row r="16716" spans="24:29">
      <c r="X16716" s="429"/>
      <c r="Y16716" s="429"/>
      <c r="Z16716" s="429"/>
      <c r="AA16716" s="429"/>
      <c r="AB16716" s="185"/>
      <c r="AC16716" s="431"/>
    </row>
    <row r="16717" spans="24:29">
      <c r="X16717" s="429"/>
      <c r="Y16717" s="429"/>
      <c r="Z16717" s="429"/>
      <c r="AA16717" s="429"/>
      <c r="AB16717" s="185"/>
      <c r="AC16717" s="431"/>
    </row>
    <row r="16718" spans="24:29">
      <c r="X16718" s="429"/>
      <c r="Y16718" s="429"/>
      <c r="Z16718" s="429"/>
      <c r="AA16718" s="429"/>
      <c r="AB16718" s="185"/>
      <c r="AC16718" s="431"/>
    </row>
    <row r="16719" spans="24:29">
      <c r="X16719" s="429"/>
      <c r="Y16719" s="429"/>
      <c r="Z16719" s="429"/>
      <c r="AA16719" s="429"/>
      <c r="AB16719" s="185"/>
      <c r="AC16719" s="431"/>
    </row>
    <row r="16720" spans="24:29">
      <c r="X16720" s="429"/>
      <c r="Y16720" s="429"/>
      <c r="Z16720" s="429"/>
      <c r="AA16720" s="429"/>
      <c r="AB16720" s="185"/>
      <c r="AC16720" s="431"/>
    </row>
    <row r="16721" spans="24:29">
      <c r="X16721" s="429"/>
      <c r="Y16721" s="429"/>
      <c r="Z16721" s="429"/>
      <c r="AA16721" s="429"/>
      <c r="AB16721" s="185"/>
      <c r="AC16721" s="431"/>
    </row>
    <row r="16722" spans="24:29">
      <c r="X16722" s="429"/>
      <c r="Y16722" s="429"/>
      <c r="Z16722" s="429"/>
      <c r="AA16722" s="429"/>
      <c r="AB16722" s="185"/>
      <c r="AC16722" s="431"/>
    </row>
    <row r="16723" spans="24:29">
      <c r="X16723" s="429"/>
      <c r="Y16723" s="429"/>
      <c r="Z16723" s="429"/>
      <c r="AA16723" s="429"/>
      <c r="AB16723" s="185"/>
      <c r="AC16723" s="431"/>
    </row>
    <row r="16724" spans="24:29">
      <c r="X16724" s="429"/>
      <c r="Y16724" s="429"/>
      <c r="Z16724" s="429"/>
      <c r="AA16724" s="429"/>
      <c r="AB16724" s="185"/>
      <c r="AC16724" s="431"/>
    </row>
    <row r="16725" spans="24:29">
      <c r="X16725" s="429"/>
      <c r="Y16725" s="429"/>
      <c r="Z16725" s="429"/>
      <c r="AA16725" s="429"/>
      <c r="AB16725" s="185"/>
      <c r="AC16725" s="431"/>
    </row>
    <row r="16726" spans="24:29">
      <c r="X16726" s="429"/>
      <c r="Y16726" s="429"/>
      <c r="Z16726" s="429"/>
      <c r="AA16726" s="429"/>
      <c r="AB16726" s="185"/>
      <c r="AC16726" s="431"/>
    </row>
    <row r="16727" spans="24:29">
      <c r="X16727" s="429"/>
      <c r="Y16727" s="429"/>
      <c r="Z16727" s="429"/>
      <c r="AA16727" s="429"/>
      <c r="AB16727" s="185"/>
      <c r="AC16727" s="431"/>
    </row>
    <row r="16728" spans="24:29">
      <c r="X16728" s="429"/>
      <c r="Y16728" s="429"/>
      <c r="Z16728" s="429"/>
      <c r="AA16728" s="429"/>
      <c r="AB16728" s="185"/>
      <c r="AC16728" s="431"/>
    </row>
    <row r="16729" spans="24:29">
      <c r="X16729" s="429"/>
      <c r="Y16729" s="429"/>
      <c r="Z16729" s="429"/>
      <c r="AA16729" s="429"/>
      <c r="AB16729" s="185"/>
      <c r="AC16729" s="431"/>
    </row>
    <row r="16730" spans="24:29">
      <c r="X16730" s="429"/>
      <c r="Y16730" s="429"/>
      <c r="Z16730" s="429"/>
      <c r="AA16730" s="429"/>
      <c r="AB16730" s="185"/>
      <c r="AC16730" s="431"/>
    </row>
    <row r="16731" spans="24:29">
      <c r="X16731" s="429"/>
      <c r="Y16731" s="429"/>
      <c r="Z16731" s="429"/>
      <c r="AA16731" s="429"/>
      <c r="AB16731" s="185"/>
      <c r="AC16731" s="431"/>
    </row>
    <row r="16732" spans="24:29">
      <c r="X16732" s="429"/>
      <c r="Y16732" s="429"/>
      <c r="Z16732" s="429"/>
      <c r="AA16732" s="429"/>
      <c r="AB16732" s="185"/>
      <c r="AC16732" s="431"/>
    </row>
    <row r="16733" spans="24:29">
      <c r="X16733" s="429"/>
      <c r="Y16733" s="429"/>
      <c r="Z16733" s="429"/>
      <c r="AA16733" s="429"/>
      <c r="AB16733" s="185"/>
      <c r="AC16733" s="431"/>
    </row>
    <row r="16734" spans="24:29">
      <c r="X16734" s="429"/>
      <c r="Y16734" s="429"/>
      <c r="Z16734" s="429"/>
      <c r="AA16734" s="429"/>
      <c r="AB16734" s="185"/>
      <c r="AC16734" s="431"/>
    </row>
    <row r="16735" spans="24:29">
      <c r="X16735" s="429"/>
      <c r="Y16735" s="429"/>
      <c r="Z16735" s="429"/>
      <c r="AA16735" s="429"/>
      <c r="AB16735" s="185"/>
      <c r="AC16735" s="431"/>
    </row>
    <row r="16736" spans="24:29">
      <c r="X16736" s="429"/>
      <c r="Y16736" s="429"/>
      <c r="Z16736" s="429"/>
      <c r="AA16736" s="429"/>
      <c r="AB16736" s="185"/>
      <c r="AC16736" s="431"/>
    </row>
    <row r="16737" spans="24:29">
      <c r="X16737" s="429"/>
      <c r="Y16737" s="429"/>
      <c r="Z16737" s="429"/>
      <c r="AA16737" s="429"/>
      <c r="AB16737" s="185"/>
      <c r="AC16737" s="431"/>
    </row>
    <row r="16738" spans="24:29">
      <c r="X16738" s="429"/>
      <c r="Y16738" s="429"/>
      <c r="Z16738" s="429"/>
      <c r="AA16738" s="429"/>
      <c r="AB16738" s="185"/>
      <c r="AC16738" s="431"/>
    </row>
    <row r="16739" spans="24:29">
      <c r="X16739" s="429"/>
      <c r="Y16739" s="429"/>
      <c r="Z16739" s="429"/>
      <c r="AA16739" s="429"/>
      <c r="AB16739" s="185"/>
      <c r="AC16739" s="431"/>
    </row>
    <row r="16740" spans="24:29">
      <c r="X16740" s="429"/>
      <c r="Y16740" s="429"/>
      <c r="Z16740" s="429"/>
      <c r="AA16740" s="429"/>
      <c r="AB16740" s="185"/>
      <c r="AC16740" s="431"/>
    </row>
    <row r="16741" spans="24:29">
      <c r="X16741" s="429"/>
      <c r="Y16741" s="429"/>
      <c r="Z16741" s="429"/>
      <c r="AA16741" s="429"/>
      <c r="AB16741" s="185"/>
      <c r="AC16741" s="431"/>
    </row>
    <row r="16742" spans="24:29">
      <c r="X16742" s="429"/>
      <c r="Y16742" s="429"/>
      <c r="Z16742" s="429"/>
      <c r="AA16742" s="429"/>
      <c r="AB16742" s="185"/>
      <c r="AC16742" s="431"/>
    </row>
    <row r="16743" spans="24:29">
      <c r="X16743" s="429"/>
      <c r="Y16743" s="429"/>
      <c r="Z16743" s="429"/>
      <c r="AA16743" s="429"/>
      <c r="AB16743" s="185"/>
      <c r="AC16743" s="431"/>
    </row>
    <row r="16744" spans="24:29">
      <c r="X16744" s="429"/>
      <c r="Y16744" s="429"/>
      <c r="Z16744" s="429"/>
      <c r="AA16744" s="429"/>
      <c r="AB16744" s="185"/>
      <c r="AC16744" s="431"/>
    </row>
    <row r="16745" spans="24:29">
      <c r="X16745" s="429"/>
      <c r="Y16745" s="429"/>
      <c r="Z16745" s="429"/>
      <c r="AA16745" s="429"/>
      <c r="AB16745" s="185"/>
      <c r="AC16745" s="431"/>
    </row>
    <row r="16746" spans="24:29">
      <c r="X16746" s="429"/>
      <c r="Y16746" s="429"/>
      <c r="Z16746" s="429"/>
      <c r="AA16746" s="429"/>
      <c r="AB16746" s="185"/>
      <c r="AC16746" s="431"/>
    </row>
    <row r="16747" spans="24:29">
      <c r="X16747" s="429"/>
      <c r="Y16747" s="429"/>
      <c r="Z16747" s="429"/>
      <c r="AA16747" s="429"/>
      <c r="AB16747" s="185"/>
      <c r="AC16747" s="431"/>
    </row>
    <row r="16748" spans="24:29">
      <c r="X16748" s="429"/>
      <c r="Y16748" s="429"/>
      <c r="Z16748" s="429"/>
      <c r="AA16748" s="429"/>
      <c r="AB16748" s="185"/>
      <c r="AC16748" s="431"/>
    </row>
    <row r="16749" spans="24:29">
      <c r="X16749" s="429"/>
      <c r="Y16749" s="429"/>
      <c r="Z16749" s="429"/>
      <c r="AA16749" s="429"/>
      <c r="AB16749" s="185"/>
      <c r="AC16749" s="431"/>
    </row>
    <row r="16750" spans="24:29">
      <c r="X16750" s="429"/>
      <c r="Y16750" s="429"/>
      <c r="Z16750" s="429"/>
      <c r="AA16750" s="429"/>
      <c r="AB16750" s="185"/>
      <c r="AC16750" s="431"/>
    </row>
    <row r="16751" spans="24:29">
      <c r="X16751" s="429"/>
      <c r="Y16751" s="429"/>
      <c r="Z16751" s="429"/>
      <c r="AA16751" s="429"/>
      <c r="AB16751" s="185"/>
      <c r="AC16751" s="431"/>
    </row>
    <row r="16752" spans="24:29">
      <c r="X16752" s="429"/>
      <c r="Y16752" s="429"/>
      <c r="Z16752" s="429"/>
      <c r="AA16752" s="429"/>
      <c r="AB16752" s="185"/>
      <c r="AC16752" s="431"/>
    </row>
    <row r="16753" spans="24:29">
      <c r="X16753" s="429"/>
      <c r="Y16753" s="429"/>
      <c r="Z16753" s="429"/>
      <c r="AA16753" s="429"/>
      <c r="AB16753" s="185"/>
      <c r="AC16753" s="431"/>
    </row>
    <row r="16754" spans="24:29">
      <c r="X16754" s="429"/>
      <c r="Y16754" s="429"/>
      <c r="Z16754" s="429"/>
      <c r="AA16754" s="429"/>
      <c r="AB16754" s="185"/>
      <c r="AC16754" s="431"/>
    </row>
    <row r="16755" spans="24:29">
      <c r="X16755" s="429"/>
      <c r="Y16755" s="429"/>
      <c r="Z16755" s="429"/>
      <c r="AA16755" s="429"/>
      <c r="AB16755" s="185"/>
      <c r="AC16755" s="431"/>
    </row>
    <row r="16756" spans="24:29">
      <c r="X16756" s="429"/>
      <c r="Y16756" s="429"/>
      <c r="Z16756" s="429"/>
      <c r="AA16756" s="429"/>
      <c r="AB16756" s="185"/>
      <c r="AC16756" s="431"/>
    </row>
    <row r="16757" spans="24:29">
      <c r="X16757" s="429"/>
      <c r="Y16757" s="429"/>
      <c r="Z16757" s="429"/>
      <c r="AA16757" s="429"/>
      <c r="AB16757" s="185"/>
      <c r="AC16757" s="431"/>
    </row>
    <row r="16758" spans="24:29">
      <c r="X16758" s="429"/>
      <c r="Y16758" s="429"/>
      <c r="Z16758" s="429"/>
      <c r="AA16758" s="429"/>
      <c r="AB16758" s="185"/>
      <c r="AC16758" s="431"/>
    </row>
    <row r="16759" spans="24:29">
      <c r="X16759" s="429"/>
      <c r="Y16759" s="429"/>
      <c r="Z16759" s="429"/>
      <c r="AA16759" s="429"/>
      <c r="AB16759" s="185"/>
      <c r="AC16759" s="431"/>
    </row>
    <row r="16760" spans="24:29">
      <c r="X16760" s="429"/>
      <c r="Y16760" s="429"/>
      <c r="Z16760" s="429"/>
      <c r="AA16760" s="429"/>
      <c r="AB16760" s="185"/>
      <c r="AC16760" s="431"/>
    </row>
    <row r="16761" spans="24:29">
      <c r="X16761" s="429"/>
      <c r="Y16761" s="429"/>
      <c r="Z16761" s="429"/>
      <c r="AA16761" s="429"/>
      <c r="AB16761" s="185"/>
      <c r="AC16761" s="431"/>
    </row>
    <row r="16762" spans="24:29">
      <c r="X16762" s="429"/>
      <c r="Y16762" s="429"/>
      <c r="Z16762" s="429"/>
      <c r="AA16762" s="429"/>
      <c r="AB16762" s="185"/>
      <c r="AC16762" s="431"/>
    </row>
    <row r="16763" spans="24:29">
      <c r="X16763" s="429"/>
      <c r="Y16763" s="429"/>
      <c r="Z16763" s="429"/>
      <c r="AA16763" s="429"/>
      <c r="AB16763" s="185"/>
      <c r="AC16763" s="431"/>
    </row>
    <row r="16764" spans="24:29">
      <c r="X16764" s="429"/>
      <c r="Y16764" s="429"/>
      <c r="Z16764" s="429"/>
      <c r="AA16764" s="429"/>
      <c r="AB16764" s="185"/>
      <c r="AC16764" s="431"/>
    </row>
    <row r="16765" spans="24:29">
      <c r="X16765" s="429"/>
      <c r="Y16765" s="429"/>
      <c r="Z16765" s="429"/>
      <c r="AA16765" s="429"/>
      <c r="AB16765" s="185"/>
      <c r="AC16765" s="431"/>
    </row>
    <row r="16766" spans="24:29">
      <c r="X16766" s="429"/>
      <c r="Y16766" s="429"/>
      <c r="Z16766" s="429"/>
      <c r="AA16766" s="429"/>
      <c r="AB16766" s="185"/>
      <c r="AC16766" s="431"/>
    </row>
    <row r="16767" spans="24:29">
      <c r="X16767" s="429"/>
      <c r="Y16767" s="429"/>
      <c r="Z16767" s="429"/>
      <c r="AA16767" s="429"/>
      <c r="AB16767" s="185"/>
      <c r="AC16767" s="431"/>
    </row>
    <row r="16768" spans="24:29">
      <c r="X16768" s="429"/>
      <c r="Y16768" s="429"/>
      <c r="Z16768" s="429"/>
      <c r="AA16768" s="429"/>
      <c r="AB16768" s="185"/>
      <c r="AC16768" s="431"/>
    </row>
    <row r="16769" spans="24:29">
      <c r="X16769" s="429"/>
      <c r="Y16769" s="429"/>
      <c r="Z16769" s="429"/>
      <c r="AA16769" s="429"/>
      <c r="AB16769" s="185"/>
      <c r="AC16769" s="431"/>
    </row>
    <row r="16770" spans="24:29">
      <c r="X16770" s="429"/>
      <c r="Y16770" s="429"/>
      <c r="Z16770" s="429"/>
      <c r="AA16770" s="429"/>
      <c r="AB16770" s="185"/>
      <c r="AC16770" s="431"/>
    </row>
    <row r="16771" spans="24:29">
      <c r="X16771" s="429"/>
      <c r="Y16771" s="429"/>
      <c r="Z16771" s="429"/>
      <c r="AA16771" s="429"/>
      <c r="AB16771" s="185"/>
      <c r="AC16771" s="431"/>
    </row>
    <row r="16772" spans="24:29">
      <c r="X16772" s="429"/>
      <c r="Y16772" s="429"/>
      <c r="Z16772" s="429"/>
      <c r="AA16772" s="429"/>
      <c r="AB16772" s="185"/>
      <c r="AC16772" s="431"/>
    </row>
    <row r="16773" spans="24:29">
      <c r="X16773" s="429"/>
      <c r="Y16773" s="429"/>
      <c r="Z16773" s="429"/>
      <c r="AA16773" s="429"/>
      <c r="AB16773" s="185"/>
      <c r="AC16773" s="431"/>
    </row>
    <row r="16774" spans="24:29">
      <c r="X16774" s="429"/>
      <c r="Y16774" s="429"/>
      <c r="Z16774" s="429"/>
      <c r="AA16774" s="429"/>
      <c r="AB16774" s="185"/>
      <c r="AC16774" s="431"/>
    </row>
    <row r="16775" spans="24:29">
      <c r="X16775" s="429"/>
      <c r="Y16775" s="429"/>
      <c r="Z16775" s="429"/>
      <c r="AA16775" s="429"/>
      <c r="AB16775" s="185"/>
      <c r="AC16775" s="431"/>
    </row>
    <row r="16776" spans="24:29">
      <c r="X16776" s="429"/>
      <c r="Y16776" s="429"/>
      <c r="Z16776" s="429"/>
      <c r="AA16776" s="429"/>
      <c r="AB16776" s="185"/>
      <c r="AC16776" s="431"/>
    </row>
    <row r="16777" spans="24:29">
      <c r="X16777" s="429"/>
      <c r="Y16777" s="429"/>
      <c r="Z16777" s="429"/>
      <c r="AA16777" s="429"/>
      <c r="AB16777" s="185"/>
      <c r="AC16777" s="431"/>
    </row>
    <row r="16778" spans="24:29">
      <c r="X16778" s="429"/>
      <c r="Y16778" s="429"/>
      <c r="Z16778" s="429"/>
      <c r="AA16778" s="429"/>
      <c r="AB16778" s="185"/>
      <c r="AC16778" s="431"/>
    </row>
    <row r="16779" spans="24:29">
      <c r="X16779" s="429"/>
      <c r="Y16779" s="429"/>
      <c r="Z16779" s="429"/>
      <c r="AA16779" s="429"/>
      <c r="AB16779" s="185"/>
      <c r="AC16779" s="431"/>
    </row>
    <row r="16780" spans="24:29">
      <c r="X16780" s="429"/>
      <c r="Y16780" s="429"/>
      <c r="Z16780" s="429"/>
      <c r="AA16780" s="429"/>
      <c r="AB16780" s="185"/>
      <c r="AC16780" s="431"/>
    </row>
    <row r="16781" spans="24:29">
      <c r="X16781" s="429"/>
      <c r="Y16781" s="429"/>
      <c r="Z16781" s="429"/>
      <c r="AA16781" s="429"/>
      <c r="AB16781" s="185"/>
      <c r="AC16781" s="431"/>
    </row>
    <row r="16782" spans="24:29">
      <c r="X16782" s="429"/>
      <c r="Y16782" s="429"/>
      <c r="Z16782" s="429"/>
      <c r="AA16782" s="429"/>
      <c r="AB16782" s="185"/>
      <c r="AC16782" s="431"/>
    </row>
    <row r="16783" spans="24:29">
      <c r="X16783" s="429"/>
      <c r="Y16783" s="429"/>
      <c r="Z16783" s="429"/>
      <c r="AA16783" s="429"/>
      <c r="AB16783" s="185"/>
      <c r="AC16783" s="431"/>
    </row>
    <row r="16784" spans="24:29">
      <c r="X16784" s="429"/>
      <c r="Y16784" s="429"/>
      <c r="Z16784" s="429"/>
      <c r="AA16784" s="429"/>
      <c r="AB16784" s="185"/>
      <c r="AC16784" s="431"/>
    </row>
    <row r="16785" spans="24:29">
      <c r="X16785" s="429"/>
      <c r="Y16785" s="429"/>
      <c r="Z16785" s="429"/>
      <c r="AA16785" s="429"/>
      <c r="AB16785" s="185"/>
      <c r="AC16785" s="431"/>
    </row>
    <row r="16786" spans="24:29">
      <c r="X16786" s="429"/>
      <c r="Y16786" s="429"/>
      <c r="Z16786" s="429"/>
      <c r="AA16786" s="429"/>
      <c r="AB16786" s="185"/>
      <c r="AC16786" s="431"/>
    </row>
    <row r="16787" spans="24:29">
      <c r="X16787" s="429"/>
      <c r="Y16787" s="429"/>
      <c r="Z16787" s="429"/>
      <c r="AA16787" s="429"/>
      <c r="AB16787" s="185"/>
      <c r="AC16787" s="431"/>
    </row>
    <row r="16788" spans="24:29">
      <c r="X16788" s="429"/>
      <c r="Y16788" s="429"/>
      <c r="Z16788" s="429"/>
      <c r="AA16788" s="429"/>
      <c r="AB16788" s="185"/>
      <c r="AC16788" s="431"/>
    </row>
    <row r="16789" spans="24:29">
      <c r="X16789" s="429"/>
      <c r="Y16789" s="429"/>
      <c r="Z16789" s="429"/>
      <c r="AA16789" s="429"/>
      <c r="AB16789" s="185"/>
      <c r="AC16789" s="431"/>
    </row>
    <row r="16790" spans="24:29">
      <c r="X16790" s="429"/>
      <c r="Y16790" s="429"/>
      <c r="Z16790" s="429"/>
      <c r="AA16790" s="429"/>
      <c r="AB16790" s="185"/>
      <c r="AC16790" s="431"/>
    </row>
    <row r="16791" spans="24:29">
      <c r="X16791" s="429"/>
      <c r="Y16791" s="429"/>
      <c r="Z16791" s="429"/>
      <c r="AA16791" s="429"/>
      <c r="AB16791" s="185"/>
      <c r="AC16791" s="431"/>
    </row>
    <row r="16792" spans="24:29">
      <c r="X16792" s="429"/>
      <c r="Y16792" s="429"/>
      <c r="Z16792" s="429"/>
      <c r="AA16792" s="429"/>
      <c r="AB16792" s="185"/>
      <c r="AC16792" s="431"/>
    </row>
    <row r="16793" spans="24:29">
      <c r="X16793" s="429"/>
      <c r="Y16793" s="429"/>
      <c r="Z16793" s="429"/>
      <c r="AA16793" s="429"/>
      <c r="AB16793" s="185"/>
      <c r="AC16793" s="431"/>
    </row>
    <row r="16794" spans="24:29">
      <c r="X16794" s="429"/>
      <c r="Y16794" s="429"/>
      <c r="Z16794" s="429"/>
      <c r="AA16794" s="429"/>
      <c r="AB16794" s="185"/>
      <c r="AC16794" s="431"/>
    </row>
    <row r="16795" spans="24:29">
      <c r="X16795" s="429"/>
      <c r="Y16795" s="429"/>
      <c r="Z16795" s="429"/>
      <c r="AA16795" s="429"/>
      <c r="AB16795" s="185"/>
      <c r="AC16795" s="431"/>
    </row>
    <row r="16796" spans="24:29">
      <c r="X16796" s="429"/>
      <c r="Y16796" s="429"/>
      <c r="Z16796" s="429"/>
      <c r="AA16796" s="429"/>
      <c r="AB16796" s="185"/>
      <c r="AC16796" s="431"/>
    </row>
    <row r="16797" spans="24:29">
      <c r="X16797" s="429"/>
      <c r="Y16797" s="429"/>
      <c r="Z16797" s="429"/>
      <c r="AA16797" s="429"/>
      <c r="AB16797" s="185"/>
      <c r="AC16797" s="431"/>
    </row>
    <row r="16798" spans="24:29">
      <c r="X16798" s="429"/>
      <c r="Y16798" s="429"/>
      <c r="Z16798" s="429"/>
      <c r="AA16798" s="429"/>
      <c r="AB16798" s="185"/>
      <c r="AC16798" s="431"/>
    </row>
    <row r="16799" spans="24:29">
      <c r="X16799" s="429"/>
      <c r="Y16799" s="429"/>
      <c r="Z16799" s="429"/>
      <c r="AA16799" s="429"/>
      <c r="AB16799" s="185"/>
      <c r="AC16799" s="431"/>
    </row>
    <row r="16800" spans="24:29">
      <c r="X16800" s="429"/>
      <c r="Y16800" s="429"/>
      <c r="Z16800" s="429"/>
      <c r="AA16800" s="429"/>
      <c r="AB16800" s="185"/>
      <c r="AC16800" s="431"/>
    </row>
    <row r="16801" spans="24:29">
      <c r="X16801" s="429"/>
      <c r="Y16801" s="429"/>
      <c r="Z16801" s="429"/>
      <c r="AA16801" s="429"/>
      <c r="AB16801" s="185"/>
      <c r="AC16801" s="431"/>
    </row>
    <row r="16802" spans="24:29">
      <c r="X16802" s="429"/>
      <c r="Y16802" s="429"/>
      <c r="Z16802" s="429"/>
      <c r="AA16802" s="429"/>
      <c r="AB16802" s="185"/>
      <c r="AC16802" s="431"/>
    </row>
    <row r="16803" spans="24:29">
      <c r="X16803" s="429"/>
      <c r="Y16803" s="429"/>
      <c r="Z16803" s="429"/>
      <c r="AA16803" s="429"/>
      <c r="AB16803" s="185"/>
      <c r="AC16803" s="431"/>
    </row>
    <row r="16804" spans="24:29">
      <c r="X16804" s="429"/>
      <c r="Y16804" s="429"/>
      <c r="Z16804" s="429"/>
      <c r="AA16804" s="429"/>
      <c r="AB16804" s="185"/>
      <c r="AC16804" s="431"/>
    </row>
    <row r="16805" spans="24:29">
      <c r="X16805" s="429"/>
      <c r="Y16805" s="429"/>
      <c r="Z16805" s="429"/>
      <c r="AA16805" s="429"/>
      <c r="AB16805" s="185"/>
      <c r="AC16805" s="431"/>
    </row>
    <row r="16806" spans="24:29">
      <c r="X16806" s="429"/>
      <c r="Y16806" s="429"/>
      <c r="Z16806" s="429"/>
      <c r="AA16806" s="429"/>
      <c r="AB16806" s="185"/>
      <c r="AC16806" s="431"/>
    </row>
    <row r="16807" spans="24:29">
      <c r="X16807" s="429"/>
      <c r="Y16807" s="429"/>
      <c r="Z16807" s="429"/>
      <c r="AA16807" s="429"/>
      <c r="AB16807" s="185"/>
      <c r="AC16807" s="431"/>
    </row>
    <row r="16808" spans="24:29">
      <c r="X16808" s="429"/>
      <c r="Y16808" s="429"/>
      <c r="Z16808" s="429"/>
      <c r="AA16808" s="429"/>
      <c r="AB16808" s="185"/>
      <c r="AC16808" s="431"/>
    </row>
    <row r="16809" spans="24:29">
      <c r="X16809" s="429"/>
      <c r="Y16809" s="429"/>
      <c r="Z16809" s="429"/>
      <c r="AA16809" s="429"/>
      <c r="AB16809" s="185"/>
      <c r="AC16809" s="431"/>
    </row>
    <row r="16810" spans="24:29">
      <c r="X16810" s="429"/>
      <c r="Y16810" s="429"/>
      <c r="Z16810" s="429"/>
      <c r="AA16810" s="429"/>
      <c r="AB16810" s="185"/>
      <c r="AC16810" s="431"/>
    </row>
    <row r="16811" spans="24:29">
      <c r="X16811" s="429"/>
      <c r="Y16811" s="429"/>
      <c r="Z16811" s="429"/>
      <c r="AA16811" s="429"/>
      <c r="AB16811" s="185"/>
      <c r="AC16811" s="431"/>
    </row>
    <row r="16812" spans="24:29">
      <c r="X16812" s="429"/>
      <c r="Y16812" s="429"/>
      <c r="Z16812" s="429"/>
      <c r="AA16812" s="429"/>
      <c r="AB16812" s="185"/>
      <c r="AC16812" s="431"/>
    </row>
    <row r="16813" spans="24:29">
      <c r="X16813" s="429"/>
      <c r="Y16813" s="429"/>
      <c r="Z16813" s="429"/>
      <c r="AA16813" s="429"/>
      <c r="AB16813" s="185"/>
      <c r="AC16813" s="431"/>
    </row>
    <row r="16814" spans="24:29">
      <c r="X16814" s="429"/>
      <c r="Y16814" s="429"/>
      <c r="Z16814" s="429"/>
      <c r="AA16814" s="429"/>
      <c r="AB16814" s="185"/>
      <c r="AC16814" s="431"/>
    </row>
    <row r="16815" spans="24:29">
      <c r="X16815" s="429"/>
      <c r="Y16815" s="429"/>
      <c r="Z16815" s="429"/>
      <c r="AA16815" s="429"/>
      <c r="AB16815" s="185"/>
      <c r="AC16815" s="431"/>
    </row>
    <row r="16816" spans="24:29">
      <c r="X16816" s="429"/>
      <c r="Y16816" s="429"/>
      <c r="Z16816" s="429"/>
      <c r="AA16816" s="429"/>
      <c r="AB16816" s="185"/>
      <c r="AC16816" s="431"/>
    </row>
    <row r="16817" spans="24:29">
      <c r="X16817" s="429"/>
      <c r="Y16817" s="429"/>
      <c r="Z16817" s="429"/>
      <c r="AA16817" s="429"/>
      <c r="AB16817" s="185"/>
      <c r="AC16817" s="431"/>
    </row>
    <row r="16818" spans="24:29">
      <c r="X16818" s="429"/>
      <c r="Y16818" s="429"/>
      <c r="Z16818" s="429"/>
      <c r="AA16818" s="429"/>
      <c r="AB16818" s="185"/>
      <c r="AC16818" s="431"/>
    </row>
    <row r="16819" spans="24:29">
      <c r="X16819" s="429"/>
      <c r="Y16819" s="429"/>
      <c r="Z16819" s="429"/>
      <c r="AA16819" s="429"/>
      <c r="AB16819" s="185"/>
      <c r="AC16819" s="431"/>
    </row>
    <row r="16820" spans="24:29">
      <c r="X16820" s="429"/>
      <c r="Y16820" s="429"/>
      <c r="Z16820" s="429"/>
      <c r="AA16820" s="429"/>
      <c r="AB16820" s="185"/>
      <c r="AC16820" s="431"/>
    </row>
    <row r="16821" spans="24:29">
      <c r="X16821" s="429"/>
      <c r="Y16821" s="429"/>
      <c r="Z16821" s="429"/>
      <c r="AA16821" s="429"/>
      <c r="AB16821" s="185"/>
      <c r="AC16821" s="431"/>
    </row>
    <row r="16822" spans="24:29">
      <c r="X16822" s="429"/>
      <c r="Y16822" s="429"/>
      <c r="Z16822" s="429"/>
      <c r="AA16822" s="429"/>
      <c r="AB16822" s="185"/>
      <c r="AC16822" s="431"/>
    </row>
    <row r="16823" spans="24:29">
      <c r="X16823" s="429"/>
      <c r="Y16823" s="429"/>
      <c r="Z16823" s="429"/>
      <c r="AA16823" s="429"/>
      <c r="AB16823" s="185"/>
      <c r="AC16823" s="431"/>
    </row>
    <row r="16824" spans="24:29">
      <c r="X16824" s="429"/>
      <c r="Y16824" s="429"/>
      <c r="Z16824" s="429"/>
      <c r="AA16824" s="429"/>
      <c r="AB16824" s="185"/>
      <c r="AC16824" s="431"/>
    </row>
    <row r="16825" spans="24:29">
      <c r="X16825" s="429"/>
      <c r="Y16825" s="429"/>
      <c r="Z16825" s="429"/>
      <c r="AA16825" s="429"/>
      <c r="AB16825" s="185"/>
      <c r="AC16825" s="431"/>
    </row>
    <row r="16826" spans="24:29">
      <c r="X16826" s="429"/>
      <c r="Y16826" s="429"/>
      <c r="Z16826" s="429"/>
      <c r="AA16826" s="429"/>
      <c r="AB16826" s="185"/>
      <c r="AC16826" s="431"/>
    </row>
    <row r="16827" spans="24:29">
      <c r="X16827" s="429"/>
      <c r="Y16827" s="429"/>
      <c r="Z16827" s="429"/>
      <c r="AA16827" s="429"/>
      <c r="AB16827" s="185"/>
      <c r="AC16827" s="431"/>
    </row>
    <row r="16828" spans="24:29">
      <c r="X16828" s="429"/>
      <c r="Y16828" s="429"/>
      <c r="Z16828" s="429"/>
      <c r="AA16828" s="429"/>
      <c r="AB16828" s="185"/>
      <c r="AC16828" s="431"/>
    </row>
    <row r="16829" spans="24:29">
      <c r="X16829" s="429"/>
      <c r="Y16829" s="429"/>
      <c r="Z16829" s="429"/>
      <c r="AA16829" s="429"/>
      <c r="AB16829" s="185"/>
      <c r="AC16829" s="431"/>
    </row>
    <row r="16830" spans="24:29">
      <c r="X16830" s="429"/>
      <c r="Y16830" s="429"/>
      <c r="Z16830" s="429"/>
      <c r="AA16830" s="429"/>
      <c r="AB16830" s="185"/>
      <c r="AC16830" s="431"/>
    </row>
    <row r="16831" spans="24:29">
      <c r="X16831" s="429"/>
      <c r="Y16831" s="429"/>
      <c r="Z16831" s="429"/>
      <c r="AA16831" s="429"/>
      <c r="AB16831" s="185"/>
      <c r="AC16831" s="431"/>
    </row>
    <row r="16832" spans="24:29">
      <c r="X16832" s="429"/>
      <c r="Y16832" s="429"/>
      <c r="Z16832" s="429"/>
      <c r="AA16832" s="429"/>
      <c r="AB16832" s="185"/>
      <c r="AC16832" s="431"/>
    </row>
    <row r="16833" spans="24:29">
      <c r="X16833" s="429"/>
      <c r="Y16833" s="429"/>
      <c r="Z16833" s="429"/>
      <c r="AA16833" s="429"/>
      <c r="AB16833" s="185"/>
      <c r="AC16833" s="431"/>
    </row>
    <row r="16834" spans="24:29">
      <c r="X16834" s="429"/>
      <c r="Y16834" s="429"/>
      <c r="Z16834" s="429"/>
      <c r="AA16834" s="429"/>
      <c r="AB16834" s="185"/>
      <c r="AC16834" s="431"/>
    </row>
    <row r="16835" spans="24:29">
      <c r="X16835" s="429"/>
      <c r="Y16835" s="429"/>
      <c r="Z16835" s="429"/>
      <c r="AA16835" s="429"/>
      <c r="AB16835" s="185"/>
      <c r="AC16835" s="431"/>
    </row>
    <row r="16836" spans="24:29">
      <c r="X16836" s="429"/>
      <c r="Y16836" s="429"/>
      <c r="Z16836" s="429"/>
      <c r="AA16836" s="429"/>
      <c r="AB16836" s="185"/>
      <c r="AC16836" s="431"/>
    </row>
    <row r="16837" spans="24:29">
      <c r="X16837" s="429"/>
      <c r="Y16837" s="429"/>
      <c r="Z16837" s="429"/>
      <c r="AA16837" s="429"/>
      <c r="AB16837" s="185"/>
      <c r="AC16837" s="431"/>
    </row>
    <row r="16838" spans="24:29">
      <c r="X16838" s="429"/>
      <c r="Y16838" s="429"/>
      <c r="Z16838" s="429"/>
      <c r="AA16838" s="429"/>
      <c r="AB16838" s="185"/>
      <c r="AC16838" s="431"/>
    </row>
    <row r="16839" spans="24:29">
      <c r="X16839" s="429"/>
      <c r="Y16839" s="429"/>
      <c r="Z16839" s="429"/>
      <c r="AA16839" s="429"/>
      <c r="AB16839" s="185"/>
      <c r="AC16839" s="431"/>
    </row>
    <row r="16840" spans="24:29">
      <c r="X16840" s="429"/>
      <c r="Y16840" s="429"/>
      <c r="Z16840" s="429"/>
      <c r="AA16840" s="429"/>
      <c r="AB16840" s="185"/>
      <c r="AC16840" s="431"/>
    </row>
    <row r="16841" spans="24:29">
      <c r="X16841" s="429"/>
      <c r="Y16841" s="429"/>
      <c r="Z16841" s="429"/>
      <c r="AA16841" s="429"/>
      <c r="AB16841" s="185"/>
      <c r="AC16841" s="431"/>
    </row>
    <row r="16842" spans="24:29">
      <c r="X16842" s="429"/>
      <c r="Y16842" s="429"/>
      <c r="Z16842" s="429"/>
      <c r="AA16842" s="429"/>
      <c r="AB16842" s="185"/>
      <c r="AC16842" s="431"/>
    </row>
    <row r="16843" spans="24:29">
      <c r="X16843" s="429"/>
      <c r="Y16843" s="429"/>
      <c r="Z16843" s="429"/>
      <c r="AA16843" s="429"/>
      <c r="AB16843" s="185"/>
      <c r="AC16843" s="431"/>
    </row>
    <row r="16844" spans="24:29">
      <c r="X16844" s="429"/>
      <c r="Y16844" s="429"/>
      <c r="Z16844" s="429"/>
      <c r="AA16844" s="429"/>
      <c r="AB16844" s="185"/>
      <c r="AC16844" s="431"/>
    </row>
    <row r="16845" spans="24:29">
      <c r="X16845" s="429"/>
      <c r="Y16845" s="429"/>
      <c r="Z16845" s="429"/>
      <c r="AA16845" s="429"/>
      <c r="AB16845" s="185"/>
      <c r="AC16845" s="431"/>
    </row>
    <row r="16846" spans="24:29">
      <c r="X16846" s="429"/>
      <c r="Y16846" s="429"/>
      <c r="Z16846" s="429"/>
      <c r="AA16846" s="429"/>
      <c r="AB16846" s="185"/>
      <c r="AC16846" s="431"/>
    </row>
    <row r="16847" spans="24:29">
      <c r="X16847" s="429"/>
      <c r="Y16847" s="429"/>
      <c r="Z16847" s="429"/>
      <c r="AA16847" s="429"/>
      <c r="AB16847" s="185"/>
      <c r="AC16847" s="431"/>
    </row>
    <row r="16848" spans="24:29">
      <c r="X16848" s="429"/>
      <c r="Y16848" s="429"/>
      <c r="Z16848" s="429"/>
      <c r="AA16848" s="429"/>
      <c r="AB16848" s="185"/>
      <c r="AC16848" s="431"/>
    </row>
    <row r="16849" spans="24:29">
      <c r="X16849" s="429"/>
      <c r="Y16849" s="429"/>
      <c r="Z16849" s="429"/>
      <c r="AA16849" s="429"/>
      <c r="AB16849" s="185"/>
      <c r="AC16849" s="431"/>
    </row>
    <row r="16850" spans="24:29">
      <c r="X16850" s="429"/>
      <c r="Y16850" s="429"/>
      <c r="Z16850" s="429"/>
      <c r="AA16850" s="429"/>
      <c r="AB16850" s="185"/>
      <c r="AC16850" s="431"/>
    </row>
    <row r="16851" spans="24:29">
      <c r="X16851" s="429"/>
      <c r="Y16851" s="429"/>
      <c r="Z16851" s="429"/>
      <c r="AA16851" s="429"/>
      <c r="AB16851" s="185"/>
      <c r="AC16851" s="431"/>
    </row>
    <row r="16852" spans="24:29">
      <c r="X16852" s="429"/>
      <c r="Y16852" s="429"/>
      <c r="Z16852" s="429"/>
      <c r="AA16852" s="429"/>
      <c r="AB16852" s="185"/>
      <c r="AC16852" s="431"/>
    </row>
    <row r="16853" spans="24:29">
      <c r="X16853" s="429"/>
      <c r="Y16853" s="429"/>
      <c r="Z16853" s="429"/>
      <c r="AA16853" s="429"/>
      <c r="AB16853" s="185"/>
      <c r="AC16853" s="431"/>
    </row>
    <row r="16854" spans="24:29">
      <c r="X16854" s="429"/>
      <c r="Y16854" s="429"/>
      <c r="Z16854" s="429"/>
      <c r="AA16854" s="429"/>
      <c r="AB16854" s="185"/>
      <c r="AC16854" s="431"/>
    </row>
    <row r="16855" spans="24:29">
      <c r="X16855" s="429"/>
      <c r="Y16855" s="429"/>
      <c r="Z16855" s="429"/>
      <c r="AA16855" s="429"/>
      <c r="AB16855" s="185"/>
      <c r="AC16855" s="431"/>
    </row>
    <row r="16856" spans="24:29">
      <c r="X16856" s="429"/>
      <c r="Y16856" s="429"/>
      <c r="Z16856" s="429"/>
      <c r="AA16856" s="429"/>
      <c r="AB16856" s="185"/>
      <c r="AC16856" s="431"/>
    </row>
    <row r="16857" spans="24:29">
      <c r="X16857" s="429"/>
      <c r="Y16857" s="429"/>
      <c r="Z16857" s="429"/>
      <c r="AA16857" s="429"/>
      <c r="AB16857" s="185"/>
      <c r="AC16857" s="431"/>
    </row>
    <row r="16858" spans="24:29">
      <c r="X16858" s="429"/>
      <c r="Y16858" s="429"/>
      <c r="Z16858" s="429"/>
      <c r="AA16858" s="429"/>
      <c r="AB16858" s="185"/>
      <c r="AC16858" s="431"/>
    </row>
    <row r="16859" spans="24:29">
      <c r="X16859" s="429"/>
      <c r="Y16859" s="429"/>
      <c r="Z16859" s="429"/>
      <c r="AA16859" s="429"/>
      <c r="AB16859" s="185"/>
      <c r="AC16859" s="431"/>
    </row>
    <row r="16860" spans="24:29">
      <c r="X16860" s="429"/>
      <c r="Y16860" s="429"/>
      <c r="Z16860" s="429"/>
      <c r="AA16860" s="429"/>
      <c r="AB16860" s="185"/>
      <c r="AC16860" s="431"/>
    </row>
    <row r="16861" spans="24:29">
      <c r="X16861" s="429"/>
      <c r="Y16861" s="429"/>
      <c r="Z16861" s="429"/>
      <c r="AA16861" s="429"/>
      <c r="AB16861" s="185"/>
      <c r="AC16861" s="431"/>
    </row>
    <row r="16862" spans="24:29">
      <c r="X16862" s="429"/>
      <c r="Y16862" s="429"/>
      <c r="Z16862" s="429"/>
      <c r="AA16862" s="429"/>
      <c r="AB16862" s="185"/>
      <c r="AC16862" s="431"/>
    </row>
    <row r="16863" spans="24:29">
      <c r="X16863" s="429"/>
      <c r="Y16863" s="429"/>
      <c r="Z16863" s="429"/>
      <c r="AA16863" s="429"/>
      <c r="AB16863" s="185"/>
      <c r="AC16863" s="431"/>
    </row>
    <row r="16864" spans="24:29">
      <c r="X16864" s="429"/>
      <c r="Y16864" s="429"/>
      <c r="Z16864" s="429"/>
      <c r="AA16864" s="429"/>
      <c r="AB16864" s="185"/>
      <c r="AC16864" s="431"/>
    </row>
    <row r="16865" spans="24:29">
      <c r="X16865" s="429"/>
      <c r="Y16865" s="429"/>
      <c r="Z16865" s="429"/>
      <c r="AA16865" s="429"/>
      <c r="AB16865" s="185"/>
      <c r="AC16865" s="431"/>
    </row>
    <row r="16866" spans="24:29">
      <c r="X16866" s="429"/>
      <c r="Y16866" s="429"/>
      <c r="Z16866" s="429"/>
      <c r="AA16866" s="429"/>
      <c r="AB16866" s="185"/>
      <c r="AC16866" s="431"/>
    </row>
    <row r="16867" spans="24:29">
      <c r="X16867" s="429"/>
      <c r="Y16867" s="429"/>
      <c r="Z16867" s="429"/>
      <c r="AA16867" s="429"/>
      <c r="AB16867" s="185"/>
      <c r="AC16867" s="431"/>
    </row>
    <row r="16868" spans="24:29">
      <c r="X16868" s="429"/>
      <c r="Y16868" s="429"/>
      <c r="Z16868" s="429"/>
      <c r="AA16868" s="429"/>
      <c r="AB16868" s="185"/>
      <c r="AC16868" s="431"/>
    </row>
    <row r="16869" spans="24:29">
      <c r="X16869" s="429"/>
      <c r="Y16869" s="429"/>
      <c r="Z16869" s="429"/>
      <c r="AA16869" s="429"/>
      <c r="AB16869" s="185"/>
      <c r="AC16869" s="431"/>
    </row>
    <row r="16870" spans="24:29">
      <c r="X16870" s="429"/>
      <c r="Y16870" s="429"/>
      <c r="Z16870" s="429"/>
      <c r="AA16870" s="429"/>
      <c r="AB16870" s="185"/>
      <c r="AC16870" s="431"/>
    </row>
    <row r="16871" spans="24:29">
      <c r="X16871" s="429"/>
      <c r="Y16871" s="429"/>
      <c r="Z16871" s="429"/>
      <c r="AA16871" s="429"/>
      <c r="AB16871" s="185"/>
      <c r="AC16871" s="431"/>
    </row>
    <row r="16872" spans="24:29">
      <c r="X16872" s="429"/>
      <c r="Y16872" s="429"/>
      <c r="Z16872" s="429"/>
      <c r="AA16872" s="429"/>
      <c r="AB16872" s="185"/>
      <c r="AC16872" s="431"/>
    </row>
    <row r="16873" spans="24:29">
      <c r="X16873" s="429"/>
      <c r="Y16873" s="429"/>
      <c r="Z16873" s="429"/>
      <c r="AA16873" s="429"/>
      <c r="AB16873" s="185"/>
      <c r="AC16873" s="431"/>
    </row>
    <row r="16874" spans="24:29">
      <c r="X16874" s="429"/>
      <c r="Y16874" s="429"/>
      <c r="Z16874" s="429"/>
      <c r="AA16874" s="429"/>
      <c r="AB16874" s="185"/>
      <c r="AC16874" s="431"/>
    </row>
    <row r="16875" spans="24:29">
      <c r="X16875" s="429"/>
      <c r="Y16875" s="429"/>
      <c r="Z16875" s="429"/>
      <c r="AA16875" s="429"/>
      <c r="AB16875" s="185"/>
      <c r="AC16875" s="431"/>
    </row>
    <row r="16876" spans="24:29">
      <c r="X16876" s="429"/>
      <c r="Y16876" s="429"/>
      <c r="Z16876" s="429"/>
      <c r="AA16876" s="429"/>
      <c r="AB16876" s="185"/>
      <c r="AC16876" s="431"/>
    </row>
    <row r="16877" spans="24:29">
      <c r="X16877" s="429"/>
      <c r="Y16877" s="429"/>
      <c r="Z16877" s="429"/>
      <c r="AA16877" s="429"/>
      <c r="AB16877" s="185"/>
      <c r="AC16877" s="431"/>
    </row>
    <row r="16878" spans="24:29">
      <c r="X16878" s="429"/>
      <c r="Y16878" s="429"/>
      <c r="Z16878" s="429"/>
      <c r="AA16878" s="429"/>
      <c r="AB16878" s="185"/>
      <c r="AC16878" s="431"/>
    </row>
    <row r="16879" spans="24:29">
      <c r="X16879" s="429"/>
      <c r="Y16879" s="429"/>
      <c r="Z16879" s="429"/>
      <c r="AA16879" s="429"/>
      <c r="AB16879" s="185"/>
      <c r="AC16879" s="431"/>
    </row>
    <row r="16880" spans="24:29">
      <c r="X16880" s="429"/>
      <c r="Y16880" s="429"/>
      <c r="Z16880" s="429"/>
      <c r="AA16880" s="429"/>
      <c r="AB16880" s="185"/>
      <c r="AC16880" s="431"/>
    </row>
    <row r="16881" spans="24:29">
      <c r="X16881" s="429"/>
      <c r="Y16881" s="429"/>
      <c r="Z16881" s="429"/>
      <c r="AA16881" s="429"/>
      <c r="AB16881" s="185"/>
      <c r="AC16881" s="431"/>
    </row>
    <row r="16882" spans="24:29">
      <c r="X16882" s="429"/>
      <c r="Y16882" s="429"/>
      <c r="Z16882" s="429"/>
      <c r="AA16882" s="429"/>
      <c r="AB16882" s="185"/>
      <c r="AC16882" s="431"/>
    </row>
    <row r="16883" spans="24:29">
      <c r="X16883" s="429"/>
      <c r="Y16883" s="429"/>
      <c r="Z16883" s="429"/>
      <c r="AA16883" s="429"/>
      <c r="AB16883" s="185"/>
      <c r="AC16883" s="431"/>
    </row>
    <row r="16884" spans="24:29">
      <c r="X16884" s="429"/>
      <c r="Y16884" s="429"/>
      <c r="Z16884" s="429"/>
      <c r="AA16884" s="429"/>
      <c r="AB16884" s="185"/>
      <c r="AC16884" s="431"/>
    </row>
    <row r="16885" spans="24:29">
      <c r="X16885" s="429"/>
      <c r="Y16885" s="429"/>
      <c r="Z16885" s="429"/>
      <c r="AA16885" s="429"/>
      <c r="AB16885" s="185"/>
      <c r="AC16885" s="431"/>
    </row>
    <row r="16886" spans="24:29">
      <c r="X16886" s="429"/>
      <c r="Y16886" s="429"/>
      <c r="Z16886" s="429"/>
      <c r="AA16886" s="429"/>
      <c r="AB16886" s="185"/>
      <c r="AC16886" s="431"/>
    </row>
    <row r="16887" spans="24:29">
      <c r="X16887" s="429"/>
      <c r="Y16887" s="429"/>
      <c r="Z16887" s="429"/>
      <c r="AA16887" s="429"/>
      <c r="AB16887" s="185"/>
      <c r="AC16887" s="431"/>
    </row>
    <row r="16888" spans="24:29">
      <c r="X16888" s="429"/>
      <c r="Y16888" s="429"/>
      <c r="Z16888" s="429"/>
      <c r="AA16888" s="429"/>
      <c r="AB16888" s="185"/>
      <c r="AC16888" s="431"/>
    </row>
    <row r="16889" spans="24:29">
      <c r="X16889" s="429"/>
      <c r="Y16889" s="429"/>
      <c r="Z16889" s="429"/>
      <c r="AA16889" s="429"/>
      <c r="AB16889" s="185"/>
      <c r="AC16889" s="431"/>
    </row>
    <row r="16890" spans="24:29">
      <c r="X16890" s="429"/>
      <c r="Y16890" s="429"/>
      <c r="Z16890" s="429"/>
      <c r="AA16890" s="429"/>
      <c r="AB16890" s="185"/>
      <c r="AC16890" s="431"/>
    </row>
    <row r="16891" spans="24:29">
      <c r="X16891" s="429"/>
      <c r="Y16891" s="429"/>
      <c r="Z16891" s="429"/>
      <c r="AA16891" s="429"/>
      <c r="AB16891" s="185"/>
      <c r="AC16891" s="431"/>
    </row>
    <row r="16892" spans="24:29">
      <c r="X16892" s="429"/>
      <c r="Y16892" s="429"/>
      <c r="Z16892" s="429"/>
      <c r="AA16892" s="429"/>
      <c r="AB16892" s="185"/>
      <c r="AC16892" s="431"/>
    </row>
    <row r="16893" spans="24:29">
      <c r="X16893" s="429"/>
      <c r="Y16893" s="429"/>
      <c r="Z16893" s="429"/>
      <c r="AA16893" s="429"/>
      <c r="AB16893" s="185"/>
      <c r="AC16893" s="431"/>
    </row>
    <row r="16894" spans="24:29">
      <c r="X16894" s="429"/>
      <c r="Y16894" s="429"/>
      <c r="Z16894" s="429"/>
      <c r="AA16894" s="429"/>
      <c r="AB16894" s="185"/>
      <c r="AC16894" s="431"/>
    </row>
    <row r="16895" spans="24:29">
      <c r="X16895" s="429"/>
      <c r="Y16895" s="429"/>
      <c r="Z16895" s="429"/>
      <c r="AA16895" s="429"/>
      <c r="AB16895" s="185"/>
      <c r="AC16895" s="431"/>
    </row>
    <row r="16896" spans="24:29">
      <c r="X16896" s="429"/>
      <c r="Y16896" s="429"/>
      <c r="Z16896" s="429"/>
      <c r="AA16896" s="429"/>
      <c r="AB16896" s="185"/>
      <c r="AC16896" s="431"/>
    </row>
    <row r="16897" spans="24:29">
      <c r="X16897" s="429"/>
      <c r="Y16897" s="429"/>
      <c r="Z16897" s="429"/>
      <c r="AA16897" s="429"/>
      <c r="AB16897" s="185"/>
      <c r="AC16897" s="431"/>
    </row>
    <row r="16898" spans="24:29">
      <c r="X16898" s="429"/>
      <c r="Y16898" s="429"/>
      <c r="Z16898" s="429"/>
      <c r="AA16898" s="429"/>
      <c r="AB16898" s="185"/>
      <c r="AC16898" s="431"/>
    </row>
    <row r="16899" spans="24:29">
      <c r="X16899" s="429"/>
      <c r="Y16899" s="429"/>
      <c r="Z16899" s="429"/>
      <c r="AA16899" s="429"/>
      <c r="AB16899" s="185"/>
      <c r="AC16899" s="431"/>
    </row>
    <row r="16900" spans="24:29">
      <c r="X16900" s="429"/>
      <c r="Y16900" s="429"/>
      <c r="Z16900" s="429"/>
      <c r="AA16900" s="429"/>
      <c r="AB16900" s="185"/>
      <c r="AC16900" s="431"/>
    </row>
    <row r="16901" spans="24:29">
      <c r="X16901" s="429"/>
      <c r="Y16901" s="429"/>
      <c r="Z16901" s="429"/>
      <c r="AA16901" s="429"/>
      <c r="AB16901" s="185"/>
      <c r="AC16901" s="431"/>
    </row>
    <row r="16902" spans="24:29">
      <c r="X16902" s="429"/>
      <c r="Y16902" s="429"/>
      <c r="Z16902" s="429"/>
      <c r="AA16902" s="429"/>
      <c r="AB16902" s="185"/>
      <c r="AC16902" s="431"/>
    </row>
    <row r="16903" spans="24:29">
      <c r="X16903" s="429"/>
      <c r="Y16903" s="429"/>
      <c r="Z16903" s="429"/>
      <c r="AA16903" s="429"/>
      <c r="AB16903" s="185"/>
      <c r="AC16903" s="431"/>
    </row>
    <row r="16904" spans="24:29">
      <c r="X16904" s="429"/>
      <c r="Y16904" s="429"/>
      <c r="Z16904" s="429"/>
      <c r="AA16904" s="429"/>
      <c r="AB16904" s="185"/>
      <c r="AC16904" s="431"/>
    </row>
    <row r="16905" spans="24:29">
      <c r="X16905" s="429"/>
      <c r="Y16905" s="429"/>
      <c r="Z16905" s="429"/>
      <c r="AA16905" s="429"/>
      <c r="AB16905" s="185"/>
      <c r="AC16905" s="431"/>
    </row>
    <row r="16906" spans="24:29">
      <c r="X16906" s="429"/>
      <c r="Y16906" s="429"/>
      <c r="Z16906" s="429"/>
      <c r="AA16906" s="429"/>
      <c r="AB16906" s="185"/>
      <c r="AC16906" s="431"/>
    </row>
    <row r="16907" spans="24:29">
      <c r="X16907" s="429"/>
      <c r="Y16907" s="429"/>
      <c r="Z16907" s="429"/>
      <c r="AA16907" s="429"/>
      <c r="AB16907" s="185"/>
      <c r="AC16907" s="431"/>
    </row>
    <row r="16908" spans="24:29">
      <c r="X16908" s="429"/>
      <c r="Y16908" s="429"/>
      <c r="Z16908" s="429"/>
      <c r="AA16908" s="429"/>
      <c r="AB16908" s="185"/>
      <c r="AC16908" s="431"/>
    </row>
    <row r="16909" spans="24:29">
      <c r="X16909" s="429"/>
      <c r="Y16909" s="429"/>
      <c r="Z16909" s="429"/>
      <c r="AA16909" s="429"/>
      <c r="AB16909" s="185"/>
      <c r="AC16909" s="431"/>
    </row>
    <row r="16910" spans="24:29">
      <c r="X16910" s="429"/>
      <c r="Y16910" s="429"/>
      <c r="Z16910" s="429"/>
      <c r="AA16910" s="429"/>
      <c r="AB16910" s="185"/>
      <c r="AC16910" s="431"/>
    </row>
    <row r="16911" spans="24:29">
      <c r="X16911" s="429"/>
      <c r="Y16911" s="429"/>
      <c r="Z16911" s="429"/>
      <c r="AA16911" s="429"/>
      <c r="AB16911" s="185"/>
      <c r="AC16911" s="431"/>
    </row>
    <row r="16912" spans="24:29">
      <c r="X16912" s="429"/>
      <c r="Y16912" s="429"/>
      <c r="Z16912" s="429"/>
      <c r="AA16912" s="429"/>
      <c r="AB16912" s="185"/>
      <c r="AC16912" s="431"/>
    </row>
    <row r="16913" spans="24:29">
      <c r="X16913" s="429"/>
      <c r="Y16913" s="429"/>
      <c r="Z16913" s="429"/>
      <c r="AA16913" s="429"/>
      <c r="AB16913" s="185"/>
      <c r="AC16913" s="431"/>
    </row>
    <row r="16914" spans="24:29">
      <c r="X16914" s="429"/>
      <c r="Y16914" s="429"/>
      <c r="Z16914" s="429"/>
      <c r="AA16914" s="429"/>
      <c r="AB16914" s="185"/>
      <c r="AC16914" s="431"/>
    </row>
    <row r="16915" spans="24:29">
      <c r="X16915" s="429"/>
      <c r="Y16915" s="429"/>
      <c r="Z16915" s="429"/>
      <c r="AA16915" s="429"/>
      <c r="AB16915" s="185"/>
      <c r="AC16915" s="431"/>
    </row>
    <row r="16916" spans="24:29">
      <c r="X16916" s="429"/>
      <c r="Y16916" s="429"/>
      <c r="Z16916" s="429"/>
      <c r="AA16916" s="429"/>
      <c r="AB16916" s="185"/>
      <c r="AC16916" s="431"/>
    </row>
    <row r="16917" spans="24:29">
      <c r="X16917" s="429"/>
      <c r="Y16917" s="429"/>
      <c r="Z16917" s="429"/>
      <c r="AA16917" s="429"/>
      <c r="AB16917" s="185"/>
      <c r="AC16917" s="431"/>
    </row>
    <row r="16918" spans="24:29">
      <c r="X16918" s="429"/>
      <c r="Y16918" s="429"/>
      <c r="Z16918" s="429"/>
      <c r="AA16918" s="429"/>
      <c r="AB16918" s="185"/>
      <c r="AC16918" s="431"/>
    </row>
    <row r="16919" spans="24:29">
      <c r="X16919" s="429"/>
      <c r="Y16919" s="429"/>
      <c r="Z16919" s="429"/>
      <c r="AA16919" s="429"/>
      <c r="AB16919" s="185"/>
      <c r="AC16919" s="431"/>
    </row>
    <row r="16920" spans="24:29">
      <c r="X16920" s="429"/>
      <c r="Y16920" s="429"/>
      <c r="Z16920" s="429"/>
      <c r="AA16920" s="429"/>
      <c r="AB16920" s="185"/>
      <c r="AC16920" s="431"/>
    </row>
    <row r="16921" spans="24:29">
      <c r="X16921" s="429"/>
      <c r="Y16921" s="429"/>
      <c r="Z16921" s="429"/>
      <c r="AA16921" s="429"/>
      <c r="AB16921" s="185"/>
      <c r="AC16921" s="431"/>
    </row>
    <row r="16922" spans="24:29">
      <c r="X16922" s="429"/>
      <c r="Y16922" s="429"/>
      <c r="Z16922" s="429"/>
      <c r="AA16922" s="429"/>
      <c r="AB16922" s="185"/>
      <c r="AC16922" s="431"/>
    </row>
    <row r="16923" spans="24:29">
      <c r="X16923" s="429"/>
      <c r="Y16923" s="429"/>
      <c r="Z16923" s="429"/>
      <c r="AA16923" s="429"/>
      <c r="AB16923" s="185"/>
      <c r="AC16923" s="431"/>
    </row>
    <row r="16924" spans="24:29">
      <c r="X16924" s="429"/>
      <c r="Y16924" s="429"/>
      <c r="Z16924" s="429"/>
      <c r="AA16924" s="429"/>
      <c r="AB16924" s="185"/>
      <c r="AC16924" s="431"/>
    </row>
    <row r="16925" spans="24:29">
      <c r="X16925" s="429"/>
      <c r="Y16925" s="429"/>
      <c r="Z16925" s="429"/>
      <c r="AA16925" s="429"/>
      <c r="AB16925" s="185"/>
      <c r="AC16925" s="431"/>
    </row>
    <row r="16926" spans="24:29">
      <c r="X16926" s="429"/>
      <c r="Y16926" s="429"/>
      <c r="Z16926" s="429"/>
      <c r="AA16926" s="429"/>
      <c r="AB16926" s="185"/>
      <c r="AC16926" s="431"/>
    </row>
    <row r="16927" spans="24:29">
      <c r="X16927" s="429"/>
      <c r="Y16927" s="429"/>
      <c r="Z16927" s="429"/>
      <c r="AA16927" s="429"/>
      <c r="AB16927" s="185"/>
      <c r="AC16927" s="431"/>
    </row>
    <row r="16928" spans="24:29">
      <c r="X16928" s="429"/>
      <c r="Y16928" s="429"/>
      <c r="Z16928" s="429"/>
      <c r="AA16928" s="429"/>
      <c r="AB16928" s="185"/>
      <c r="AC16928" s="431"/>
    </row>
    <row r="16929" spans="24:29">
      <c r="X16929" s="429"/>
      <c r="Y16929" s="429"/>
      <c r="Z16929" s="429"/>
      <c r="AA16929" s="429"/>
      <c r="AB16929" s="185"/>
      <c r="AC16929" s="431"/>
    </row>
    <row r="16930" spans="24:29">
      <c r="X16930" s="429"/>
      <c r="Y16930" s="429"/>
      <c r="Z16930" s="429"/>
      <c r="AA16930" s="429"/>
      <c r="AB16930" s="185"/>
      <c r="AC16930" s="431"/>
    </row>
    <row r="16931" spans="24:29">
      <c r="X16931" s="429"/>
      <c r="Y16931" s="429"/>
      <c r="Z16931" s="429"/>
      <c r="AA16931" s="429"/>
      <c r="AB16931" s="185"/>
      <c r="AC16931" s="431"/>
    </row>
    <row r="16932" spans="24:29">
      <c r="X16932" s="429"/>
      <c r="Y16932" s="429"/>
      <c r="Z16932" s="429"/>
      <c r="AA16932" s="429"/>
      <c r="AB16932" s="185"/>
      <c r="AC16932" s="431"/>
    </row>
    <row r="16933" spans="24:29">
      <c r="X16933" s="429"/>
      <c r="Y16933" s="429"/>
      <c r="Z16933" s="429"/>
      <c r="AA16933" s="429"/>
      <c r="AB16933" s="185"/>
      <c r="AC16933" s="431"/>
    </row>
    <row r="16934" spans="24:29">
      <c r="X16934" s="429"/>
      <c r="Y16934" s="429"/>
      <c r="Z16934" s="429"/>
      <c r="AA16934" s="429"/>
      <c r="AB16934" s="185"/>
      <c r="AC16934" s="431"/>
    </row>
    <row r="16935" spans="24:29">
      <c r="X16935" s="429"/>
      <c r="Y16935" s="429"/>
      <c r="Z16935" s="429"/>
      <c r="AA16935" s="429"/>
      <c r="AB16935" s="185"/>
      <c r="AC16935" s="431"/>
    </row>
    <row r="16936" spans="24:29">
      <c r="X16936" s="429"/>
      <c r="Y16936" s="429"/>
      <c r="Z16936" s="429"/>
      <c r="AA16936" s="429"/>
      <c r="AB16936" s="185"/>
      <c r="AC16936" s="431"/>
    </row>
    <row r="16937" spans="24:29">
      <c r="X16937" s="429"/>
      <c r="Y16937" s="429"/>
      <c r="Z16937" s="429"/>
      <c r="AA16937" s="429"/>
      <c r="AB16937" s="185"/>
      <c r="AC16937" s="431"/>
    </row>
    <row r="16938" spans="24:29">
      <c r="X16938" s="429"/>
      <c r="Y16938" s="429"/>
      <c r="Z16938" s="429"/>
      <c r="AA16938" s="429"/>
      <c r="AB16938" s="185"/>
      <c r="AC16938" s="431"/>
    </row>
    <row r="16939" spans="24:29">
      <c r="X16939" s="429"/>
      <c r="Y16939" s="429"/>
      <c r="Z16939" s="429"/>
      <c r="AA16939" s="429"/>
      <c r="AB16939" s="185"/>
      <c r="AC16939" s="431"/>
    </row>
    <row r="16940" spans="24:29">
      <c r="X16940" s="429"/>
      <c r="Y16940" s="429"/>
      <c r="Z16940" s="429"/>
      <c r="AA16940" s="429"/>
      <c r="AB16940" s="185"/>
      <c r="AC16940" s="431"/>
    </row>
    <row r="16941" spans="24:29">
      <c r="X16941" s="429"/>
      <c r="Y16941" s="429"/>
      <c r="Z16941" s="429"/>
      <c r="AA16941" s="429"/>
      <c r="AB16941" s="185"/>
      <c r="AC16941" s="431"/>
    </row>
    <row r="16942" spans="24:29">
      <c r="X16942" s="429"/>
      <c r="Y16942" s="429"/>
      <c r="Z16942" s="429"/>
      <c r="AA16942" s="429"/>
      <c r="AB16942" s="185"/>
      <c r="AC16942" s="431"/>
    </row>
    <row r="16943" spans="24:29">
      <c r="X16943" s="429"/>
      <c r="Y16943" s="429"/>
      <c r="Z16943" s="429"/>
      <c r="AA16943" s="429"/>
      <c r="AB16943" s="185"/>
      <c r="AC16943" s="431"/>
    </row>
    <row r="16944" spans="24:29">
      <c r="X16944" s="429"/>
      <c r="Y16944" s="429"/>
      <c r="Z16944" s="429"/>
      <c r="AA16944" s="429"/>
      <c r="AB16944" s="185"/>
      <c r="AC16944" s="431"/>
    </row>
    <row r="16945" spans="24:29">
      <c r="X16945" s="429"/>
      <c r="Y16945" s="429"/>
      <c r="Z16945" s="429"/>
      <c r="AA16945" s="429"/>
      <c r="AB16945" s="185"/>
      <c r="AC16945" s="431"/>
    </row>
    <row r="16946" spans="24:29">
      <c r="X16946" s="429"/>
      <c r="Y16946" s="429"/>
      <c r="Z16946" s="429"/>
      <c r="AA16946" s="429"/>
      <c r="AB16946" s="185"/>
      <c r="AC16946" s="431"/>
    </row>
    <row r="16947" spans="24:29">
      <c r="X16947" s="429"/>
      <c r="Y16947" s="429"/>
      <c r="Z16947" s="429"/>
      <c r="AA16947" s="429"/>
      <c r="AB16947" s="185"/>
      <c r="AC16947" s="431"/>
    </row>
    <row r="16948" spans="24:29">
      <c r="X16948" s="429"/>
      <c r="Y16948" s="429"/>
      <c r="Z16948" s="429"/>
      <c r="AA16948" s="429"/>
      <c r="AB16948" s="185"/>
      <c r="AC16948" s="431"/>
    </row>
    <row r="16949" spans="24:29">
      <c r="X16949" s="429"/>
      <c r="Y16949" s="429"/>
      <c r="Z16949" s="429"/>
      <c r="AA16949" s="429"/>
      <c r="AB16949" s="185"/>
      <c r="AC16949" s="431"/>
    </row>
    <row r="16950" spans="24:29">
      <c r="X16950" s="429"/>
      <c r="Y16950" s="429"/>
      <c r="Z16950" s="429"/>
      <c r="AA16950" s="429"/>
      <c r="AB16950" s="185"/>
      <c r="AC16950" s="431"/>
    </row>
    <row r="16951" spans="24:29">
      <c r="X16951" s="429"/>
      <c r="Y16951" s="429"/>
      <c r="Z16951" s="429"/>
      <c r="AA16951" s="429"/>
      <c r="AB16951" s="185"/>
      <c r="AC16951" s="431"/>
    </row>
    <row r="16952" spans="24:29">
      <c r="X16952" s="429"/>
      <c r="Y16952" s="429"/>
      <c r="Z16952" s="429"/>
      <c r="AA16952" s="429"/>
      <c r="AB16952" s="185"/>
      <c r="AC16952" s="431"/>
    </row>
    <row r="16953" spans="24:29">
      <c r="X16953" s="429"/>
      <c r="Y16953" s="429"/>
      <c r="Z16953" s="429"/>
      <c r="AA16953" s="429"/>
      <c r="AB16953" s="185"/>
      <c r="AC16953" s="431"/>
    </row>
    <row r="16954" spans="24:29">
      <c r="X16954" s="429"/>
      <c r="Y16954" s="429"/>
      <c r="Z16954" s="429"/>
      <c r="AA16954" s="429"/>
      <c r="AB16954" s="185"/>
      <c r="AC16954" s="431"/>
    </row>
    <row r="16955" spans="24:29">
      <c r="X16955" s="429"/>
      <c r="Y16955" s="429"/>
      <c r="Z16955" s="429"/>
      <c r="AA16955" s="429"/>
      <c r="AB16955" s="185"/>
      <c r="AC16955" s="431"/>
    </row>
    <row r="16956" spans="24:29">
      <c r="X16956" s="429"/>
      <c r="Y16956" s="429"/>
      <c r="Z16956" s="429"/>
      <c r="AA16956" s="429"/>
      <c r="AB16956" s="185"/>
      <c r="AC16956" s="431"/>
    </row>
    <row r="16957" spans="24:29">
      <c r="X16957" s="429"/>
      <c r="Y16957" s="429"/>
      <c r="Z16957" s="429"/>
      <c r="AA16957" s="429"/>
      <c r="AB16957" s="185"/>
      <c r="AC16957" s="431"/>
    </row>
    <row r="16958" spans="24:29">
      <c r="X16958" s="429"/>
      <c r="Y16958" s="429"/>
      <c r="Z16958" s="429"/>
      <c r="AA16958" s="429"/>
      <c r="AB16958" s="185"/>
      <c r="AC16958" s="431"/>
    </row>
    <row r="16959" spans="24:29">
      <c r="X16959" s="429"/>
      <c r="Y16959" s="429"/>
      <c r="Z16959" s="429"/>
      <c r="AA16959" s="429"/>
      <c r="AB16959" s="185"/>
      <c r="AC16959" s="431"/>
    </row>
    <row r="16960" spans="24:29">
      <c r="X16960" s="429"/>
      <c r="Y16960" s="429"/>
      <c r="Z16960" s="429"/>
      <c r="AA16960" s="429"/>
      <c r="AB16960" s="185"/>
      <c r="AC16960" s="431"/>
    </row>
    <row r="16961" spans="24:29">
      <c r="X16961" s="429"/>
      <c r="Y16961" s="429"/>
      <c r="Z16961" s="429"/>
      <c r="AA16961" s="429"/>
      <c r="AB16961" s="185"/>
      <c r="AC16961" s="431"/>
    </row>
    <row r="16962" spans="24:29">
      <c r="X16962" s="429"/>
      <c r="Y16962" s="429"/>
      <c r="Z16962" s="429"/>
      <c r="AA16962" s="429"/>
      <c r="AB16962" s="185"/>
      <c r="AC16962" s="431"/>
    </row>
    <row r="16963" spans="24:29">
      <c r="X16963" s="429"/>
      <c r="Y16963" s="429"/>
      <c r="Z16963" s="429"/>
      <c r="AA16963" s="429"/>
      <c r="AB16963" s="185"/>
      <c r="AC16963" s="431"/>
    </row>
    <row r="16964" spans="24:29">
      <c r="X16964" s="429"/>
      <c r="Y16964" s="429"/>
      <c r="Z16964" s="429"/>
      <c r="AA16964" s="429"/>
      <c r="AB16964" s="185"/>
      <c r="AC16964" s="431"/>
    </row>
    <row r="16965" spans="24:29">
      <c r="X16965" s="429"/>
      <c r="Y16965" s="429"/>
      <c r="Z16965" s="429"/>
      <c r="AA16965" s="429"/>
      <c r="AB16965" s="185"/>
      <c r="AC16965" s="431"/>
    </row>
    <row r="16966" spans="24:29">
      <c r="X16966" s="429"/>
      <c r="Y16966" s="429"/>
      <c r="Z16966" s="429"/>
      <c r="AA16966" s="429"/>
      <c r="AB16966" s="185"/>
      <c r="AC16966" s="431"/>
    </row>
    <row r="16967" spans="24:29">
      <c r="X16967" s="429"/>
      <c r="Y16967" s="429"/>
      <c r="Z16967" s="429"/>
      <c r="AA16967" s="429"/>
      <c r="AB16967" s="185"/>
      <c r="AC16967" s="431"/>
    </row>
    <row r="16968" spans="24:29">
      <c r="X16968" s="429"/>
      <c r="Y16968" s="429"/>
      <c r="Z16968" s="429"/>
      <c r="AA16968" s="429"/>
      <c r="AB16968" s="185"/>
      <c r="AC16968" s="431"/>
    </row>
    <row r="16969" spans="24:29">
      <c r="X16969" s="429"/>
      <c r="Y16969" s="429"/>
      <c r="Z16969" s="429"/>
      <c r="AA16969" s="429"/>
      <c r="AB16969" s="185"/>
      <c r="AC16969" s="431"/>
    </row>
    <row r="16970" spans="24:29">
      <c r="X16970" s="429"/>
      <c r="Y16970" s="429"/>
      <c r="Z16970" s="429"/>
      <c r="AA16970" s="429"/>
      <c r="AB16970" s="185"/>
      <c r="AC16970" s="431"/>
    </row>
    <row r="16971" spans="24:29">
      <c r="X16971" s="429"/>
      <c r="Y16971" s="429"/>
      <c r="Z16971" s="429"/>
      <c r="AA16971" s="429"/>
      <c r="AB16971" s="185"/>
      <c r="AC16971" s="431"/>
    </row>
    <row r="16972" spans="24:29">
      <c r="X16972" s="429"/>
      <c r="Y16972" s="429"/>
      <c r="Z16972" s="429"/>
      <c r="AA16972" s="429"/>
      <c r="AB16972" s="185"/>
      <c r="AC16972" s="431"/>
    </row>
    <row r="16973" spans="24:29">
      <c r="X16973" s="429"/>
      <c r="Y16973" s="429"/>
      <c r="Z16973" s="429"/>
      <c r="AA16973" s="429"/>
      <c r="AB16973" s="185"/>
      <c r="AC16973" s="431"/>
    </row>
    <row r="16974" spans="24:29">
      <c r="X16974" s="429"/>
      <c r="Y16974" s="429"/>
      <c r="Z16974" s="429"/>
      <c r="AA16974" s="429"/>
      <c r="AB16974" s="185"/>
      <c r="AC16974" s="431"/>
    </row>
    <row r="16975" spans="24:29">
      <c r="X16975" s="429"/>
      <c r="Y16975" s="429"/>
      <c r="Z16975" s="429"/>
      <c r="AA16975" s="429"/>
      <c r="AB16975" s="185"/>
      <c r="AC16975" s="431"/>
    </row>
    <row r="16976" spans="24:29">
      <c r="X16976" s="429"/>
      <c r="Y16976" s="429"/>
      <c r="Z16976" s="429"/>
      <c r="AA16976" s="429"/>
      <c r="AB16976" s="185"/>
      <c r="AC16976" s="431"/>
    </row>
    <row r="16977" spans="24:29">
      <c r="X16977" s="429"/>
      <c r="Y16977" s="429"/>
      <c r="Z16977" s="429"/>
      <c r="AA16977" s="429"/>
      <c r="AB16977" s="185"/>
      <c r="AC16977" s="431"/>
    </row>
    <row r="16978" spans="24:29">
      <c r="X16978" s="429"/>
      <c r="Y16978" s="429"/>
      <c r="Z16978" s="429"/>
      <c r="AA16978" s="429"/>
      <c r="AB16978" s="185"/>
      <c r="AC16978" s="431"/>
    </row>
    <row r="16979" spans="24:29">
      <c r="X16979" s="429"/>
      <c r="Y16979" s="429"/>
      <c r="Z16979" s="429"/>
      <c r="AA16979" s="429"/>
      <c r="AB16979" s="185"/>
      <c r="AC16979" s="431"/>
    </row>
    <row r="16980" spans="24:29">
      <c r="X16980" s="429"/>
      <c r="Y16980" s="429"/>
      <c r="Z16980" s="429"/>
      <c r="AA16980" s="429"/>
      <c r="AB16980" s="185"/>
      <c r="AC16980" s="431"/>
    </row>
    <row r="16981" spans="24:29">
      <c r="X16981" s="429"/>
      <c r="Y16981" s="429"/>
      <c r="Z16981" s="429"/>
      <c r="AA16981" s="429"/>
      <c r="AB16981" s="185"/>
      <c r="AC16981" s="431"/>
    </row>
    <row r="16982" spans="24:29">
      <c r="X16982" s="429"/>
      <c r="Y16982" s="429"/>
      <c r="Z16982" s="429"/>
      <c r="AA16982" s="429"/>
      <c r="AB16982" s="185"/>
      <c r="AC16982" s="431"/>
    </row>
    <row r="16983" spans="24:29">
      <c r="X16983" s="429"/>
      <c r="Y16983" s="429"/>
      <c r="Z16983" s="429"/>
      <c r="AA16983" s="429"/>
      <c r="AB16983" s="185"/>
      <c r="AC16983" s="431"/>
    </row>
    <row r="16984" spans="24:29">
      <c r="X16984" s="429"/>
      <c r="Y16984" s="429"/>
      <c r="Z16984" s="429"/>
      <c r="AA16984" s="429"/>
      <c r="AB16984" s="185"/>
      <c r="AC16984" s="431"/>
    </row>
    <row r="16985" spans="24:29">
      <c r="X16985" s="429"/>
      <c r="Y16985" s="429"/>
      <c r="Z16985" s="429"/>
      <c r="AA16985" s="429"/>
      <c r="AB16985" s="185"/>
      <c r="AC16985" s="431"/>
    </row>
    <row r="16986" spans="24:29">
      <c r="X16986" s="429"/>
      <c r="Y16986" s="429"/>
      <c r="Z16986" s="429"/>
      <c r="AA16986" s="429"/>
      <c r="AB16986" s="185"/>
      <c r="AC16986" s="431"/>
    </row>
    <row r="16987" spans="24:29">
      <c r="X16987" s="429"/>
      <c r="Y16987" s="429"/>
      <c r="Z16987" s="429"/>
      <c r="AA16987" s="429"/>
      <c r="AB16987" s="185"/>
      <c r="AC16987" s="431"/>
    </row>
    <row r="16988" spans="24:29">
      <c r="X16988" s="429"/>
      <c r="Y16988" s="429"/>
      <c r="Z16988" s="429"/>
      <c r="AA16988" s="429"/>
      <c r="AB16988" s="185"/>
      <c r="AC16988" s="431"/>
    </row>
    <row r="16989" spans="24:29">
      <c r="X16989" s="429"/>
      <c r="Y16989" s="429"/>
      <c r="Z16989" s="429"/>
      <c r="AA16989" s="429"/>
      <c r="AB16989" s="185"/>
      <c r="AC16989" s="431"/>
    </row>
    <row r="16990" spans="24:29">
      <c r="X16990" s="429"/>
      <c r="Y16990" s="429"/>
      <c r="Z16990" s="429"/>
      <c r="AA16990" s="429"/>
      <c r="AB16990" s="185"/>
      <c r="AC16990" s="431"/>
    </row>
    <row r="16991" spans="24:29">
      <c r="X16991" s="429"/>
      <c r="Y16991" s="429"/>
      <c r="Z16991" s="429"/>
      <c r="AA16991" s="429"/>
      <c r="AB16991" s="185"/>
      <c r="AC16991" s="431"/>
    </row>
    <row r="16992" spans="24:29">
      <c r="X16992" s="429"/>
      <c r="Y16992" s="429"/>
      <c r="Z16992" s="429"/>
      <c r="AA16992" s="429"/>
      <c r="AB16992" s="185"/>
      <c r="AC16992" s="431"/>
    </row>
    <row r="16993" spans="24:29">
      <c r="X16993" s="429"/>
      <c r="Y16993" s="429"/>
      <c r="Z16993" s="429"/>
      <c r="AA16993" s="429"/>
      <c r="AB16993" s="185"/>
      <c r="AC16993" s="431"/>
    </row>
    <row r="16994" spans="24:29">
      <c r="X16994" s="429"/>
      <c r="Y16994" s="429"/>
      <c r="Z16994" s="429"/>
      <c r="AA16994" s="429"/>
      <c r="AB16994" s="185"/>
      <c r="AC16994" s="431"/>
    </row>
    <row r="16995" spans="24:29">
      <c r="X16995" s="429"/>
      <c r="Y16995" s="429"/>
      <c r="Z16995" s="429"/>
      <c r="AA16995" s="429"/>
      <c r="AB16995" s="185"/>
      <c r="AC16995" s="431"/>
    </row>
    <row r="16996" spans="24:29">
      <c r="X16996" s="429"/>
      <c r="Y16996" s="429"/>
      <c r="Z16996" s="429"/>
      <c r="AA16996" s="429"/>
      <c r="AB16996" s="185"/>
      <c r="AC16996" s="431"/>
    </row>
    <row r="16997" spans="24:29">
      <c r="X16997" s="429"/>
      <c r="Y16997" s="429"/>
      <c r="Z16997" s="429"/>
      <c r="AA16997" s="429"/>
      <c r="AB16997" s="185"/>
      <c r="AC16997" s="431"/>
    </row>
    <row r="16998" spans="24:29">
      <c r="X16998" s="429"/>
      <c r="Y16998" s="429"/>
      <c r="Z16998" s="429"/>
      <c r="AA16998" s="429"/>
      <c r="AB16998" s="185"/>
      <c r="AC16998" s="431"/>
    </row>
    <row r="16999" spans="24:29">
      <c r="X16999" s="429"/>
      <c r="Y16999" s="429"/>
      <c r="Z16999" s="429"/>
      <c r="AA16999" s="429"/>
      <c r="AB16999" s="185"/>
      <c r="AC16999" s="431"/>
    </row>
    <row r="17000" spans="24:29">
      <c r="X17000" s="429"/>
      <c r="Y17000" s="429"/>
      <c r="Z17000" s="429"/>
      <c r="AA17000" s="429"/>
      <c r="AB17000" s="185"/>
      <c r="AC17000" s="431"/>
    </row>
    <row r="17001" spans="24:29">
      <c r="X17001" s="429"/>
      <c r="Y17001" s="429"/>
      <c r="Z17001" s="429"/>
      <c r="AA17001" s="429"/>
      <c r="AB17001" s="185"/>
      <c r="AC17001" s="431"/>
    </row>
    <row r="17002" spans="24:29">
      <c r="X17002" s="429"/>
      <c r="Y17002" s="429"/>
      <c r="Z17002" s="429"/>
      <c r="AA17002" s="429"/>
      <c r="AB17002" s="185"/>
      <c r="AC17002" s="431"/>
    </row>
    <row r="17003" spans="24:29">
      <c r="X17003" s="429"/>
      <c r="Y17003" s="429"/>
      <c r="Z17003" s="429"/>
      <c r="AA17003" s="429"/>
      <c r="AB17003" s="185"/>
      <c r="AC17003" s="431"/>
    </row>
    <row r="17004" spans="24:29">
      <c r="X17004" s="429"/>
      <c r="Y17004" s="429"/>
      <c r="Z17004" s="429"/>
      <c r="AA17004" s="429"/>
      <c r="AB17004" s="185"/>
      <c r="AC17004" s="431"/>
    </row>
    <row r="17005" spans="24:29">
      <c r="X17005" s="429"/>
      <c r="Y17005" s="429"/>
      <c r="Z17005" s="429"/>
      <c r="AA17005" s="429"/>
      <c r="AB17005" s="185"/>
      <c r="AC17005" s="431"/>
    </row>
    <row r="17006" spans="24:29">
      <c r="X17006" s="429"/>
      <c r="Y17006" s="429"/>
      <c r="Z17006" s="429"/>
      <c r="AA17006" s="429"/>
      <c r="AB17006" s="185"/>
      <c r="AC17006" s="431"/>
    </row>
    <row r="17007" spans="24:29">
      <c r="X17007" s="429"/>
      <c r="Y17007" s="429"/>
      <c r="Z17007" s="429"/>
      <c r="AA17007" s="429"/>
      <c r="AB17007" s="185"/>
      <c r="AC17007" s="431"/>
    </row>
    <row r="17008" spans="24:29">
      <c r="X17008" s="429"/>
      <c r="Y17008" s="429"/>
      <c r="Z17008" s="429"/>
      <c r="AA17008" s="429"/>
      <c r="AB17008" s="185"/>
      <c r="AC17008" s="431"/>
    </row>
    <row r="17009" spans="24:29">
      <c r="X17009" s="429"/>
      <c r="Y17009" s="429"/>
      <c r="Z17009" s="429"/>
      <c r="AA17009" s="429"/>
      <c r="AB17009" s="185"/>
      <c r="AC17009" s="431"/>
    </row>
    <row r="17010" spans="24:29">
      <c r="X17010" s="429"/>
      <c r="Y17010" s="429"/>
      <c r="Z17010" s="429"/>
      <c r="AA17010" s="429"/>
      <c r="AB17010" s="185"/>
      <c r="AC17010" s="431"/>
    </row>
    <row r="17011" spans="24:29">
      <c r="X17011" s="429"/>
      <c r="Y17011" s="429"/>
      <c r="Z17011" s="429"/>
      <c r="AA17011" s="429"/>
      <c r="AB17011" s="185"/>
      <c r="AC17011" s="431"/>
    </row>
    <row r="17012" spans="24:29">
      <c r="X17012" s="429"/>
      <c r="Y17012" s="429"/>
      <c r="Z17012" s="429"/>
      <c r="AA17012" s="429"/>
      <c r="AB17012" s="185"/>
      <c r="AC17012" s="431"/>
    </row>
    <row r="17013" spans="24:29">
      <c r="X17013" s="429"/>
      <c r="Y17013" s="429"/>
      <c r="Z17013" s="429"/>
      <c r="AA17013" s="429"/>
      <c r="AB17013" s="185"/>
      <c r="AC17013" s="431"/>
    </row>
    <row r="17014" spans="24:29">
      <c r="X17014" s="429"/>
      <c r="Y17014" s="429"/>
      <c r="Z17014" s="429"/>
      <c r="AA17014" s="429"/>
      <c r="AB17014" s="185"/>
      <c r="AC17014" s="431"/>
    </row>
    <row r="17015" spans="24:29">
      <c r="X17015" s="429"/>
      <c r="Y17015" s="429"/>
      <c r="Z17015" s="429"/>
      <c r="AA17015" s="429"/>
      <c r="AB17015" s="185"/>
      <c r="AC17015" s="431"/>
    </row>
    <row r="17016" spans="24:29">
      <c r="X17016" s="429"/>
      <c r="Y17016" s="429"/>
      <c r="Z17016" s="429"/>
      <c r="AA17016" s="429"/>
      <c r="AB17016" s="185"/>
      <c r="AC17016" s="431"/>
    </row>
    <row r="17017" spans="24:29">
      <c r="X17017" s="429"/>
      <c r="Y17017" s="429"/>
      <c r="Z17017" s="429"/>
      <c r="AA17017" s="429"/>
      <c r="AB17017" s="185"/>
      <c r="AC17017" s="431"/>
    </row>
    <row r="17018" spans="24:29">
      <c r="X17018" s="429"/>
      <c r="Y17018" s="429"/>
      <c r="Z17018" s="429"/>
      <c r="AA17018" s="429"/>
      <c r="AB17018" s="185"/>
      <c r="AC17018" s="431"/>
    </row>
    <row r="17019" spans="24:29">
      <c r="X17019" s="429"/>
      <c r="Y17019" s="429"/>
      <c r="Z17019" s="429"/>
      <c r="AA17019" s="429"/>
      <c r="AB17019" s="185"/>
      <c r="AC17019" s="431"/>
    </row>
    <row r="17020" spans="24:29">
      <c r="X17020" s="429"/>
      <c r="Y17020" s="429"/>
      <c r="Z17020" s="429"/>
      <c r="AA17020" s="429"/>
      <c r="AB17020" s="185"/>
      <c r="AC17020" s="431"/>
    </row>
    <row r="17021" spans="24:29">
      <c r="X17021" s="429"/>
      <c r="Y17021" s="429"/>
      <c r="Z17021" s="429"/>
      <c r="AA17021" s="429"/>
      <c r="AB17021" s="185"/>
      <c r="AC17021" s="431"/>
    </row>
    <row r="17022" spans="24:29">
      <c r="X17022" s="429"/>
      <c r="Y17022" s="429"/>
      <c r="Z17022" s="429"/>
      <c r="AA17022" s="429"/>
      <c r="AB17022" s="185"/>
      <c r="AC17022" s="431"/>
    </row>
    <row r="17023" spans="24:29">
      <c r="X17023" s="429"/>
      <c r="Y17023" s="429"/>
      <c r="Z17023" s="429"/>
      <c r="AA17023" s="429"/>
      <c r="AB17023" s="185"/>
      <c r="AC17023" s="431"/>
    </row>
    <row r="17024" spans="24:29">
      <c r="X17024" s="429"/>
      <c r="Y17024" s="429"/>
      <c r="Z17024" s="429"/>
      <c r="AA17024" s="429"/>
      <c r="AB17024" s="185"/>
      <c r="AC17024" s="431"/>
    </row>
    <row r="17025" spans="24:29">
      <c r="X17025" s="429"/>
      <c r="Y17025" s="429"/>
      <c r="Z17025" s="429"/>
      <c r="AA17025" s="429"/>
      <c r="AB17025" s="185"/>
      <c r="AC17025" s="431"/>
    </row>
    <row r="17026" spans="24:29">
      <c r="X17026" s="429"/>
      <c r="Y17026" s="429"/>
      <c r="Z17026" s="429"/>
      <c r="AA17026" s="429"/>
      <c r="AB17026" s="185"/>
      <c r="AC17026" s="431"/>
    </row>
    <row r="17027" spans="24:29">
      <c r="X17027" s="429"/>
      <c r="Y17027" s="429"/>
      <c r="Z17027" s="429"/>
      <c r="AA17027" s="429"/>
      <c r="AB17027" s="185"/>
      <c r="AC17027" s="431"/>
    </row>
    <row r="17028" spans="24:29">
      <c r="X17028" s="429"/>
      <c r="Y17028" s="429"/>
      <c r="Z17028" s="429"/>
      <c r="AA17028" s="429"/>
      <c r="AB17028" s="185"/>
      <c r="AC17028" s="431"/>
    </row>
    <row r="17029" spans="24:29">
      <c r="X17029" s="429"/>
      <c r="Y17029" s="429"/>
      <c r="Z17029" s="429"/>
      <c r="AA17029" s="429"/>
      <c r="AB17029" s="185"/>
      <c r="AC17029" s="431"/>
    </row>
    <row r="17030" spans="24:29">
      <c r="X17030" s="429"/>
      <c r="Y17030" s="429"/>
      <c r="Z17030" s="429"/>
      <c r="AA17030" s="429"/>
      <c r="AB17030" s="185"/>
      <c r="AC17030" s="431"/>
    </row>
    <row r="17031" spans="24:29">
      <c r="X17031" s="429"/>
      <c r="Y17031" s="429"/>
      <c r="Z17031" s="429"/>
      <c r="AA17031" s="429"/>
      <c r="AB17031" s="185"/>
      <c r="AC17031" s="431"/>
    </row>
    <row r="17032" spans="24:29">
      <c r="X17032" s="429"/>
      <c r="Y17032" s="429"/>
      <c r="Z17032" s="429"/>
      <c r="AA17032" s="429"/>
      <c r="AB17032" s="185"/>
      <c r="AC17032" s="431"/>
    </row>
    <row r="17033" spans="24:29">
      <c r="X17033" s="429"/>
      <c r="Y17033" s="429"/>
      <c r="Z17033" s="429"/>
      <c r="AA17033" s="429"/>
      <c r="AB17033" s="185"/>
      <c r="AC17033" s="431"/>
    </row>
    <row r="17034" spans="24:29">
      <c r="X17034" s="429"/>
      <c r="Y17034" s="429"/>
      <c r="Z17034" s="429"/>
      <c r="AA17034" s="429"/>
      <c r="AB17034" s="185"/>
      <c r="AC17034" s="431"/>
    </row>
    <row r="17035" spans="24:29">
      <c r="X17035" s="429"/>
      <c r="Y17035" s="429"/>
      <c r="Z17035" s="429"/>
      <c r="AA17035" s="429"/>
      <c r="AB17035" s="185"/>
      <c r="AC17035" s="431"/>
    </row>
    <row r="17036" spans="24:29">
      <c r="X17036" s="429"/>
      <c r="Y17036" s="429"/>
      <c r="Z17036" s="429"/>
      <c r="AA17036" s="429"/>
      <c r="AB17036" s="185"/>
      <c r="AC17036" s="431"/>
    </row>
    <row r="17037" spans="24:29">
      <c r="X17037" s="429"/>
      <c r="Y17037" s="429"/>
      <c r="Z17037" s="429"/>
      <c r="AA17037" s="429"/>
      <c r="AB17037" s="185"/>
      <c r="AC17037" s="431"/>
    </row>
    <row r="17038" spans="24:29">
      <c r="X17038" s="429"/>
      <c r="Y17038" s="429"/>
      <c r="Z17038" s="429"/>
      <c r="AA17038" s="429"/>
      <c r="AB17038" s="185"/>
      <c r="AC17038" s="431"/>
    </row>
    <row r="17039" spans="24:29">
      <c r="X17039" s="429"/>
      <c r="Y17039" s="429"/>
      <c r="Z17039" s="429"/>
      <c r="AA17039" s="429"/>
      <c r="AB17039" s="185"/>
      <c r="AC17039" s="431"/>
    </row>
    <row r="17040" spans="24:29">
      <c r="X17040" s="429"/>
      <c r="Y17040" s="429"/>
      <c r="Z17040" s="429"/>
      <c r="AA17040" s="429"/>
      <c r="AB17040" s="185"/>
      <c r="AC17040" s="431"/>
    </row>
    <row r="17041" spans="24:29">
      <c r="X17041" s="429"/>
      <c r="Y17041" s="429"/>
      <c r="Z17041" s="429"/>
      <c r="AA17041" s="429"/>
      <c r="AB17041" s="185"/>
      <c r="AC17041" s="431"/>
    </row>
    <row r="17042" spans="24:29">
      <c r="X17042" s="429"/>
      <c r="Y17042" s="429"/>
      <c r="Z17042" s="429"/>
      <c r="AA17042" s="429"/>
      <c r="AB17042" s="185"/>
      <c r="AC17042" s="431"/>
    </row>
    <row r="17043" spans="24:29">
      <c r="X17043" s="429"/>
      <c r="Y17043" s="429"/>
      <c r="Z17043" s="429"/>
      <c r="AA17043" s="429"/>
      <c r="AB17043" s="185"/>
      <c r="AC17043" s="431"/>
    </row>
    <row r="17044" spans="24:29">
      <c r="X17044" s="429"/>
      <c r="Y17044" s="429"/>
      <c r="Z17044" s="429"/>
      <c r="AA17044" s="429"/>
      <c r="AB17044" s="185"/>
      <c r="AC17044" s="431"/>
    </row>
    <row r="17045" spans="24:29">
      <c r="X17045" s="429"/>
      <c r="Y17045" s="429"/>
      <c r="Z17045" s="429"/>
      <c r="AA17045" s="429"/>
      <c r="AB17045" s="185"/>
      <c r="AC17045" s="431"/>
    </row>
    <row r="17046" spans="24:29">
      <c r="X17046" s="429"/>
      <c r="Y17046" s="429"/>
      <c r="Z17046" s="429"/>
      <c r="AA17046" s="429"/>
      <c r="AB17046" s="185"/>
      <c r="AC17046" s="431"/>
    </row>
    <row r="17047" spans="24:29">
      <c r="X17047" s="429"/>
      <c r="Y17047" s="429"/>
      <c r="Z17047" s="429"/>
      <c r="AA17047" s="429"/>
      <c r="AB17047" s="185"/>
      <c r="AC17047" s="431"/>
    </row>
    <row r="17048" spans="24:29">
      <c r="X17048" s="429"/>
      <c r="Y17048" s="429"/>
      <c r="Z17048" s="429"/>
      <c r="AA17048" s="429"/>
      <c r="AB17048" s="185"/>
      <c r="AC17048" s="431"/>
    </row>
    <row r="17049" spans="24:29">
      <c r="X17049" s="429"/>
      <c r="Y17049" s="429"/>
      <c r="Z17049" s="429"/>
      <c r="AA17049" s="429"/>
      <c r="AB17049" s="185"/>
      <c r="AC17049" s="431"/>
    </row>
    <row r="17050" spans="24:29">
      <c r="X17050" s="429"/>
      <c r="Y17050" s="429"/>
      <c r="Z17050" s="429"/>
      <c r="AA17050" s="429"/>
      <c r="AB17050" s="185"/>
      <c r="AC17050" s="431"/>
    </row>
    <row r="17051" spans="24:29">
      <c r="X17051" s="429"/>
      <c r="Y17051" s="429"/>
      <c r="Z17051" s="429"/>
      <c r="AA17051" s="429"/>
      <c r="AB17051" s="185"/>
      <c r="AC17051" s="431"/>
    </row>
    <row r="17052" spans="24:29">
      <c r="X17052" s="429"/>
      <c r="Y17052" s="429"/>
      <c r="Z17052" s="429"/>
      <c r="AA17052" s="429"/>
      <c r="AB17052" s="185"/>
      <c r="AC17052" s="431"/>
    </row>
    <row r="17053" spans="24:29">
      <c r="X17053" s="429"/>
      <c r="Y17053" s="429"/>
      <c r="Z17053" s="429"/>
      <c r="AA17053" s="429"/>
      <c r="AB17053" s="185"/>
      <c r="AC17053" s="431"/>
    </row>
    <row r="17054" spans="24:29">
      <c r="X17054" s="429"/>
      <c r="Y17054" s="429"/>
      <c r="Z17054" s="429"/>
      <c r="AA17054" s="429"/>
      <c r="AB17054" s="185"/>
      <c r="AC17054" s="431"/>
    </row>
    <row r="17055" spans="24:29">
      <c r="X17055" s="429"/>
      <c r="Y17055" s="429"/>
      <c r="Z17055" s="429"/>
      <c r="AA17055" s="429"/>
      <c r="AB17055" s="185"/>
      <c r="AC17055" s="431"/>
    </row>
    <row r="17056" spans="24:29">
      <c r="X17056" s="429"/>
      <c r="Y17056" s="429"/>
      <c r="Z17056" s="429"/>
      <c r="AA17056" s="429"/>
      <c r="AB17056" s="185"/>
      <c r="AC17056" s="431"/>
    </row>
    <row r="17057" spans="24:29">
      <c r="X17057" s="429"/>
      <c r="Y17057" s="429"/>
      <c r="Z17057" s="429"/>
      <c r="AA17057" s="429"/>
      <c r="AB17057" s="185"/>
      <c r="AC17057" s="431"/>
    </row>
    <row r="17058" spans="24:29">
      <c r="X17058" s="429"/>
      <c r="Y17058" s="429"/>
      <c r="Z17058" s="429"/>
      <c r="AA17058" s="429"/>
      <c r="AB17058" s="185"/>
      <c r="AC17058" s="431"/>
    </row>
    <row r="17059" spans="24:29">
      <c r="X17059" s="429"/>
      <c r="Y17059" s="429"/>
      <c r="Z17059" s="429"/>
      <c r="AA17059" s="429"/>
      <c r="AB17059" s="185"/>
      <c r="AC17059" s="431"/>
    </row>
    <row r="17060" spans="24:29">
      <c r="X17060" s="429"/>
      <c r="Y17060" s="429"/>
      <c r="Z17060" s="429"/>
      <c r="AA17060" s="429"/>
      <c r="AB17060" s="185"/>
      <c r="AC17060" s="431"/>
    </row>
    <row r="17061" spans="24:29">
      <c r="X17061" s="429"/>
      <c r="Y17061" s="429"/>
      <c r="Z17061" s="429"/>
      <c r="AA17061" s="429"/>
      <c r="AB17061" s="185"/>
      <c r="AC17061" s="431"/>
    </row>
    <row r="17062" spans="24:29">
      <c r="X17062" s="429"/>
      <c r="Y17062" s="429"/>
      <c r="Z17062" s="429"/>
      <c r="AA17062" s="429"/>
      <c r="AB17062" s="185"/>
      <c r="AC17062" s="431"/>
    </row>
    <row r="17063" spans="24:29">
      <c r="X17063" s="429"/>
      <c r="Y17063" s="429"/>
      <c r="Z17063" s="429"/>
      <c r="AA17063" s="429"/>
      <c r="AB17063" s="185"/>
      <c r="AC17063" s="431"/>
    </row>
    <row r="17064" spans="24:29">
      <c r="X17064" s="429"/>
      <c r="Y17064" s="429"/>
      <c r="Z17064" s="429"/>
      <c r="AA17064" s="429"/>
      <c r="AB17064" s="185"/>
      <c r="AC17064" s="431"/>
    </row>
    <row r="17065" spans="24:29">
      <c r="X17065" s="429"/>
      <c r="Y17065" s="429"/>
      <c r="Z17065" s="429"/>
      <c r="AA17065" s="429"/>
      <c r="AB17065" s="185"/>
      <c r="AC17065" s="431"/>
    </row>
    <row r="17066" spans="24:29">
      <c r="X17066" s="429"/>
      <c r="Y17066" s="429"/>
      <c r="Z17066" s="429"/>
      <c r="AA17066" s="429"/>
      <c r="AB17066" s="185"/>
      <c r="AC17066" s="431"/>
    </row>
    <row r="17067" spans="24:29">
      <c r="X17067" s="429"/>
      <c r="Y17067" s="429"/>
      <c r="Z17067" s="429"/>
      <c r="AA17067" s="429"/>
      <c r="AB17067" s="185"/>
      <c r="AC17067" s="431"/>
    </row>
    <row r="17068" spans="24:29">
      <c r="X17068" s="429"/>
      <c r="Y17068" s="429"/>
      <c r="Z17068" s="429"/>
      <c r="AA17068" s="429"/>
      <c r="AB17068" s="185"/>
      <c r="AC17068" s="431"/>
    </row>
    <row r="17069" spans="24:29">
      <c r="X17069" s="429"/>
      <c r="Y17069" s="429"/>
      <c r="Z17069" s="429"/>
      <c r="AA17069" s="429"/>
      <c r="AB17069" s="185"/>
      <c r="AC17069" s="431"/>
    </row>
    <row r="17070" spans="24:29">
      <c r="X17070" s="429"/>
      <c r="Y17070" s="429"/>
      <c r="Z17070" s="429"/>
      <c r="AA17070" s="429"/>
      <c r="AB17070" s="185"/>
      <c r="AC17070" s="431"/>
    </row>
    <row r="17071" spans="24:29">
      <c r="X17071" s="429"/>
      <c r="Y17071" s="429"/>
      <c r="Z17071" s="429"/>
      <c r="AA17071" s="429"/>
      <c r="AB17071" s="185"/>
      <c r="AC17071" s="431"/>
    </row>
    <row r="17072" spans="24:29">
      <c r="X17072" s="429"/>
      <c r="Y17072" s="429"/>
      <c r="Z17072" s="429"/>
      <c r="AA17072" s="429"/>
      <c r="AB17072" s="185"/>
      <c r="AC17072" s="431"/>
    </row>
    <row r="17073" spans="24:29">
      <c r="X17073" s="429"/>
      <c r="Y17073" s="429"/>
      <c r="Z17073" s="429"/>
      <c r="AA17073" s="429"/>
      <c r="AB17073" s="185"/>
      <c r="AC17073" s="431"/>
    </row>
    <row r="17074" spans="24:29">
      <c r="X17074" s="429"/>
      <c r="Y17074" s="429"/>
      <c r="Z17074" s="429"/>
      <c r="AA17074" s="429"/>
      <c r="AB17074" s="185"/>
      <c r="AC17074" s="431"/>
    </row>
    <row r="17075" spans="24:29">
      <c r="X17075" s="429"/>
      <c r="Y17075" s="429"/>
      <c r="Z17075" s="429"/>
      <c r="AA17075" s="429"/>
      <c r="AB17075" s="185"/>
      <c r="AC17075" s="431"/>
    </row>
    <row r="17076" spans="24:29">
      <c r="X17076" s="429"/>
      <c r="Y17076" s="429"/>
      <c r="Z17076" s="429"/>
      <c r="AA17076" s="429"/>
      <c r="AB17076" s="185"/>
      <c r="AC17076" s="431"/>
    </row>
    <row r="17077" spans="24:29">
      <c r="X17077" s="429"/>
      <c r="Y17077" s="429"/>
      <c r="Z17077" s="429"/>
      <c r="AA17077" s="429"/>
      <c r="AB17077" s="185"/>
      <c r="AC17077" s="431"/>
    </row>
    <row r="17078" spans="24:29">
      <c r="X17078" s="429"/>
      <c r="Y17078" s="429"/>
      <c r="Z17078" s="429"/>
      <c r="AA17078" s="429"/>
      <c r="AB17078" s="185"/>
      <c r="AC17078" s="431"/>
    </row>
    <row r="17079" spans="24:29">
      <c r="X17079" s="429"/>
      <c r="Y17079" s="429"/>
      <c r="Z17079" s="429"/>
      <c r="AA17079" s="429"/>
      <c r="AB17079" s="185"/>
      <c r="AC17079" s="431"/>
    </row>
    <row r="17080" spans="24:29">
      <c r="X17080" s="429"/>
      <c r="Y17080" s="429"/>
      <c r="Z17080" s="429"/>
      <c r="AA17080" s="429"/>
      <c r="AB17080" s="185"/>
      <c r="AC17080" s="431"/>
    </row>
    <row r="17081" spans="24:29">
      <c r="X17081" s="429"/>
      <c r="Y17081" s="429"/>
      <c r="Z17081" s="429"/>
      <c r="AA17081" s="429"/>
      <c r="AB17081" s="185"/>
      <c r="AC17081" s="431"/>
    </row>
    <row r="17082" spans="24:29">
      <c r="X17082" s="429"/>
      <c r="Y17082" s="429"/>
      <c r="Z17082" s="429"/>
      <c r="AA17082" s="429"/>
      <c r="AB17082" s="185"/>
      <c r="AC17082" s="431"/>
    </row>
    <row r="17083" spans="24:29">
      <c r="X17083" s="429"/>
      <c r="Y17083" s="429"/>
      <c r="Z17083" s="429"/>
      <c r="AA17083" s="429"/>
      <c r="AB17083" s="185"/>
      <c r="AC17083" s="431"/>
    </row>
    <row r="17084" spans="24:29">
      <c r="X17084" s="429"/>
      <c r="Y17084" s="429"/>
      <c r="Z17084" s="429"/>
      <c r="AA17084" s="429"/>
      <c r="AB17084" s="185"/>
      <c r="AC17084" s="431"/>
    </row>
    <row r="17085" spans="24:29">
      <c r="X17085" s="429"/>
      <c r="Y17085" s="429"/>
      <c r="Z17085" s="429"/>
      <c r="AA17085" s="429"/>
      <c r="AB17085" s="185"/>
      <c r="AC17085" s="431"/>
    </row>
    <row r="17086" spans="24:29">
      <c r="X17086" s="429"/>
      <c r="Y17086" s="429"/>
      <c r="Z17086" s="429"/>
      <c r="AA17086" s="429"/>
      <c r="AB17086" s="185"/>
      <c r="AC17086" s="431"/>
    </row>
    <row r="17087" spans="24:29">
      <c r="X17087" s="429"/>
      <c r="Y17087" s="429"/>
      <c r="Z17087" s="429"/>
      <c r="AA17087" s="429"/>
      <c r="AB17087" s="185"/>
      <c r="AC17087" s="431"/>
    </row>
    <row r="17088" spans="24:29">
      <c r="X17088" s="429"/>
      <c r="Y17088" s="429"/>
      <c r="Z17088" s="429"/>
      <c r="AA17088" s="429"/>
      <c r="AB17088" s="185"/>
      <c r="AC17088" s="431"/>
    </row>
    <row r="17089" spans="24:29">
      <c r="X17089" s="429"/>
      <c r="Y17089" s="429"/>
      <c r="Z17089" s="429"/>
      <c r="AA17089" s="429"/>
      <c r="AB17089" s="185"/>
      <c r="AC17089" s="431"/>
    </row>
    <row r="17090" spans="24:29">
      <c r="X17090" s="429"/>
      <c r="Y17090" s="429"/>
      <c r="Z17090" s="429"/>
      <c r="AA17090" s="429"/>
      <c r="AB17090" s="185"/>
      <c r="AC17090" s="431"/>
    </row>
    <row r="17091" spans="24:29">
      <c r="X17091" s="429"/>
      <c r="Y17091" s="429"/>
      <c r="Z17091" s="429"/>
      <c r="AA17091" s="429"/>
      <c r="AB17091" s="185"/>
      <c r="AC17091" s="431"/>
    </row>
    <row r="17092" spans="24:29">
      <c r="X17092" s="429"/>
      <c r="Y17092" s="429"/>
      <c r="Z17092" s="429"/>
      <c r="AA17092" s="429"/>
      <c r="AB17092" s="185"/>
      <c r="AC17092" s="431"/>
    </row>
    <row r="17093" spans="24:29">
      <c r="X17093" s="429"/>
      <c r="Y17093" s="429"/>
      <c r="Z17093" s="429"/>
      <c r="AA17093" s="429"/>
      <c r="AB17093" s="185"/>
      <c r="AC17093" s="431"/>
    </row>
    <row r="17094" spans="24:29">
      <c r="X17094" s="429"/>
      <c r="Y17094" s="429"/>
      <c r="Z17094" s="429"/>
      <c r="AA17094" s="429"/>
      <c r="AB17094" s="185"/>
      <c r="AC17094" s="431"/>
    </row>
    <row r="17095" spans="24:29">
      <c r="X17095" s="429"/>
      <c r="Y17095" s="429"/>
      <c r="Z17095" s="429"/>
      <c r="AA17095" s="429"/>
      <c r="AB17095" s="185"/>
      <c r="AC17095" s="431"/>
    </row>
    <row r="17096" spans="24:29">
      <c r="X17096" s="429"/>
      <c r="Y17096" s="429"/>
      <c r="Z17096" s="429"/>
      <c r="AA17096" s="429"/>
      <c r="AB17096" s="185"/>
      <c r="AC17096" s="431"/>
    </row>
    <row r="17097" spans="24:29">
      <c r="X17097" s="429"/>
      <c r="Y17097" s="429"/>
      <c r="Z17097" s="429"/>
      <c r="AA17097" s="429"/>
      <c r="AB17097" s="185"/>
      <c r="AC17097" s="431"/>
    </row>
    <row r="17098" spans="24:29">
      <c r="X17098" s="429"/>
      <c r="Y17098" s="429"/>
      <c r="Z17098" s="429"/>
      <c r="AA17098" s="429"/>
      <c r="AB17098" s="185"/>
      <c r="AC17098" s="431"/>
    </row>
    <row r="17099" spans="24:29">
      <c r="X17099" s="429"/>
      <c r="Y17099" s="429"/>
      <c r="Z17099" s="429"/>
      <c r="AA17099" s="429"/>
      <c r="AB17099" s="185"/>
      <c r="AC17099" s="431"/>
    </row>
    <row r="17100" spans="24:29">
      <c r="X17100" s="429"/>
      <c r="Y17100" s="429"/>
      <c r="Z17100" s="429"/>
      <c r="AA17100" s="429"/>
      <c r="AB17100" s="185"/>
      <c r="AC17100" s="431"/>
    </row>
    <row r="17101" spans="24:29">
      <c r="X17101" s="429"/>
      <c r="Y17101" s="429"/>
      <c r="Z17101" s="429"/>
      <c r="AA17101" s="429"/>
      <c r="AB17101" s="185"/>
      <c r="AC17101" s="431"/>
    </row>
    <row r="17102" spans="24:29">
      <c r="X17102" s="429"/>
      <c r="Y17102" s="429"/>
      <c r="Z17102" s="429"/>
      <c r="AA17102" s="429"/>
      <c r="AB17102" s="185"/>
      <c r="AC17102" s="431"/>
    </row>
    <row r="17103" spans="24:29">
      <c r="X17103" s="429"/>
      <c r="Y17103" s="429"/>
      <c r="Z17103" s="429"/>
      <c r="AA17103" s="429"/>
      <c r="AB17103" s="185"/>
      <c r="AC17103" s="431"/>
    </row>
    <row r="17104" spans="24:29">
      <c r="X17104" s="429"/>
      <c r="Y17104" s="429"/>
      <c r="Z17104" s="429"/>
      <c r="AA17104" s="429"/>
      <c r="AB17104" s="185"/>
      <c r="AC17104" s="431"/>
    </row>
    <row r="17105" spans="24:29">
      <c r="X17105" s="429"/>
      <c r="Y17105" s="429"/>
      <c r="Z17105" s="429"/>
      <c r="AA17105" s="429"/>
      <c r="AB17105" s="185"/>
      <c r="AC17105" s="431"/>
    </row>
    <row r="17106" spans="24:29">
      <c r="X17106" s="429"/>
      <c r="Y17106" s="429"/>
      <c r="Z17106" s="429"/>
      <c r="AA17106" s="429"/>
      <c r="AB17106" s="185"/>
      <c r="AC17106" s="431"/>
    </row>
    <row r="17107" spans="24:29">
      <c r="X17107" s="429"/>
      <c r="Y17107" s="429"/>
      <c r="Z17107" s="429"/>
      <c r="AA17107" s="429"/>
      <c r="AB17107" s="185"/>
      <c r="AC17107" s="431"/>
    </row>
    <row r="17108" spans="24:29">
      <c r="X17108" s="429"/>
      <c r="Y17108" s="429"/>
      <c r="Z17108" s="429"/>
      <c r="AA17108" s="429"/>
      <c r="AB17108" s="185"/>
      <c r="AC17108" s="431"/>
    </row>
    <row r="17109" spans="24:29">
      <c r="X17109" s="429"/>
      <c r="Y17109" s="429"/>
      <c r="Z17109" s="429"/>
      <c r="AA17109" s="429"/>
      <c r="AB17109" s="185"/>
      <c r="AC17109" s="431"/>
    </row>
    <row r="17110" spans="24:29">
      <c r="X17110" s="429"/>
      <c r="Y17110" s="429"/>
      <c r="Z17110" s="429"/>
      <c r="AA17110" s="429"/>
      <c r="AB17110" s="185"/>
      <c r="AC17110" s="431"/>
    </row>
    <row r="17111" spans="24:29">
      <c r="X17111" s="429"/>
      <c r="Y17111" s="429"/>
      <c r="Z17111" s="429"/>
      <c r="AA17111" s="429"/>
      <c r="AB17111" s="185"/>
      <c r="AC17111" s="431"/>
    </row>
    <row r="17112" spans="24:29">
      <c r="X17112" s="429"/>
      <c r="Y17112" s="429"/>
      <c r="Z17112" s="429"/>
      <c r="AA17112" s="429"/>
      <c r="AB17112" s="185"/>
      <c r="AC17112" s="431"/>
    </row>
    <row r="17113" spans="24:29">
      <c r="X17113" s="429"/>
      <c r="Y17113" s="429"/>
      <c r="Z17113" s="429"/>
      <c r="AA17113" s="429"/>
      <c r="AB17113" s="185"/>
      <c r="AC17113" s="431"/>
    </row>
    <row r="17114" spans="24:29">
      <c r="X17114" s="429"/>
      <c r="Y17114" s="429"/>
      <c r="Z17114" s="429"/>
      <c r="AA17114" s="429"/>
      <c r="AB17114" s="185"/>
      <c r="AC17114" s="431"/>
    </row>
    <row r="17115" spans="24:29">
      <c r="X17115" s="429"/>
      <c r="Y17115" s="429"/>
      <c r="Z17115" s="429"/>
      <c r="AA17115" s="429"/>
      <c r="AB17115" s="185"/>
      <c r="AC17115" s="431"/>
    </row>
    <row r="17116" spans="24:29">
      <c r="X17116" s="429"/>
      <c r="Y17116" s="429"/>
      <c r="Z17116" s="429"/>
      <c r="AA17116" s="429"/>
      <c r="AB17116" s="185"/>
      <c r="AC17116" s="431"/>
    </row>
    <row r="17117" spans="24:29">
      <c r="X17117" s="429"/>
      <c r="Y17117" s="429"/>
      <c r="Z17117" s="429"/>
      <c r="AA17117" s="429"/>
      <c r="AB17117" s="185"/>
      <c r="AC17117" s="431"/>
    </row>
    <row r="17118" spans="24:29">
      <c r="X17118" s="429"/>
      <c r="Y17118" s="429"/>
      <c r="Z17118" s="429"/>
      <c r="AA17118" s="429"/>
      <c r="AB17118" s="185"/>
      <c r="AC17118" s="431"/>
    </row>
    <row r="17119" spans="24:29">
      <c r="X17119" s="429"/>
      <c r="Y17119" s="429"/>
      <c r="Z17119" s="429"/>
      <c r="AA17119" s="429"/>
      <c r="AB17119" s="185"/>
      <c r="AC17119" s="431"/>
    </row>
    <row r="17120" spans="24:29">
      <c r="X17120" s="429"/>
      <c r="Y17120" s="429"/>
      <c r="Z17120" s="429"/>
      <c r="AA17120" s="429"/>
      <c r="AB17120" s="185"/>
      <c r="AC17120" s="431"/>
    </row>
    <row r="17121" spans="24:29">
      <c r="X17121" s="429"/>
      <c r="Y17121" s="429"/>
      <c r="Z17121" s="429"/>
      <c r="AA17121" s="429"/>
      <c r="AB17121" s="185"/>
      <c r="AC17121" s="431"/>
    </row>
    <row r="17122" spans="24:29">
      <c r="X17122" s="429"/>
      <c r="Y17122" s="429"/>
      <c r="Z17122" s="429"/>
      <c r="AA17122" s="429"/>
      <c r="AB17122" s="185"/>
      <c r="AC17122" s="431"/>
    </row>
    <row r="17123" spans="24:29">
      <c r="X17123" s="429"/>
      <c r="Y17123" s="429"/>
      <c r="Z17123" s="429"/>
      <c r="AA17123" s="429"/>
      <c r="AB17123" s="185"/>
      <c r="AC17123" s="431"/>
    </row>
    <row r="17124" spans="24:29">
      <c r="X17124" s="429"/>
      <c r="Y17124" s="429"/>
      <c r="Z17124" s="429"/>
      <c r="AA17124" s="429"/>
      <c r="AB17124" s="185"/>
      <c r="AC17124" s="431"/>
    </row>
    <row r="17125" spans="24:29">
      <c r="X17125" s="429"/>
      <c r="Y17125" s="429"/>
      <c r="Z17125" s="429"/>
      <c r="AA17125" s="429"/>
      <c r="AB17125" s="185"/>
      <c r="AC17125" s="431"/>
    </row>
    <row r="17126" spans="24:29">
      <c r="X17126" s="429"/>
      <c r="Y17126" s="429"/>
      <c r="Z17126" s="429"/>
      <c r="AA17126" s="429"/>
      <c r="AB17126" s="185"/>
      <c r="AC17126" s="431"/>
    </row>
    <row r="17127" spans="24:29">
      <c r="X17127" s="429"/>
      <c r="Y17127" s="429"/>
      <c r="Z17127" s="429"/>
      <c r="AA17127" s="429"/>
      <c r="AB17127" s="185"/>
      <c r="AC17127" s="431"/>
    </row>
    <row r="17128" spans="24:29">
      <c r="X17128" s="429"/>
      <c r="Y17128" s="429"/>
      <c r="Z17128" s="429"/>
      <c r="AA17128" s="429"/>
      <c r="AB17128" s="185"/>
      <c r="AC17128" s="431"/>
    </row>
    <row r="17129" spans="24:29">
      <c r="X17129" s="429"/>
      <c r="Y17129" s="429"/>
      <c r="Z17129" s="429"/>
      <c r="AA17129" s="429"/>
      <c r="AB17129" s="185"/>
      <c r="AC17129" s="431"/>
    </row>
    <row r="17130" spans="24:29">
      <c r="X17130" s="429"/>
      <c r="Y17130" s="429"/>
      <c r="Z17130" s="429"/>
      <c r="AA17130" s="429"/>
      <c r="AB17130" s="185"/>
      <c r="AC17130" s="431"/>
    </row>
    <row r="17131" spans="24:29">
      <c r="X17131" s="429"/>
      <c r="Y17131" s="429"/>
      <c r="Z17131" s="429"/>
      <c r="AA17131" s="429"/>
      <c r="AB17131" s="185"/>
      <c r="AC17131" s="431"/>
    </row>
    <row r="17132" spans="24:29">
      <c r="X17132" s="429"/>
      <c r="Y17132" s="429"/>
      <c r="Z17132" s="429"/>
      <c r="AA17132" s="429"/>
      <c r="AB17132" s="185"/>
      <c r="AC17132" s="431"/>
    </row>
    <row r="17133" spans="24:29">
      <c r="X17133" s="429"/>
      <c r="Y17133" s="429"/>
      <c r="Z17133" s="429"/>
      <c r="AA17133" s="429"/>
      <c r="AB17133" s="185"/>
      <c r="AC17133" s="431"/>
    </row>
    <row r="17134" spans="24:29">
      <c r="X17134" s="429"/>
      <c r="Y17134" s="429"/>
      <c r="Z17134" s="429"/>
      <c r="AA17134" s="429"/>
      <c r="AB17134" s="185"/>
      <c r="AC17134" s="431"/>
    </row>
    <row r="17135" spans="24:29">
      <c r="X17135" s="429"/>
      <c r="Y17135" s="429"/>
      <c r="Z17135" s="429"/>
      <c r="AA17135" s="429"/>
      <c r="AB17135" s="185"/>
      <c r="AC17135" s="431"/>
    </row>
    <row r="17136" spans="24:29">
      <c r="X17136" s="429"/>
      <c r="Y17136" s="429"/>
      <c r="Z17136" s="429"/>
      <c r="AA17136" s="429"/>
      <c r="AB17136" s="185"/>
      <c r="AC17136" s="431"/>
    </row>
    <row r="17137" spans="24:29">
      <c r="X17137" s="429"/>
      <c r="Y17137" s="429"/>
      <c r="Z17137" s="429"/>
      <c r="AA17137" s="429"/>
      <c r="AB17137" s="185"/>
      <c r="AC17137" s="431"/>
    </row>
    <row r="17138" spans="24:29">
      <c r="X17138" s="429"/>
      <c r="Y17138" s="429"/>
      <c r="Z17138" s="429"/>
      <c r="AA17138" s="429"/>
      <c r="AB17138" s="185"/>
      <c r="AC17138" s="431"/>
    </row>
    <row r="17139" spans="24:29">
      <c r="X17139" s="429"/>
      <c r="Y17139" s="429"/>
      <c r="Z17139" s="429"/>
      <c r="AA17139" s="429"/>
      <c r="AB17139" s="185"/>
      <c r="AC17139" s="431"/>
    </row>
    <row r="17140" spans="24:29">
      <c r="X17140" s="429"/>
      <c r="Y17140" s="429"/>
      <c r="Z17140" s="429"/>
      <c r="AA17140" s="429"/>
      <c r="AB17140" s="185"/>
      <c r="AC17140" s="431"/>
    </row>
    <row r="17141" spans="24:29">
      <c r="X17141" s="429"/>
      <c r="Y17141" s="429"/>
      <c r="Z17141" s="429"/>
      <c r="AA17141" s="429"/>
      <c r="AB17141" s="185"/>
      <c r="AC17141" s="431"/>
    </row>
    <row r="17142" spans="24:29">
      <c r="X17142" s="429"/>
      <c r="Y17142" s="429"/>
      <c r="Z17142" s="429"/>
      <c r="AA17142" s="429"/>
      <c r="AB17142" s="185"/>
      <c r="AC17142" s="431"/>
    </row>
    <row r="17143" spans="24:29">
      <c r="X17143" s="429"/>
      <c r="Y17143" s="429"/>
      <c r="Z17143" s="429"/>
      <c r="AA17143" s="429"/>
      <c r="AB17143" s="185"/>
      <c r="AC17143" s="431"/>
    </row>
    <row r="17144" spans="24:29">
      <c r="X17144" s="429"/>
      <c r="Y17144" s="429"/>
      <c r="Z17144" s="429"/>
      <c r="AA17144" s="429"/>
      <c r="AB17144" s="185"/>
      <c r="AC17144" s="431"/>
    </row>
    <row r="17145" spans="24:29">
      <c r="X17145" s="429"/>
      <c r="Y17145" s="429"/>
      <c r="Z17145" s="429"/>
      <c r="AA17145" s="429"/>
      <c r="AB17145" s="185"/>
      <c r="AC17145" s="431"/>
    </row>
    <row r="17146" spans="24:29">
      <c r="X17146" s="429"/>
      <c r="Y17146" s="429"/>
      <c r="Z17146" s="429"/>
      <c r="AA17146" s="429"/>
      <c r="AB17146" s="185"/>
      <c r="AC17146" s="431"/>
    </row>
    <row r="17147" spans="24:29">
      <c r="X17147" s="429"/>
      <c r="Y17147" s="429"/>
      <c r="Z17147" s="429"/>
      <c r="AA17147" s="429"/>
      <c r="AB17147" s="185"/>
      <c r="AC17147" s="431"/>
    </row>
    <row r="17148" spans="24:29">
      <c r="X17148" s="429"/>
      <c r="Y17148" s="429"/>
      <c r="Z17148" s="429"/>
      <c r="AA17148" s="429"/>
      <c r="AB17148" s="185"/>
      <c r="AC17148" s="431"/>
    </row>
    <row r="17149" spans="24:29">
      <c r="X17149" s="429"/>
      <c r="Y17149" s="429"/>
      <c r="Z17149" s="429"/>
      <c r="AA17149" s="429"/>
      <c r="AB17149" s="185"/>
      <c r="AC17149" s="431"/>
    </row>
    <row r="17150" spans="24:29">
      <c r="X17150" s="429"/>
      <c r="Y17150" s="429"/>
      <c r="Z17150" s="429"/>
      <c r="AA17150" s="429"/>
      <c r="AB17150" s="185"/>
      <c r="AC17150" s="431"/>
    </row>
    <row r="17151" spans="24:29">
      <c r="X17151" s="429"/>
      <c r="Y17151" s="429"/>
      <c r="Z17151" s="429"/>
      <c r="AA17151" s="429"/>
      <c r="AB17151" s="185"/>
      <c r="AC17151" s="431"/>
    </row>
    <row r="17152" spans="24:29">
      <c r="X17152" s="429"/>
      <c r="Y17152" s="429"/>
      <c r="Z17152" s="429"/>
      <c r="AA17152" s="429"/>
      <c r="AB17152" s="185"/>
      <c r="AC17152" s="431"/>
    </row>
    <row r="17153" spans="24:29">
      <c r="X17153" s="429"/>
      <c r="Y17153" s="429"/>
      <c r="Z17153" s="429"/>
      <c r="AA17153" s="429"/>
      <c r="AB17153" s="185"/>
      <c r="AC17153" s="431"/>
    </row>
    <row r="17154" spans="24:29">
      <c r="X17154" s="429"/>
      <c r="Y17154" s="429"/>
      <c r="Z17154" s="429"/>
      <c r="AA17154" s="429"/>
      <c r="AB17154" s="185"/>
      <c r="AC17154" s="431"/>
    </row>
    <row r="17155" spans="24:29">
      <c r="X17155" s="429"/>
      <c r="Y17155" s="429"/>
      <c r="Z17155" s="429"/>
      <c r="AA17155" s="429"/>
      <c r="AB17155" s="185"/>
      <c r="AC17155" s="431"/>
    </row>
    <row r="17156" spans="24:29">
      <c r="X17156" s="429"/>
      <c r="Y17156" s="429"/>
      <c r="Z17156" s="429"/>
      <c r="AA17156" s="429"/>
      <c r="AB17156" s="185"/>
      <c r="AC17156" s="431"/>
    </row>
    <row r="17157" spans="24:29">
      <c r="X17157" s="429"/>
      <c r="Y17157" s="429"/>
      <c r="Z17157" s="429"/>
      <c r="AA17157" s="429"/>
      <c r="AB17157" s="185"/>
      <c r="AC17157" s="431"/>
    </row>
    <row r="17158" spans="24:29">
      <c r="X17158" s="429"/>
      <c r="Y17158" s="429"/>
      <c r="Z17158" s="429"/>
      <c r="AA17158" s="429"/>
      <c r="AB17158" s="185"/>
      <c r="AC17158" s="431"/>
    </row>
    <row r="17159" spans="24:29">
      <c r="X17159" s="429"/>
      <c r="Y17159" s="429"/>
      <c r="Z17159" s="429"/>
      <c r="AA17159" s="429"/>
      <c r="AB17159" s="185"/>
      <c r="AC17159" s="431"/>
    </row>
    <row r="17160" spans="24:29">
      <c r="X17160" s="429"/>
      <c r="Y17160" s="429"/>
      <c r="Z17160" s="429"/>
      <c r="AA17160" s="429"/>
      <c r="AB17160" s="185"/>
      <c r="AC17160" s="431"/>
    </row>
    <row r="17161" spans="24:29">
      <c r="X17161" s="429"/>
      <c r="Y17161" s="429"/>
      <c r="Z17161" s="429"/>
      <c r="AA17161" s="429"/>
      <c r="AB17161" s="185"/>
      <c r="AC17161" s="431"/>
    </row>
    <row r="17162" spans="24:29">
      <c r="X17162" s="429"/>
      <c r="Y17162" s="429"/>
      <c r="Z17162" s="429"/>
      <c r="AA17162" s="429"/>
      <c r="AB17162" s="185"/>
      <c r="AC17162" s="431"/>
    </row>
    <row r="17163" spans="24:29">
      <c r="X17163" s="429"/>
      <c r="Y17163" s="429"/>
      <c r="Z17163" s="429"/>
      <c r="AA17163" s="429"/>
      <c r="AB17163" s="185"/>
      <c r="AC17163" s="431"/>
    </row>
    <row r="17164" spans="24:29">
      <c r="X17164" s="429"/>
      <c r="Y17164" s="429"/>
      <c r="Z17164" s="429"/>
      <c r="AA17164" s="429"/>
      <c r="AB17164" s="185"/>
      <c r="AC17164" s="431"/>
    </row>
    <row r="17165" spans="24:29">
      <c r="X17165" s="429"/>
      <c r="Y17165" s="429"/>
      <c r="Z17165" s="429"/>
      <c r="AA17165" s="429"/>
      <c r="AB17165" s="185"/>
      <c r="AC17165" s="431"/>
    </row>
    <row r="17166" spans="24:29">
      <c r="X17166" s="429"/>
      <c r="Y17166" s="429"/>
      <c r="Z17166" s="429"/>
      <c r="AA17166" s="429"/>
      <c r="AB17166" s="185"/>
      <c r="AC17166" s="431"/>
    </row>
    <row r="17167" spans="24:29">
      <c r="X17167" s="429"/>
      <c r="Y17167" s="429"/>
      <c r="Z17167" s="429"/>
      <c r="AA17167" s="429"/>
      <c r="AB17167" s="185"/>
      <c r="AC17167" s="431"/>
    </row>
    <row r="17168" spans="24:29">
      <c r="X17168" s="429"/>
      <c r="Y17168" s="429"/>
      <c r="Z17168" s="429"/>
      <c r="AA17168" s="429"/>
      <c r="AB17168" s="185"/>
      <c r="AC17168" s="431"/>
    </row>
    <row r="17169" spans="24:29">
      <c r="X17169" s="429"/>
      <c r="Y17169" s="429"/>
      <c r="Z17169" s="429"/>
      <c r="AA17169" s="429"/>
      <c r="AB17169" s="185"/>
      <c r="AC17169" s="431"/>
    </row>
    <row r="17170" spans="24:29">
      <c r="X17170" s="429"/>
      <c r="Y17170" s="429"/>
      <c r="Z17170" s="429"/>
      <c r="AA17170" s="429"/>
      <c r="AB17170" s="185"/>
      <c r="AC17170" s="431"/>
    </row>
    <row r="17171" spans="24:29">
      <c r="X17171" s="429"/>
      <c r="Y17171" s="429"/>
      <c r="Z17171" s="429"/>
      <c r="AA17171" s="429"/>
      <c r="AB17171" s="185"/>
      <c r="AC17171" s="431"/>
    </row>
    <row r="17172" spans="24:29">
      <c r="X17172" s="429"/>
      <c r="Y17172" s="429"/>
      <c r="Z17172" s="429"/>
      <c r="AA17172" s="429"/>
      <c r="AB17172" s="185"/>
      <c r="AC17172" s="431"/>
    </row>
    <row r="17173" spans="24:29">
      <c r="X17173" s="429"/>
      <c r="Y17173" s="429"/>
      <c r="Z17173" s="429"/>
      <c r="AA17173" s="429"/>
      <c r="AB17173" s="185"/>
      <c r="AC17173" s="431"/>
    </row>
    <row r="17174" spans="24:29">
      <c r="X17174" s="429"/>
      <c r="Y17174" s="429"/>
      <c r="Z17174" s="429"/>
      <c r="AA17174" s="429"/>
      <c r="AB17174" s="185"/>
      <c r="AC17174" s="431"/>
    </row>
    <row r="17175" spans="24:29">
      <c r="X17175" s="429"/>
      <c r="Y17175" s="429"/>
      <c r="Z17175" s="429"/>
      <c r="AA17175" s="429"/>
      <c r="AB17175" s="185"/>
      <c r="AC17175" s="431"/>
    </row>
    <row r="17176" spans="24:29">
      <c r="X17176" s="429"/>
      <c r="Y17176" s="429"/>
      <c r="Z17176" s="429"/>
      <c r="AA17176" s="429"/>
      <c r="AB17176" s="185"/>
      <c r="AC17176" s="431"/>
    </row>
    <row r="17177" spans="24:29">
      <c r="X17177" s="429"/>
      <c r="Y17177" s="429"/>
      <c r="Z17177" s="429"/>
      <c r="AA17177" s="429"/>
      <c r="AB17177" s="185"/>
      <c r="AC17177" s="431"/>
    </row>
    <row r="17178" spans="24:29">
      <c r="X17178" s="429"/>
      <c r="Y17178" s="429"/>
      <c r="Z17178" s="429"/>
      <c r="AA17178" s="429"/>
      <c r="AB17178" s="185"/>
      <c r="AC17178" s="431"/>
    </row>
    <row r="17179" spans="24:29">
      <c r="X17179" s="429"/>
      <c r="Y17179" s="429"/>
      <c r="Z17179" s="429"/>
      <c r="AA17179" s="429"/>
      <c r="AB17179" s="185"/>
      <c r="AC17179" s="431"/>
    </row>
    <row r="17180" spans="24:29">
      <c r="X17180" s="429"/>
      <c r="Y17180" s="429"/>
      <c r="Z17180" s="429"/>
      <c r="AA17180" s="429"/>
      <c r="AB17180" s="185"/>
      <c r="AC17180" s="431"/>
    </row>
    <row r="17181" spans="24:29">
      <c r="X17181" s="429"/>
      <c r="Y17181" s="429"/>
      <c r="Z17181" s="429"/>
      <c r="AA17181" s="429"/>
      <c r="AB17181" s="185"/>
      <c r="AC17181" s="431"/>
    </row>
    <row r="17182" spans="24:29">
      <c r="X17182" s="429"/>
      <c r="Y17182" s="429"/>
      <c r="Z17182" s="429"/>
      <c r="AA17182" s="429"/>
      <c r="AB17182" s="185"/>
      <c r="AC17182" s="431"/>
    </row>
    <row r="17183" spans="24:29">
      <c r="X17183" s="429"/>
      <c r="Y17183" s="429"/>
      <c r="Z17183" s="429"/>
      <c r="AA17183" s="429"/>
      <c r="AB17183" s="185"/>
      <c r="AC17183" s="431"/>
    </row>
    <row r="17184" spans="24:29">
      <c r="X17184" s="429"/>
      <c r="Y17184" s="429"/>
      <c r="Z17184" s="429"/>
      <c r="AA17184" s="429"/>
      <c r="AB17184" s="185"/>
      <c r="AC17184" s="431"/>
    </row>
    <row r="17185" spans="24:29">
      <c r="X17185" s="429"/>
      <c r="Y17185" s="429"/>
      <c r="Z17185" s="429"/>
      <c r="AA17185" s="429"/>
      <c r="AB17185" s="185"/>
      <c r="AC17185" s="431"/>
    </row>
    <row r="17186" spans="24:29">
      <c r="X17186" s="429"/>
      <c r="Y17186" s="429"/>
      <c r="Z17186" s="429"/>
      <c r="AA17186" s="429"/>
      <c r="AB17186" s="185"/>
      <c r="AC17186" s="431"/>
    </row>
    <row r="17187" spans="24:29">
      <c r="X17187" s="429"/>
      <c r="Y17187" s="429"/>
      <c r="Z17187" s="429"/>
      <c r="AA17187" s="429"/>
      <c r="AB17187" s="185"/>
      <c r="AC17187" s="431"/>
    </row>
    <row r="17188" spans="24:29">
      <c r="X17188" s="429"/>
      <c r="Y17188" s="429"/>
      <c r="Z17188" s="429"/>
      <c r="AA17188" s="429"/>
      <c r="AB17188" s="185"/>
      <c r="AC17188" s="431"/>
    </row>
    <row r="17189" spans="24:29">
      <c r="X17189" s="429"/>
      <c r="Y17189" s="429"/>
      <c r="Z17189" s="429"/>
      <c r="AA17189" s="429"/>
      <c r="AB17189" s="185"/>
      <c r="AC17189" s="431"/>
    </row>
    <row r="17190" spans="24:29">
      <c r="X17190" s="429"/>
      <c r="Y17190" s="429"/>
      <c r="Z17190" s="429"/>
      <c r="AA17190" s="429"/>
      <c r="AB17190" s="185"/>
      <c r="AC17190" s="431"/>
    </row>
    <row r="17191" spans="24:29">
      <c r="X17191" s="429"/>
      <c r="Y17191" s="429"/>
      <c r="Z17191" s="429"/>
      <c r="AA17191" s="429"/>
      <c r="AB17191" s="185"/>
      <c r="AC17191" s="431"/>
    </row>
    <row r="17192" spans="24:29">
      <c r="X17192" s="429"/>
      <c r="Y17192" s="429"/>
      <c r="Z17192" s="429"/>
      <c r="AA17192" s="429"/>
      <c r="AB17192" s="185"/>
      <c r="AC17192" s="431"/>
    </row>
    <row r="17193" spans="24:29">
      <c r="X17193" s="429"/>
      <c r="Y17193" s="429"/>
      <c r="Z17193" s="429"/>
      <c r="AA17193" s="429"/>
      <c r="AB17193" s="185"/>
      <c r="AC17193" s="431"/>
    </row>
    <row r="17194" spans="24:29">
      <c r="X17194" s="429"/>
      <c r="Y17194" s="429"/>
      <c r="Z17194" s="429"/>
      <c r="AA17194" s="429"/>
      <c r="AB17194" s="185"/>
      <c r="AC17194" s="431"/>
    </row>
    <row r="17195" spans="24:29">
      <c r="X17195" s="429"/>
      <c r="Y17195" s="429"/>
      <c r="Z17195" s="429"/>
      <c r="AA17195" s="429"/>
      <c r="AB17195" s="185"/>
      <c r="AC17195" s="431"/>
    </row>
    <row r="17196" spans="24:29">
      <c r="X17196" s="429"/>
      <c r="Y17196" s="429"/>
      <c r="Z17196" s="429"/>
      <c r="AA17196" s="429"/>
      <c r="AB17196" s="185"/>
      <c r="AC17196" s="431"/>
    </row>
    <row r="17197" spans="24:29">
      <c r="X17197" s="429"/>
      <c r="Y17197" s="429"/>
      <c r="Z17197" s="429"/>
      <c r="AA17197" s="429"/>
      <c r="AB17197" s="185"/>
      <c r="AC17197" s="431"/>
    </row>
    <row r="17198" spans="24:29">
      <c r="X17198" s="429"/>
      <c r="Y17198" s="429"/>
      <c r="Z17198" s="429"/>
      <c r="AA17198" s="429"/>
      <c r="AB17198" s="185"/>
      <c r="AC17198" s="431"/>
    </row>
    <row r="17199" spans="24:29">
      <c r="X17199" s="429"/>
      <c r="Y17199" s="429"/>
      <c r="Z17199" s="429"/>
      <c r="AA17199" s="429"/>
      <c r="AB17199" s="185"/>
      <c r="AC17199" s="431"/>
    </row>
    <row r="17200" spans="24:29">
      <c r="X17200" s="429"/>
      <c r="Y17200" s="429"/>
      <c r="Z17200" s="429"/>
      <c r="AA17200" s="429"/>
      <c r="AB17200" s="185"/>
      <c r="AC17200" s="431"/>
    </row>
    <row r="17201" spans="24:29">
      <c r="X17201" s="429"/>
      <c r="Y17201" s="429"/>
      <c r="Z17201" s="429"/>
      <c r="AA17201" s="429"/>
      <c r="AB17201" s="185"/>
      <c r="AC17201" s="431"/>
    </row>
    <row r="17202" spans="24:29">
      <c r="X17202" s="429"/>
      <c r="Y17202" s="429"/>
      <c r="Z17202" s="429"/>
      <c r="AA17202" s="429"/>
      <c r="AB17202" s="185"/>
      <c r="AC17202" s="431"/>
    </row>
    <row r="17203" spans="24:29">
      <c r="X17203" s="429"/>
      <c r="Y17203" s="429"/>
      <c r="Z17203" s="429"/>
      <c r="AA17203" s="429"/>
      <c r="AB17203" s="185"/>
      <c r="AC17203" s="431"/>
    </row>
    <row r="17204" spans="24:29">
      <c r="X17204" s="429"/>
      <c r="Y17204" s="429"/>
      <c r="Z17204" s="429"/>
      <c r="AA17204" s="429"/>
      <c r="AB17204" s="185"/>
      <c r="AC17204" s="431"/>
    </row>
    <row r="17205" spans="24:29">
      <c r="X17205" s="429"/>
      <c r="Y17205" s="429"/>
      <c r="Z17205" s="429"/>
      <c r="AA17205" s="429"/>
      <c r="AB17205" s="185"/>
      <c r="AC17205" s="431"/>
    </row>
    <row r="17206" spans="24:29">
      <c r="X17206" s="429"/>
      <c r="Y17206" s="429"/>
      <c r="Z17206" s="429"/>
      <c r="AA17206" s="429"/>
      <c r="AB17206" s="185"/>
      <c r="AC17206" s="431"/>
    </row>
    <row r="17207" spans="24:29">
      <c r="X17207" s="429"/>
      <c r="Y17207" s="429"/>
      <c r="Z17207" s="429"/>
      <c r="AA17207" s="429"/>
      <c r="AB17207" s="185"/>
      <c r="AC17207" s="431"/>
    </row>
    <row r="17208" spans="24:29">
      <c r="X17208" s="429"/>
      <c r="Y17208" s="429"/>
      <c r="Z17208" s="429"/>
      <c r="AA17208" s="429"/>
      <c r="AB17208" s="185"/>
      <c r="AC17208" s="431"/>
    </row>
    <row r="17209" spans="24:29">
      <c r="X17209" s="429"/>
      <c r="Y17209" s="429"/>
      <c r="Z17209" s="429"/>
      <c r="AA17209" s="429"/>
      <c r="AB17209" s="185"/>
      <c r="AC17209" s="431"/>
    </row>
    <row r="17210" spans="24:29">
      <c r="X17210" s="429"/>
      <c r="Y17210" s="429"/>
      <c r="Z17210" s="429"/>
      <c r="AA17210" s="429"/>
      <c r="AB17210" s="185"/>
      <c r="AC17210" s="431"/>
    </row>
    <row r="17211" spans="24:29">
      <c r="X17211" s="429"/>
      <c r="Y17211" s="429"/>
      <c r="Z17211" s="429"/>
      <c r="AA17211" s="429"/>
      <c r="AB17211" s="185"/>
      <c r="AC17211" s="431"/>
    </row>
    <row r="17212" spans="24:29">
      <c r="X17212" s="429"/>
      <c r="Y17212" s="429"/>
      <c r="Z17212" s="429"/>
      <c r="AA17212" s="429"/>
      <c r="AB17212" s="185"/>
      <c r="AC17212" s="431"/>
    </row>
    <row r="17213" spans="24:29">
      <c r="X17213" s="429"/>
      <c r="Y17213" s="429"/>
      <c r="Z17213" s="429"/>
      <c r="AA17213" s="429"/>
      <c r="AB17213" s="185"/>
      <c r="AC17213" s="431"/>
    </row>
    <row r="17214" spans="24:29">
      <c r="X17214" s="429"/>
      <c r="Y17214" s="429"/>
      <c r="Z17214" s="429"/>
      <c r="AA17214" s="429"/>
      <c r="AB17214" s="185"/>
      <c r="AC17214" s="431"/>
    </row>
    <row r="17215" spans="24:29">
      <c r="X17215" s="429"/>
      <c r="Y17215" s="429"/>
      <c r="Z17215" s="429"/>
      <c r="AA17215" s="429"/>
      <c r="AB17215" s="185"/>
      <c r="AC17215" s="431"/>
    </row>
    <row r="17216" spans="24:29">
      <c r="X17216" s="429"/>
      <c r="Y17216" s="429"/>
      <c r="Z17216" s="429"/>
      <c r="AA17216" s="429"/>
      <c r="AB17216" s="185"/>
      <c r="AC17216" s="431"/>
    </row>
    <row r="17217" spans="24:29">
      <c r="X17217" s="429"/>
      <c r="Y17217" s="429"/>
      <c r="Z17217" s="429"/>
      <c r="AA17217" s="429"/>
      <c r="AB17217" s="185"/>
      <c r="AC17217" s="431"/>
    </row>
    <row r="17218" spans="24:29">
      <c r="X17218" s="429"/>
      <c r="Y17218" s="429"/>
      <c r="Z17218" s="429"/>
      <c r="AA17218" s="429"/>
      <c r="AB17218" s="185"/>
      <c r="AC17218" s="431"/>
    </row>
    <row r="17219" spans="24:29">
      <c r="X17219" s="429"/>
      <c r="Y17219" s="429"/>
      <c r="Z17219" s="429"/>
      <c r="AA17219" s="429"/>
      <c r="AB17219" s="185"/>
      <c r="AC17219" s="431"/>
    </row>
    <row r="17220" spans="24:29">
      <c r="X17220" s="429"/>
      <c r="Y17220" s="429"/>
      <c r="Z17220" s="429"/>
      <c r="AA17220" s="429"/>
      <c r="AB17220" s="185"/>
      <c r="AC17220" s="431"/>
    </row>
    <row r="17221" spans="24:29">
      <c r="X17221" s="429"/>
      <c r="Y17221" s="429"/>
      <c r="Z17221" s="429"/>
      <c r="AA17221" s="429"/>
      <c r="AB17221" s="185"/>
      <c r="AC17221" s="431"/>
    </row>
    <row r="17222" spans="24:29">
      <c r="X17222" s="429"/>
      <c r="Y17222" s="429"/>
      <c r="Z17222" s="429"/>
      <c r="AA17222" s="429"/>
      <c r="AB17222" s="185"/>
      <c r="AC17222" s="431"/>
    </row>
    <row r="17223" spans="24:29">
      <c r="X17223" s="429"/>
      <c r="Y17223" s="429"/>
      <c r="Z17223" s="429"/>
      <c r="AA17223" s="429"/>
      <c r="AB17223" s="185"/>
      <c r="AC17223" s="431"/>
    </row>
    <row r="17224" spans="24:29">
      <c r="X17224" s="429"/>
      <c r="Y17224" s="429"/>
      <c r="Z17224" s="429"/>
      <c r="AA17224" s="429"/>
      <c r="AB17224" s="185"/>
      <c r="AC17224" s="431"/>
    </row>
    <row r="17225" spans="24:29">
      <c r="X17225" s="429"/>
      <c r="Y17225" s="429"/>
      <c r="Z17225" s="429"/>
      <c r="AA17225" s="429"/>
      <c r="AB17225" s="185"/>
      <c r="AC17225" s="431"/>
    </row>
    <row r="17226" spans="24:29">
      <c r="X17226" s="429"/>
      <c r="Y17226" s="429"/>
      <c r="Z17226" s="429"/>
      <c r="AA17226" s="429"/>
      <c r="AB17226" s="185"/>
      <c r="AC17226" s="431"/>
    </row>
    <row r="17227" spans="24:29">
      <c r="X17227" s="429"/>
      <c r="Y17227" s="429"/>
      <c r="Z17227" s="429"/>
      <c r="AA17227" s="429"/>
      <c r="AB17227" s="185"/>
      <c r="AC17227" s="431"/>
    </row>
    <row r="17228" spans="24:29">
      <c r="X17228" s="429"/>
      <c r="Y17228" s="429"/>
      <c r="Z17228" s="429"/>
      <c r="AA17228" s="429"/>
      <c r="AB17228" s="185"/>
      <c r="AC17228" s="431"/>
    </row>
    <row r="17229" spans="24:29">
      <c r="X17229" s="429"/>
      <c r="Y17229" s="429"/>
      <c r="Z17229" s="429"/>
      <c r="AA17229" s="429"/>
      <c r="AB17229" s="185"/>
      <c r="AC17229" s="431"/>
    </row>
    <row r="17230" spans="24:29">
      <c r="X17230" s="429"/>
      <c r="Y17230" s="429"/>
      <c r="Z17230" s="429"/>
      <c r="AA17230" s="429"/>
      <c r="AB17230" s="185"/>
      <c r="AC17230" s="431"/>
    </row>
    <row r="17231" spans="24:29">
      <c r="X17231" s="429"/>
      <c r="Y17231" s="429"/>
      <c r="Z17231" s="429"/>
      <c r="AA17231" s="429"/>
      <c r="AB17231" s="185"/>
      <c r="AC17231" s="431"/>
    </row>
    <row r="17232" spans="24:29">
      <c r="X17232" s="429"/>
      <c r="Y17232" s="429"/>
      <c r="Z17232" s="429"/>
      <c r="AA17232" s="429"/>
      <c r="AB17232" s="185"/>
      <c r="AC17232" s="431"/>
    </row>
    <row r="17233" spans="24:29">
      <c r="X17233" s="429"/>
      <c r="Y17233" s="429"/>
      <c r="Z17233" s="429"/>
      <c r="AA17233" s="429"/>
      <c r="AB17233" s="185"/>
      <c r="AC17233" s="431"/>
    </row>
    <row r="17234" spans="24:29">
      <c r="X17234" s="429"/>
      <c r="Y17234" s="429"/>
      <c r="Z17234" s="429"/>
      <c r="AA17234" s="429"/>
      <c r="AB17234" s="185"/>
      <c r="AC17234" s="431"/>
    </row>
    <row r="17235" spans="24:29">
      <c r="X17235" s="429"/>
      <c r="Y17235" s="429"/>
      <c r="Z17235" s="429"/>
      <c r="AA17235" s="429"/>
      <c r="AB17235" s="185"/>
      <c r="AC17235" s="431"/>
    </row>
    <row r="17236" spans="24:29">
      <c r="X17236" s="429"/>
      <c r="Y17236" s="429"/>
      <c r="Z17236" s="429"/>
      <c r="AA17236" s="429"/>
      <c r="AB17236" s="185"/>
      <c r="AC17236" s="431"/>
    </row>
    <row r="17237" spans="24:29">
      <c r="X17237" s="429"/>
      <c r="Y17237" s="429"/>
      <c r="Z17237" s="429"/>
      <c r="AA17237" s="429"/>
      <c r="AB17237" s="185"/>
      <c r="AC17237" s="431"/>
    </row>
    <row r="17238" spans="24:29">
      <c r="X17238" s="429"/>
      <c r="Y17238" s="429"/>
      <c r="Z17238" s="429"/>
      <c r="AA17238" s="429"/>
      <c r="AB17238" s="185"/>
      <c r="AC17238" s="431"/>
    </row>
    <row r="17239" spans="24:29">
      <c r="X17239" s="429"/>
      <c r="Y17239" s="429"/>
      <c r="Z17239" s="429"/>
      <c r="AA17239" s="429"/>
      <c r="AB17239" s="185"/>
      <c r="AC17239" s="431"/>
    </row>
    <row r="17240" spans="24:29">
      <c r="X17240" s="429"/>
      <c r="Y17240" s="429"/>
      <c r="Z17240" s="429"/>
      <c r="AA17240" s="429"/>
      <c r="AB17240" s="185"/>
      <c r="AC17240" s="431"/>
    </row>
    <row r="17241" spans="24:29">
      <c r="X17241" s="429"/>
      <c r="Y17241" s="429"/>
      <c r="Z17241" s="429"/>
      <c r="AA17241" s="429"/>
      <c r="AB17241" s="185"/>
      <c r="AC17241" s="431"/>
    </row>
    <row r="17242" spans="24:29">
      <c r="X17242" s="429"/>
      <c r="Y17242" s="429"/>
      <c r="Z17242" s="429"/>
      <c r="AA17242" s="429"/>
      <c r="AB17242" s="185"/>
      <c r="AC17242" s="431"/>
    </row>
    <row r="17243" spans="24:29">
      <c r="X17243" s="429"/>
      <c r="Y17243" s="429"/>
      <c r="Z17243" s="429"/>
      <c r="AA17243" s="429"/>
      <c r="AB17243" s="185"/>
      <c r="AC17243" s="431"/>
    </row>
    <row r="17244" spans="24:29">
      <c r="X17244" s="429"/>
      <c r="Y17244" s="429"/>
      <c r="Z17244" s="429"/>
      <c r="AA17244" s="429"/>
      <c r="AB17244" s="185"/>
      <c r="AC17244" s="431"/>
    </row>
    <row r="17245" spans="24:29">
      <c r="X17245" s="429"/>
      <c r="Y17245" s="429"/>
      <c r="Z17245" s="429"/>
      <c r="AA17245" s="429"/>
      <c r="AB17245" s="185"/>
      <c r="AC17245" s="431"/>
    </row>
    <row r="17246" spans="24:29">
      <c r="X17246" s="429"/>
      <c r="Y17246" s="429"/>
      <c r="Z17246" s="429"/>
      <c r="AA17246" s="429"/>
      <c r="AB17246" s="185"/>
      <c r="AC17246" s="431"/>
    </row>
    <row r="17247" spans="24:29">
      <c r="X17247" s="429"/>
      <c r="Y17247" s="429"/>
      <c r="Z17247" s="429"/>
      <c r="AA17247" s="429"/>
      <c r="AB17247" s="185"/>
      <c r="AC17247" s="431"/>
    </row>
    <row r="17248" spans="24:29">
      <c r="X17248" s="429"/>
      <c r="Y17248" s="429"/>
      <c r="Z17248" s="429"/>
      <c r="AA17248" s="429"/>
      <c r="AB17248" s="185"/>
      <c r="AC17248" s="431"/>
    </row>
    <row r="17249" spans="24:29">
      <c r="X17249" s="429"/>
      <c r="Y17249" s="429"/>
      <c r="Z17249" s="429"/>
      <c r="AA17249" s="429"/>
      <c r="AB17249" s="185"/>
      <c r="AC17249" s="431"/>
    </row>
    <row r="17250" spans="24:29">
      <c r="X17250" s="429"/>
      <c r="Y17250" s="429"/>
      <c r="Z17250" s="429"/>
      <c r="AA17250" s="429"/>
      <c r="AB17250" s="185"/>
      <c r="AC17250" s="431"/>
    </row>
    <row r="17251" spans="24:29">
      <c r="X17251" s="429"/>
      <c r="Y17251" s="429"/>
      <c r="Z17251" s="429"/>
      <c r="AA17251" s="429"/>
      <c r="AB17251" s="185"/>
      <c r="AC17251" s="431"/>
    </row>
    <row r="17252" spans="24:29">
      <c r="X17252" s="429"/>
      <c r="Y17252" s="429"/>
      <c r="Z17252" s="429"/>
      <c r="AA17252" s="429"/>
      <c r="AB17252" s="185"/>
      <c r="AC17252" s="431"/>
    </row>
    <row r="17253" spans="24:29">
      <c r="X17253" s="429"/>
      <c r="Y17253" s="429"/>
      <c r="Z17253" s="429"/>
      <c r="AA17253" s="429"/>
      <c r="AB17253" s="185"/>
      <c r="AC17253" s="431"/>
    </row>
    <row r="17254" spans="24:29">
      <c r="X17254" s="429"/>
      <c r="Y17254" s="429"/>
      <c r="Z17254" s="429"/>
      <c r="AA17254" s="429"/>
      <c r="AB17254" s="185"/>
      <c r="AC17254" s="431"/>
    </row>
    <row r="17255" spans="24:29">
      <c r="X17255" s="429"/>
      <c r="Y17255" s="429"/>
      <c r="Z17255" s="429"/>
      <c r="AA17255" s="429"/>
      <c r="AB17255" s="185"/>
      <c r="AC17255" s="431"/>
    </row>
    <row r="17256" spans="24:29">
      <c r="X17256" s="429"/>
      <c r="Y17256" s="429"/>
      <c r="Z17256" s="429"/>
      <c r="AA17256" s="429"/>
      <c r="AB17256" s="185"/>
      <c r="AC17256" s="431"/>
    </row>
    <row r="17257" spans="24:29">
      <c r="X17257" s="429"/>
      <c r="Y17257" s="429"/>
      <c r="Z17257" s="429"/>
      <c r="AA17257" s="429"/>
      <c r="AB17257" s="185"/>
      <c r="AC17257" s="431"/>
    </row>
    <row r="17258" spans="24:29">
      <c r="X17258" s="429"/>
      <c r="Y17258" s="429"/>
      <c r="Z17258" s="429"/>
      <c r="AA17258" s="429"/>
      <c r="AB17258" s="185"/>
      <c r="AC17258" s="431"/>
    </row>
    <row r="17259" spans="24:29">
      <c r="X17259" s="429"/>
      <c r="Y17259" s="429"/>
      <c r="Z17259" s="429"/>
      <c r="AA17259" s="429"/>
      <c r="AB17259" s="185"/>
      <c r="AC17259" s="431"/>
    </row>
    <row r="17260" spans="24:29">
      <c r="X17260" s="429"/>
      <c r="Y17260" s="429"/>
      <c r="Z17260" s="429"/>
      <c r="AA17260" s="429"/>
      <c r="AB17260" s="185"/>
      <c r="AC17260" s="431"/>
    </row>
    <row r="17261" spans="24:29">
      <c r="X17261" s="429"/>
      <c r="Y17261" s="429"/>
      <c r="Z17261" s="429"/>
      <c r="AA17261" s="429"/>
      <c r="AB17261" s="185"/>
      <c r="AC17261" s="431"/>
    </row>
    <row r="17262" spans="24:29">
      <c r="X17262" s="429"/>
      <c r="Y17262" s="429"/>
      <c r="Z17262" s="429"/>
      <c r="AA17262" s="429"/>
      <c r="AB17262" s="185"/>
      <c r="AC17262" s="431"/>
    </row>
    <row r="17263" spans="24:29">
      <c r="X17263" s="429"/>
      <c r="Y17263" s="429"/>
      <c r="Z17263" s="429"/>
      <c r="AA17263" s="429"/>
      <c r="AB17263" s="185"/>
      <c r="AC17263" s="431"/>
    </row>
    <row r="17264" spans="24:29">
      <c r="X17264" s="429"/>
      <c r="Y17264" s="429"/>
      <c r="Z17264" s="429"/>
      <c r="AA17264" s="429"/>
      <c r="AB17264" s="185"/>
      <c r="AC17264" s="431"/>
    </row>
    <row r="17265" spans="24:29">
      <c r="X17265" s="429"/>
      <c r="Y17265" s="429"/>
      <c r="Z17265" s="429"/>
      <c r="AA17265" s="429"/>
      <c r="AB17265" s="185"/>
      <c r="AC17265" s="431"/>
    </row>
    <row r="17266" spans="24:29">
      <c r="X17266" s="429"/>
      <c r="Y17266" s="429"/>
      <c r="Z17266" s="429"/>
      <c r="AA17266" s="429"/>
      <c r="AB17266" s="185"/>
      <c r="AC17266" s="431"/>
    </row>
    <row r="17267" spans="24:29">
      <c r="X17267" s="429"/>
      <c r="Y17267" s="429"/>
      <c r="Z17267" s="429"/>
      <c r="AA17267" s="429"/>
      <c r="AB17267" s="185"/>
      <c r="AC17267" s="431"/>
    </row>
    <row r="17268" spans="24:29">
      <c r="X17268" s="429"/>
      <c r="Y17268" s="429"/>
      <c r="Z17268" s="429"/>
      <c r="AA17268" s="429"/>
      <c r="AB17268" s="185"/>
      <c r="AC17268" s="431"/>
    </row>
    <row r="17269" spans="24:29">
      <c r="X17269" s="429"/>
      <c r="Y17269" s="429"/>
      <c r="Z17269" s="429"/>
      <c r="AA17269" s="429"/>
      <c r="AB17269" s="185"/>
      <c r="AC17269" s="431"/>
    </row>
    <row r="17270" spans="24:29">
      <c r="X17270" s="429"/>
      <c r="Y17270" s="429"/>
      <c r="Z17270" s="429"/>
      <c r="AA17270" s="429"/>
      <c r="AB17270" s="185"/>
      <c r="AC17270" s="431"/>
    </row>
    <row r="17271" spans="24:29">
      <c r="X17271" s="429"/>
      <c r="Y17271" s="429"/>
      <c r="Z17271" s="429"/>
      <c r="AA17271" s="429"/>
      <c r="AB17271" s="185"/>
      <c r="AC17271" s="431"/>
    </row>
    <row r="17272" spans="24:29">
      <c r="X17272" s="429"/>
      <c r="Y17272" s="429"/>
      <c r="Z17272" s="429"/>
      <c r="AA17272" s="429"/>
      <c r="AB17272" s="185"/>
      <c r="AC17272" s="431"/>
    </row>
    <row r="17273" spans="24:29">
      <c r="X17273" s="429"/>
      <c r="Y17273" s="429"/>
      <c r="Z17273" s="429"/>
      <c r="AA17273" s="429"/>
      <c r="AB17273" s="185"/>
      <c r="AC17273" s="431"/>
    </row>
    <row r="17274" spans="24:29">
      <c r="X17274" s="429"/>
      <c r="Y17274" s="429"/>
      <c r="Z17274" s="429"/>
      <c r="AA17274" s="429"/>
      <c r="AB17274" s="185"/>
      <c r="AC17274" s="431"/>
    </row>
    <row r="17275" spans="24:29">
      <c r="X17275" s="429"/>
      <c r="Y17275" s="429"/>
      <c r="Z17275" s="429"/>
      <c r="AA17275" s="429"/>
      <c r="AB17275" s="185"/>
      <c r="AC17275" s="431"/>
    </row>
    <row r="17276" spans="24:29">
      <c r="X17276" s="429"/>
      <c r="Y17276" s="429"/>
      <c r="Z17276" s="429"/>
      <c r="AA17276" s="429"/>
      <c r="AB17276" s="185"/>
      <c r="AC17276" s="431"/>
    </row>
    <row r="17277" spans="24:29">
      <c r="X17277" s="429"/>
      <c r="Y17277" s="429"/>
      <c r="Z17277" s="429"/>
      <c r="AA17277" s="429"/>
      <c r="AB17277" s="185"/>
      <c r="AC17277" s="431"/>
    </row>
    <row r="17278" spans="24:29">
      <c r="X17278" s="429"/>
      <c r="Y17278" s="429"/>
      <c r="Z17278" s="429"/>
      <c r="AA17278" s="429"/>
      <c r="AB17278" s="185"/>
      <c r="AC17278" s="431"/>
    </row>
    <row r="17279" spans="24:29">
      <c r="X17279" s="429"/>
      <c r="Y17279" s="429"/>
      <c r="Z17279" s="429"/>
      <c r="AA17279" s="429"/>
      <c r="AB17279" s="185"/>
      <c r="AC17279" s="431"/>
    </row>
    <row r="17280" spans="24:29">
      <c r="X17280" s="429"/>
      <c r="Y17280" s="429"/>
      <c r="Z17280" s="429"/>
      <c r="AA17280" s="429"/>
      <c r="AB17280" s="185"/>
      <c r="AC17280" s="431"/>
    </row>
    <row r="17281" spans="24:29">
      <c r="X17281" s="429"/>
      <c r="Y17281" s="429"/>
      <c r="Z17281" s="429"/>
      <c r="AA17281" s="429"/>
      <c r="AB17281" s="185"/>
      <c r="AC17281" s="431"/>
    </row>
    <row r="17282" spans="24:29">
      <c r="X17282" s="429"/>
      <c r="Y17282" s="429"/>
      <c r="Z17282" s="429"/>
      <c r="AA17282" s="429"/>
      <c r="AB17282" s="185"/>
      <c r="AC17282" s="431"/>
    </row>
    <row r="17283" spans="24:29">
      <c r="X17283" s="429"/>
      <c r="Y17283" s="429"/>
      <c r="Z17283" s="429"/>
      <c r="AA17283" s="429"/>
      <c r="AB17283" s="185"/>
      <c r="AC17283" s="431"/>
    </row>
    <row r="17284" spans="24:29">
      <c r="X17284" s="429"/>
      <c r="Y17284" s="429"/>
      <c r="Z17284" s="429"/>
      <c r="AA17284" s="429"/>
      <c r="AB17284" s="185"/>
      <c r="AC17284" s="431"/>
    </row>
    <row r="17285" spans="24:29">
      <c r="X17285" s="429"/>
      <c r="Y17285" s="429"/>
      <c r="Z17285" s="429"/>
      <c r="AA17285" s="429"/>
      <c r="AB17285" s="185"/>
      <c r="AC17285" s="431"/>
    </row>
    <row r="17286" spans="24:29">
      <c r="X17286" s="429"/>
      <c r="Y17286" s="429"/>
      <c r="Z17286" s="429"/>
      <c r="AA17286" s="429"/>
      <c r="AB17286" s="185"/>
      <c r="AC17286" s="431"/>
    </row>
    <row r="17287" spans="24:29">
      <c r="X17287" s="429"/>
      <c r="Y17287" s="429"/>
      <c r="Z17287" s="429"/>
      <c r="AA17287" s="429"/>
      <c r="AB17287" s="185"/>
      <c r="AC17287" s="431"/>
    </row>
    <row r="17288" spans="24:29">
      <c r="X17288" s="429"/>
      <c r="Y17288" s="429"/>
      <c r="Z17288" s="429"/>
      <c r="AA17288" s="429"/>
      <c r="AB17288" s="185"/>
      <c r="AC17288" s="431"/>
    </row>
    <row r="17289" spans="24:29">
      <c r="X17289" s="429"/>
      <c r="Y17289" s="429"/>
      <c r="Z17289" s="429"/>
      <c r="AA17289" s="429"/>
      <c r="AB17289" s="185"/>
      <c r="AC17289" s="431"/>
    </row>
    <row r="17290" spans="24:29">
      <c r="X17290" s="429"/>
      <c r="Y17290" s="429"/>
      <c r="Z17290" s="429"/>
      <c r="AA17290" s="429"/>
      <c r="AB17290" s="185"/>
      <c r="AC17290" s="431"/>
    </row>
    <row r="17291" spans="24:29">
      <c r="X17291" s="429"/>
      <c r="Y17291" s="429"/>
      <c r="Z17291" s="429"/>
      <c r="AA17291" s="429"/>
      <c r="AB17291" s="185"/>
      <c r="AC17291" s="431"/>
    </row>
    <row r="17292" spans="24:29">
      <c r="X17292" s="429"/>
      <c r="Y17292" s="429"/>
      <c r="Z17292" s="429"/>
      <c r="AA17292" s="429"/>
      <c r="AB17292" s="185"/>
      <c r="AC17292" s="431"/>
    </row>
    <row r="17293" spans="24:29">
      <c r="X17293" s="429"/>
      <c r="Y17293" s="429"/>
      <c r="Z17293" s="429"/>
      <c r="AA17293" s="429"/>
      <c r="AB17293" s="185"/>
      <c r="AC17293" s="431"/>
    </row>
    <row r="17294" spans="24:29">
      <c r="X17294" s="429"/>
      <c r="Y17294" s="429"/>
      <c r="Z17294" s="429"/>
      <c r="AA17294" s="429"/>
      <c r="AB17294" s="185"/>
      <c r="AC17294" s="431"/>
    </row>
    <row r="17295" spans="24:29">
      <c r="X17295" s="429"/>
      <c r="Y17295" s="429"/>
      <c r="Z17295" s="429"/>
      <c r="AA17295" s="429"/>
      <c r="AB17295" s="185"/>
      <c r="AC17295" s="431"/>
    </row>
    <row r="17296" spans="24:29">
      <c r="X17296" s="429"/>
      <c r="Y17296" s="429"/>
      <c r="Z17296" s="429"/>
      <c r="AA17296" s="429"/>
      <c r="AB17296" s="185"/>
      <c r="AC17296" s="431"/>
    </row>
    <row r="17297" spans="24:29">
      <c r="X17297" s="429"/>
      <c r="Y17297" s="429"/>
      <c r="Z17297" s="429"/>
      <c r="AA17297" s="429"/>
      <c r="AB17297" s="185"/>
      <c r="AC17297" s="431"/>
    </row>
    <row r="17298" spans="24:29">
      <c r="X17298" s="429"/>
      <c r="Y17298" s="429"/>
      <c r="Z17298" s="429"/>
      <c r="AA17298" s="429"/>
      <c r="AB17298" s="185"/>
      <c r="AC17298" s="431"/>
    </row>
    <row r="17299" spans="24:29">
      <c r="X17299" s="429"/>
      <c r="Y17299" s="429"/>
      <c r="Z17299" s="429"/>
      <c r="AA17299" s="429"/>
      <c r="AB17299" s="185"/>
      <c r="AC17299" s="431"/>
    </row>
    <row r="17300" spans="24:29">
      <c r="X17300" s="429"/>
      <c r="Y17300" s="429"/>
      <c r="Z17300" s="429"/>
      <c r="AA17300" s="429"/>
      <c r="AB17300" s="185"/>
      <c r="AC17300" s="431"/>
    </row>
    <row r="17301" spans="24:29">
      <c r="X17301" s="429"/>
      <c r="Y17301" s="429"/>
      <c r="Z17301" s="429"/>
      <c r="AA17301" s="429"/>
      <c r="AB17301" s="185"/>
      <c r="AC17301" s="431"/>
    </row>
    <row r="17302" spans="24:29">
      <c r="X17302" s="429"/>
      <c r="Y17302" s="429"/>
      <c r="Z17302" s="429"/>
      <c r="AA17302" s="429"/>
      <c r="AB17302" s="185"/>
      <c r="AC17302" s="431"/>
    </row>
    <row r="17303" spans="24:29">
      <c r="X17303" s="429"/>
      <c r="Y17303" s="429"/>
      <c r="Z17303" s="429"/>
      <c r="AA17303" s="429"/>
      <c r="AB17303" s="185"/>
      <c r="AC17303" s="431"/>
    </row>
    <row r="17304" spans="24:29">
      <c r="X17304" s="429"/>
      <c r="Y17304" s="429"/>
      <c r="Z17304" s="429"/>
      <c r="AA17304" s="429"/>
      <c r="AB17304" s="185"/>
      <c r="AC17304" s="431"/>
    </row>
    <row r="17305" spans="24:29">
      <c r="X17305" s="429"/>
      <c r="Y17305" s="429"/>
      <c r="Z17305" s="429"/>
      <c r="AA17305" s="429"/>
      <c r="AB17305" s="185"/>
      <c r="AC17305" s="431"/>
    </row>
    <row r="17306" spans="24:29">
      <c r="X17306" s="429"/>
      <c r="Y17306" s="429"/>
      <c r="Z17306" s="429"/>
      <c r="AA17306" s="429"/>
      <c r="AB17306" s="185"/>
      <c r="AC17306" s="431"/>
    </row>
    <row r="17307" spans="24:29">
      <c r="X17307" s="429"/>
      <c r="Y17307" s="429"/>
      <c r="Z17307" s="429"/>
      <c r="AA17307" s="429"/>
      <c r="AB17307" s="185"/>
      <c r="AC17307" s="431"/>
    </row>
    <row r="17308" spans="24:29">
      <c r="X17308" s="429"/>
      <c r="Y17308" s="429"/>
      <c r="Z17308" s="429"/>
      <c r="AA17308" s="429"/>
      <c r="AB17308" s="185"/>
      <c r="AC17308" s="431"/>
    </row>
    <row r="17309" spans="24:29">
      <c r="X17309" s="429"/>
      <c r="Y17309" s="429"/>
      <c r="Z17309" s="429"/>
      <c r="AA17309" s="429"/>
      <c r="AB17309" s="185"/>
      <c r="AC17309" s="431"/>
    </row>
    <row r="17310" spans="24:29">
      <c r="X17310" s="429"/>
      <c r="Y17310" s="429"/>
      <c r="Z17310" s="429"/>
      <c r="AA17310" s="429"/>
      <c r="AB17310" s="185"/>
      <c r="AC17310" s="431"/>
    </row>
    <row r="17311" spans="24:29">
      <c r="X17311" s="429"/>
      <c r="Y17311" s="429"/>
      <c r="Z17311" s="429"/>
      <c r="AA17311" s="429"/>
      <c r="AB17311" s="185"/>
      <c r="AC17311" s="431"/>
    </row>
    <row r="17312" spans="24:29">
      <c r="X17312" s="429"/>
      <c r="Y17312" s="429"/>
      <c r="Z17312" s="429"/>
      <c r="AA17312" s="429"/>
      <c r="AB17312" s="185"/>
      <c r="AC17312" s="431"/>
    </row>
    <row r="17313" spans="24:29">
      <c r="X17313" s="429"/>
      <c r="Y17313" s="429"/>
      <c r="Z17313" s="429"/>
      <c r="AA17313" s="429"/>
      <c r="AB17313" s="185"/>
      <c r="AC17313" s="431"/>
    </row>
    <row r="17314" spans="24:29">
      <c r="X17314" s="429"/>
      <c r="Y17314" s="429"/>
      <c r="Z17314" s="429"/>
      <c r="AA17314" s="429"/>
      <c r="AB17314" s="185"/>
      <c r="AC17314" s="431"/>
    </row>
    <row r="17315" spans="24:29">
      <c r="X17315" s="429"/>
      <c r="Y17315" s="429"/>
      <c r="Z17315" s="429"/>
      <c r="AA17315" s="429"/>
      <c r="AB17315" s="185"/>
      <c r="AC17315" s="431"/>
    </row>
    <row r="17316" spans="24:29">
      <c r="X17316" s="429"/>
      <c r="Y17316" s="429"/>
      <c r="Z17316" s="429"/>
      <c r="AA17316" s="429"/>
      <c r="AB17316" s="185"/>
      <c r="AC17316" s="431"/>
    </row>
    <row r="17317" spans="24:29">
      <c r="X17317" s="429"/>
      <c r="Y17317" s="429"/>
      <c r="Z17317" s="429"/>
      <c r="AA17317" s="429"/>
      <c r="AB17317" s="185"/>
      <c r="AC17317" s="431"/>
    </row>
    <row r="17318" spans="24:29">
      <c r="X17318" s="429"/>
      <c r="Y17318" s="429"/>
      <c r="Z17318" s="429"/>
      <c r="AA17318" s="429"/>
      <c r="AB17318" s="185"/>
      <c r="AC17318" s="431"/>
    </row>
    <row r="17319" spans="24:29">
      <c r="X17319" s="429"/>
      <c r="Y17319" s="429"/>
      <c r="Z17319" s="429"/>
      <c r="AA17319" s="429"/>
      <c r="AB17319" s="185"/>
      <c r="AC17319" s="431"/>
    </row>
    <row r="17320" spans="24:29">
      <c r="X17320" s="429"/>
      <c r="Y17320" s="429"/>
      <c r="Z17320" s="429"/>
      <c r="AA17320" s="429"/>
      <c r="AB17320" s="185"/>
      <c r="AC17320" s="431"/>
    </row>
    <row r="17321" spans="24:29">
      <c r="X17321" s="429"/>
      <c r="Y17321" s="429"/>
      <c r="Z17321" s="429"/>
      <c r="AA17321" s="429"/>
      <c r="AB17321" s="185"/>
      <c r="AC17321" s="431"/>
    </row>
    <row r="17322" spans="24:29">
      <c r="X17322" s="429"/>
      <c r="Y17322" s="429"/>
      <c r="Z17322" s="429"/>
      <c r="AA17322" s="429"/>
      <c r="AB17322" s="185"/>
      <c r="AC17322" s="431"/>
    </row>
    <row r="17323" spans="24:29">
      <c r="X17323" s="429"/>
      <c r="Y17323" s="429"/>
      <c r="Z17323" s="429"/>
      <c r="AA17323" s="429"/>
      <c r="AB17323" s="185"/>
      <c r="AC17323" s="431"/>
    </row>
    <row r="17324" spans="24:29">
      <c r="X17324" s="429"/>
      <c r="Y17324" s="429"/>
      <c r="Z17324" s="429"/>
      <c r="AA17324" s="429"/>
      <c r="AB17324" s="185"/>
      <c r="AC17324" s="431"/>
    </row>
    <row r="17325" spans="24:29">
      <c r="X17325" s="429"/>
      <c r="Y17325" s="429"/>
      <c r="Z17325" s="429"/>
      <c r="AA17325" s="429"/>
      <c r="AB17325" s="185"/>
      <c r="AC17325" s="431"/>
    </row>
    <row r="17326" spans="24:29">
      <c r="X17326" s="429"/>
      <c r="Y17326" s="429"/>
      <c r="Z17326" s="429"/>
      <c r="AA17326" s="429"/>
      <c r="AB17326" s="185"/>
      <c r="AC17326" s="431"/>
    </row>
    <row r="17327" spans="24:29">
      <c r="X17327" s="429"/>
      <c r="Y17327" s="429"/>
      <c r="Z17327" s="429"/>
      <c r="AA17327" s="429"/>
      <c r="AB17327" s="185"/>
      <c r="AC17327" s="431"/>
    </row>
    <row r="17328" spans="24:29">
      <c r="X17328" s="429"/>
      <c r="Y17328" s="429"/>
      <c r="Z17328" s="429"/>
      <c r="AA17328" s="429"/>
      <c r="AB17328" s="185"/>
      <c r="AC17328" s="431"/>
    </row>
    <row r="17329" spans="24:29">
      <c r="X17329" s="429"/>
      <c r="Y17329" s="429"/>
      <c r="Z17329" s="429"/>
      <c r="AA17329" s="429"/>
      <c r="AB17329" s="185"/>
      <c r="AC17329" s="431"/>
    </row>
    <row r="17330" spans="24:29">
      <c r="X17330" s="429"/>
      <c r="Y17330" s="429"/>
      <c r="Z17330" s="429"/>
      <c r="AA17330" s="429"/>
      <c r="AB17330" s="185"/>
      <c r="AC17330" s="431"/>
    </row>
    <row r="17331" spans="24:29">
      <c r="X17331" s="429"/>
      <c r="Y17331" s="429"/>
      <c r="Z17331" s="429"/>
      <c r="AA17331" s="429"/>
      <c r="AB17331" s="185"/>
      <c r="AC17331" s="431"/>
    </row>
    <row r="17332" spans="24:29">
      <c r="X17332" s="429"/>
      <c r="Y17332" s="429"/>
      <c r="Z17332" s="429"/>
      <c r="AA17332" s="429"/>
      <c r="AB17332" s="185"/>
      <c r="AC17332" s="431"/>
    </row>
    <row r="17333" spans="24:29">
      <c r="X17333" s="429"/>
      <c r="Y17333" s="429"/>
      <c r="Z17333" s="429"/>
      <c r="AA17333" s="429"/>
      <c r="AB17333" s="185"/>
      <c r="AC17333" s="431"/>
    </row>
    <row r="17334" spans="24:29">
      <c r="X17334" s="429"/>
      <c r="Y17334" s="429"/>
      <c r="Z17334" s="429"/>
      <c r="AA17334" s="429"/>
      <c r="AB17334" s="185"/>
      <c r="AC17334" s="431"/>
    </row>
    <row r="17335" spans="24:29">
      <c r="X17335" s="429"/>
      <c r="Y17335" s="429"/>
      <c r="Z17335" s="429"/>
      <c r="AA17335" s="429"/>
      <c r="AB17335" s="185"/>
      <c r="AC17335" s="431"/>
    </row>
    <row r="17336" spans="24:29">
      <c r="X17336" s="429"/>
      <c r="Y17336" s="429"/>
      <c r="Z17336" s="429"/>
      <c r="AA17336" s="429"/>
      <c r="AB17336" s="185"/>
      <c r="AC17336" s="431"/>
    </row>
    <row r="17337" spans="24:29">
      <c r="X17337" s="429"/>
      <c r="Y17337" s="429"/>
      <c r="Z17337" s="429"/>
      <c r="AA17337" s="429"/>
      <c r="AB17337" s="185"/>
      <c r="AC17337" s="431"/>
    </row>
    <row r="17338" spans="24:29">
      <c r="X17338" s="429"/>
      <c r="Y17338" s="429"/>
      <c r="Z17338" s="429"/>
      <c r="AA17338" s="429"/>
      <c r="AB17338" s="185"/>
      <c r="AC17338" s="431"/>
    </row>
    <row r="17339" spans="24:29">
      <c r="X17339" s="429"/>
      <c r="Y17339" s="429"/>
      <c r="Z17339" s="429"/>
      <c r="AA17339" s="429"/>
      <c r="AB17339" s="185"/>
      <c r="AC17339" s="431"/>
    </row>
    <row r="17340" spans="24:29">
      <c r="X17340" s="429"/>
      <c r="Y17340" s="429"/>
      <c r="Z17340" s="429"/>
      <c r="AA17340" s="429"/>
      <c r="AB17340" s="185"/>
      <c r="AC17340" s="431"/>
    </row>
    <row r="17341" spans="24:29">
      <c r="X17341" s="429"/>
      <c r="Y17341" s="429"/>
      <c r="Z17341" s="429"/>
      <c r="AA17341" s="429"/>
      <c r="AB17341" s="185"/>
      <c r="AC17341" s="431"/>
    </row>
    <row r="17342" spans="24:29">
      <c r="X17342" s="429"/>
      <c r="Y17342" s="429"/>
      <c r="Z17342" s="429"/>
      <c r="AA17342" s="429"/>
      <c r="AB17342" s="185"/>
      <c r="AC17342" s="431"/>
    </row>
    <row r="17343" spans="24:29">
      <c r="X17343" s="429"/>
      <c r="Y17343" s="429"/>
      <c r="Z17343" s="429"/>
      <c r="AA17343" s="429"/>
      <c r="AB17343" s="185"/>
      <c r="AC17343" s="431"/>
    </row>
    <row r="17344" spans="24:29">
      <c r="X17344" s="429"/>
      <c r="Y17344" s="429"/>
      <c r="Z17344" s="429"/>
      <c r="AA17344" s="429"/>
      <c r="AB17344" s="185"/>
      <c r="AC17344" s="431"/>
    </row>
    <row r="17345" spans="24:29">
      <c r="X17345" s="429"/>
      <c r="Y17345" s="429"/>
      <c r="Z17345" s="429"/>
      <c r="AA17345" s="429"/>
      <c r="AB17345" s="185"/>
      <c r="AC17345" s="431"/>
    </row>
    <row r="17346" spans="24:29">
      <c r="X17346" s="429"/>
      <c r="Y17346" s="429"/>
      <c r="Z17346" s="429"/>
      <c r="AA17346" s="429"/>
      <c r="AB17346" s="185"/>
      <c r="AC17346" s="431"/>
    </row>
    <row r="17347" spans="24:29">
      <c r="X17347" s="429"/>
      <c r="Y17347" s="429"/>
      <c r="Z17347" s="429"/>
      <c r="AA17347" s="429"/>
      <c r="AB17347" s="185"/>
      <c r="AC17347" s="431"/>
    </row>
    <row r="17348" spans="24:29">
      <c r="X17348" s="429"/>
      <c r="Y17348" s="429"/>
      <c r="Z17348" s="429"/>
      <c r="AA17348" s="429"/>
      <c r="AB17348" s="185"/>
      <c r="AC17348" s="431"/>
    </row>
    <row r="17349" spans="24:29">
      <c r="X17349" s="429"/>
      <c r="Y17349" s="429"/>
      <c r="Z17349" s="429"/>
      <c r="AA17349" s="429"/>
      <c r="AB17349" s="185"/>
      <c r="AC17349" s="431"/>
    </row>
    <row r="17350" spans="24:29">
      <c r="X17350" s="429"/>
      <c r="Y17350" s="429"/>
      <c r="Z17350" s="429"/>
      <c r="AA17350" s="429"/>
      <c r="AB17350" s="185"/>
      <c r="AC17350" s="431"/>
    </row>
    <row r="17351" spans="24:29">
      <c r="X17351" s="429"/>
      <c r="Y17351" s="429"/>
      <c r="Z17351" s="429"/>
      <c r="AA17351" s="429"/>
      <c r="AB17351" s="185"/>
      <c r="AC17351" s="431"/>
    </row>
    <row r="17352" spans="24:29">
      <c r="X17352" s="429"/>
      <c r="Y17352" s="429"/>
      <c r="Z17352" s="429"/>
      <c r="AA17352" s="429"/>
      <c r="AB17352" s="185"/>
      <c r="AC17352" s="431"/>
    </row>
    <row r="17353" spans="24:29">
      <c r="X17353" s="429"/>
      <c r="Y17353" s="429"/>
      <c r="Z17353" s="429"/>
      <c r="AA17353" s="429"/>
      <c r="AB17353" s="185"/>
      <c r="AC17353" s="431"/>
    </row>
    <row r="17354" spans="24:29">
      <c r="X17354" s="429"/>
      <c r="Y17354" s="429"/>
      <c r="Z17354" s="429"/>
      <c r="AA17354" s="429"/>
      <c r="AB17354" s="185"/>
      <c r="AC17354" s="431"/>
    </row>
    <row r="17355" spans="24:29">
      <c r="X17355" s="429"/>
      <c r="Y17355" s="429"/>
      <c r="Z17355" s="429"/>
      <c r="AA17355" s="429"/>
      <c r="AB17355" s="185"/>
      <c r="AC17355" s="431"/>
    </row>
    <row r="17356" spans="24:29">
      <c r="X17356" s="429"/>
      <c r="Y17356" s="429"/>
      <c r="Z17356" s="429"/>
      <c r="AA17356" s="429"/>
      <c r="AB17356" s="185"/>
      <c r="AC17356" s="431"/>
    </row>
    <row r="17357" spans="24:29">
      <c r="X17357" s="429"/>
      <c r="Y17357" s="429"/>
      <c r="Z17357" s="429"/>
      <c r="AA17357" s="429"/>
      <c r="AB17357" s="185"/>
      <c r="AC17357" s="431"/>
    </row>
    <row r="17358" spans="24:29">
      <c r="X17358" s="429"/>
      <c r="Y17358" s="429"/>
      <c r="Z17358" s="429"/>
      <c r="AA17358" s="429"/>
      <c r="AB17358" s="185"/>
      <c r="AC17358" s="431"/>
    </row>
    <row r="17359" spans="24:29">
      <c r="X17359" s="429"/>
      <c r="Y17359" s="429"/>
      <c r="Z17359" s="429"/>
      <c r="AA17359" s="429"/>
      <c r="AB17359" s="185"/>
      <c r="AC17359" s="431"/>
    </row>
    <row r="17360" spans="24:29">
      <c r="X17360" s="429"/>
      <c r="Y17360" s="429"/>
      <c r="Z17360" s="429"/>
      <c r="AA17360" s="429"/>
      <c r="AB17360" s="185"/>
      <c r="AC17360" s="431"/>
    </row>
    <row r="17361" spans="24:29">
      <c r="X17361" s="429"/>
      <c r="Y17361" s="429"/>
      <c r="Z17361" s="429"/>
      <c r="AA17361" s="429"/>
      <c r="AB17361" s="185"/>
      <c r="AC17361" s="431"/>
    </row>
    <row r="17362" spans="24:29">
      <c r="X17362" s="429"/>
      <c r="Y17362" s="429"/>
      <c r="Z17362" s="429"/>
      <c r="AA17362" s="429"/>
      <c r="AB17362" s="185"/>
      <c r="AC17362" s="431"/>
    </row>
    <row r="17363" spans="24:29">
      <c r="X17363" s="429"/>
      <c r="Y17363" s="429"/>
      <c r="Z17363" s="429"/>
      <c r="AA17363" s="429"/>
      <c r="AB17363" s="185"/>
      <c r="AC17363" s="431"/>
    </row>
    <row r="17364" spans="24:29">
      <c r="X17364" s="429"/>
      <c r="Y17364" s="429"/>
      <c r="Z17364" s="429"/>
      <c r="AA17364" s="429"/>
      <c r="AB17364" s="185"/>
      <c r="AC17364" s="431"/>
    </row>
    <row r="17365" spans="24:29">
      <c r="X17365" s="429"/>
      <c r="Y17365" s="429"/>
      <c r="Z17365" s="429"/>
      <c r="AA17365" s="429"/>
      <c r="AB17365" s="185"/>
      <c r="AC17365" s="431"/>
    </row>
    <row r="17366" spans="24:29">
      <c r="X17366" s="429"/>
      <c r="Y17366" s="429"/>
      <c r="Z17366" s="429"/>
      <c r="AA17366" s="429"/>
      <c r="AB17366" s="185"/>
      <c r="AC17366" s="431"/>
    </row>
    <row r="17367" spans="24:29">
      <c r="X17367" s="429"/>
      <c r="Y17367" s="429"/>
      <c r="Z17367" s="429"/>
      <c r="AA17367" s="429"/>
      <c r="AB17367" s="185"/>
      <c r="AC17367" s="431"/>
    </row>
    <row r="17368" spans="24:29">
      <c r="X17368" s="429"/>
      <c r="Y17368" s="429"/>
      <c r="Z17368" s="429"/>
      <c r="AA17368" s="429"/>
      <c r="AB17368" s="185"/>
      <c r="AC17368" s="431"/>
    </row>
    <row r="17369" spans="24:29">
      <c r="X17369" s="429"/>
      <c r="Y17369" s="429"/>
      <c r="Z17369" s="429"/>
      <c r="AA17369" s="429"/>
      <c r="AB17369" s="185"/>
      <c r="AC17369" s="431"/>
    </row>
    <row r="17370" spans="24:29">
      <c r="X17370" s="429"/>
      <c r="Y17370" s="429"/>
      <c r="Z17370" s="429"/>
      <c r="AA17370" s="429"/>
      <c r="AB17370" s="185"/>
      <c r="AC17370" s="431"/>
    </row>
    <row r="17371" spans="24:29">
      <c r="X17371" s="429"/>
      <c r="Y17371" s="429"/>
      <c r="Z17371" s="429"/>
      <c r="AA17371" s="429"/>
      <c r="AB17371" s="185"/>
      <c r="AC17371" s="431"/>
    </row>
    <row r="17372" spans="24:29">
      <c r="X17372" s="429"/>
      <c r="Y17372" s="429"/>
      <c r="Z17372" s="429"/>
      <c r="AA17372" s="429"/>
      <c r="AB17372" s="185"/>
      <c r="AC17372" s="431"/>
    </row>
    <row r="17373" spans="24:29">
      <c r="X17373" s="429"/>
      <c r="Y17373" s="429"/>
      <c r="Z17373" s="429"/>
      <c r="AA17373" s="429"/>
      <c r="AB17373" s="185"/>
      <c r="AC17373" s="431"/>
    </row>
    <row r="17374" spans="24:29">
      <c r="X17374" s="429"/>
      <c r="Y17374" s="429"/>
      <c r="Z17374" s="429"/>
      <c r="AA17374" s="429"/>
      <c r="AB17374" s="185"/>
      <c r="AC17374" s="431"/>
    </row>
    <row r="17375" spans="24:29">
      <c r="X17375" s="429"/>
      <c r="Y17375" s="429"/>
      <c r="Z17375" s="429"/>
      <c r="AA17375" s="429"/>
      <c r="AB17375" s="185"/>
      <c r="AC17375" s="431"/>
    </row>
    <row r="17376" spans="24:29">
      <c r="X17376" s="429"/>
      <c r="Y17376" s="429"/>
      <c r="Z17376" s="429"/>
      <c r="AA17376" s="429"/>
      <c r="AB17376" s="185"/>
      <c r="AC17376" s="431"/>
    </row>
    <row r="17377" spans="24:29">
      <c r="X17377" s="429"/>
      <c r="Y17377" s="429"/>
      <c r="Z17377" s="429"/>
      <c r="AA17377" s="429"/>
      <c r="AB17377" s="185"/>
      <c r="AC17377" s="431"/>
    </row>
    <row r="17378" spans="24:29">
      <c r="X17378" s="429"/>
      <c r="Y17378" s="429"/>
      <c r="Z17378" s="429"/>
      <c r="AA17378" s="429"/>
      <c r="AB17378" s="185"/>
      <c r="AC17378" s="431"/>
    </row>
    <row r="17379" spans="24:29">
      <c r="X17379" s="429"/>
      <c r="Y17379" s="429"/>
      <c r="Z17379" s="429"/>
      <c r="AA17379" s="429"/>
      <c r="AB17379" s="185"/>
      <c r="AC17379" s="431"/>
    </row>
    <row r="17380" spans="24:29">
      <c r="X17380" s="429"/>
      <c r="Y17380" s="429"/>
      <c r="Z17380" s="429"/>
      <c r="AA17380" s="429"/>
      <c r="AB17380" s="185"/>
      <c r="AC17380" s="431"/>
    </row>
    <row r="17381" spans="24:29">
      <c r="X17381" s="429"/>
      <c r="Y17381" s="429"/>
      <c r="Z17381" s="429"/>
      <c r="AA17381" s="429"/>
      <c r="AB17381" s="185"/>
      <c r="AC17381" s="431"/>
    </row>
    <row r="17382" spans="24:29">
      <c r="X17382" s="429"/>
      <c r="Y17382" s="429"/>
      <c r="Z17382" s="429"/>
      <c r="AA17382" s="429"/>
      <c r="AB17382" s="185"/>
      <c r="AC17382" s="431"/>
    </row>
    <row r="17383" spans="24:29">
      <c r="X17383" s="429"/>
      <c r="Y17383" s="429"/>
      <c r="Z17383" s="429"/>
      <c r="AA17383" s="429"/>
      <c r="AB17383" s="185"/>
      <c r="AC17383" s="431"/>
    </row>
    <row r="17384" spans="24:29">
      <c r="X17384" s="429"/>
      <c r="Y17384" s="429"/>
      <c r="Z17384" s="429"/>
      <c r="AA17384" s="429"/>
      <c r="AB17384" s="185"/>
      <c r="AC17384" s="431"/>
    </row>
    <row r="17385" spans="24:29">
      <c r="X17385" s="429"/>
      <c r="Y17385" s="429"/>
      <c r="Z17385" s="429"/>
      <c r="AA17385" s="429"/>
      <c r="AB17385" s="185"/>
      <c r="AC17385" s="431"/>
    </row>
    <row r="17386" spans="24:29">
      <c r="X17386" s="429"/>
      <c r="Y17386" s="429"/>
      <c r="Z17386" s="429"/>
      <c r="AA17386" s="429"/>
      <c r="AB17386" s="185"/>
      <c r="AC17386" s="431"/>
    </row>
    <row r="17387" spans="24:29">
      <c r="X17387" s="429"/>
      <c r="Y17387" s="429"/>
      <c r="Z17387" s="429"/>
      <c r="AA17387" s="429"/>
      <c r="AB17387" s="185"/>
      <c r="AC17387" s="431"/>
    </row>
    <row r="17388" spans="24:29">
      <c r="X17388" s="429"/>
      <c r="Y17388" s="429"/>
      <c r="Z17388" s="429"/>
      <c r="AA17388" s="429"/>
      <c r="AB17388" s="185"/>
      <c r="AC17388" s="431"/>
    </row>
    <row r="17389" spans="24:29">
      <c r="X17389" s="429"/>
      <c r="Y17389" s="429"/>
      <c r="Z17389" s="429"/>
      <c r="AA17389" s="429"/>
      <c r="AB17389" s="185"/>
      <c r="AC17389" s="431"/>
    </row>
    <row r="17390" spans="24:29">
      <c r="X17390" s="429"/>
      <c r="Y17390" s="429"/>
      <c r="Z17390" s="429"/>
      <c r="AA17390" s="429"/>
      <c r="AB17390" s="185"/>
      <c r="AC17390" s="431"/>
    </row>
    <row r="17391" spans="24:29">
      <c r="X17391" s="429"/>
      <c r="Y17391" s="429"/>
      <c r="Z17391" s="429"/>
      <c r="AA17391" s="429"/>
      <c r="AB17391" s="185"/>
      <c r="AC17391" s="431"/>
    </row>
    <row r="17392" spans="24:29">
      <c r="X17392" s="429"/>
      <c r="Y17392" s="429"/>
      <c r="Z17392" s="429"/>
      <c r="AA17392" s="429"/>
      <c r="AB17392" s="185"/>
      <c r="AC17392" s="431"/>
    </row>
    <row r="17393" spans="24:29">
      <c r="X17393" s="429"/>
      <c r="Y17393" s="429"/>
      <c r="Z17393" s="429"/>
      <c r="AA17393" s="429"/>
      <c r="AB17393" s="185"/>
      <c r="AC17393" s="431"/>
    </row>
    <row r="17394" spans="24:29">
      <c r="X17394" s="429"/>
      <c r="Y17394" s="429"/>
      <c r="Z17394" s="429"/>
      <c r="AA17394" s="429"/>
      <c r="AB17394" s="185"/>
      <c r="AC17394" s="431"/>
    </row>
    <row r="17395" spans="24:29">
      <c r="X17395" s="429"/>
      <c r="Y17395" s="429"/>
      <c r="Z17395" s="429"/>
      <c r="AA17395" s="429"/>
      <c r="AB17395" s="185"/>
      <c r="AC17395" s="431"/>
    </row>
    <row r="17396" spans="24:29">
      <c r="X17396" s="429"/>
      <c r="Y17396" s="429"/>
      <c r="Z17396" s="429"/>
      <c r="AA17396" s="429"/>
      <c r="AB17396" s="185"/>
      <c r="AC17396" s="431"/>
    </row>
    <row r="17397" spans="24:29">
      <c r="X17397" s="429"/>
      <c r="Y17397" s="429"/>
      <c r="Z17397" s="429"/>
      <c r="AA17397" s="429"/>
      <c r="AB17397" s="185"/>
      <c r="AC17397" s="431"/>
    </row>
    <row r="17398" spans="24:29">
      <c r="X17398" s="429"/>
      <c r="Y17398" s="429"/>
      <c r="Z17398" s="429"/>
      <c r="AA17398" s="429"/>
      <c r="AB17398" s="185"/>
      <c r="AC17398" s="431"/>
    </row>
    <row r="17399" spans="24:29">
      <c r="X17399" s="429"/>
      <c r="Y17399" s="429"/>
      <c r="Z17399" s="429"/>
      <c r="AA17399" s="429"/>
      <c r="AB17399" s="185"/>
      <c r="AC17399" s="431"/>
    </row>
    <row r="17400" spans="24:29">
      <c r="X17400" s="429"/>
      <c r="Y17400" s="429"/>
      <c r="Z17400" s="429"/>
      <c r="AA17400" s="429"/>
      <c r="AB17400" s="185"/>
      <c r="AC17400" s="431"/>
    </row>
    <row r="17401" spans="24:29">
      <c r="X17401" s="429"/>
      <c r="Y17401" s="429"/>
      <c r="Z17401" s="429"/>
      <c r="AA17401" s="429"/>
      <c r="AB17401" s="185"/>
      <c r="AC17401" s="431"/>
    </row>
    <row r="17402" spans="24:29">
      <c r="X17402" s="429"/>
      <c r="Y17402" s="429"/>
      <c r="Z17402" s="429"/>
      <c r="AA17402" s="429"/>
      <c r="AB17402" s="185"/>
      <c r="AC17402" s="431"/>
    </row>
    <row r="17403" spans="24:29">
      <c r="X17403" s="429"/>
      <c r="Y17403" s="429"/>
      <c r="Z17403" s="429"/>
      <c r="AA17403" s="429"/>
      <c r="AB17403" s="185"/>
      <c r="AC17403" s="431"/>
    </row>
    <row r="17404" spans="24:29">
      <c r="X17404" s="429"/>
      <c r="Y17404" s="429"/>
      <c r="Z17404" s="429"/>
      <c r="AA17404" s="429"/>
      <c r="AB17404" s="185"/>
      <c r="AC17404" s="431"/>
    </row>
    <row r="17405" spans="24:29">
      <c r="X17405" s="429"/>
      <c r="Y17405" s="429"/>
      <c r="Z17405" s="429"/>
      <c r="AA17405" s="429"/>
      <c r="AB17405" s="185"/>
      <c r="AC17405" s="431"/>
    </row>
    <row r="17406" spans="24:29">
      <c r="X17406" s="429"/>
      <c r="Y17406" s="429"/>
      <c r="Z17406" s="429"/>
      <c r="AA17406" s="429"/>
      <c r="AB17406" s="185"/>
      <c r="AC17406" s="431"/>
    </row>
    <row r="17407" spans="24:29">
      <c r="X17407" s="429"/>
      <c r="Y17407" s="429"/>
      <c r="Z17407" s="429"/>
      <c r="AA17407" s="429"/>
      <c r="AB17407" s="185"/>
      <c r="AC17407" s="431"/>
    </row>
    <row r="17408" spans="24:29">
      <c r="X17408" s="429"/>
      <c r="Y17408" s="429"/>
      <c r="Z17408" s="429"/>
      <c r="AA17408" s="429"/>
      <c r="AB17408" s="185"/>
      <c r="AC17408" s="431"/>
    </row>
    <row r="17409" spans="24:29">
      <c r="X17409" s="429"/>
      <c r="Y17409" s="429"/>
      <c r="Z17409" s="429"/>
      <c r="AA17409" s="429"/>
      <c r="AB17409" s="185"/>
      <c r="AC17409" s="431"/>
    </row>
    <row r="17410" spans="24:29">
      <c r="X17410" s="429"/>
      <c r="Y17410" s="429"/>
      <c r="Z17410" s="429"/>
      <c r="AA17410" s="429"/>
      <c r="AB17410" s="185"/>
      <c r="AC17410" s="431"/>
    </row>
    <row r="17411" spans="24:29">
      <c r="X17411" s="429"/>
      <c r="Y17411" s="429"/>
      <c r="Z17411" s="429"/>
      <c r="AA17411" s="429"/>
      <c r="AB17411" s="185"/>
      <c r="AC17411" s="431"/>
    </row>
    <row r="17412" spans="24:29">
      <c r="X17412" s="429"/>
      <c r="Y17412" s="429"/>
      <c r="Z17412" s="429"/>
      <c r="AA17412" s="429"/>
      <c r="AB17412" s="185"/>
      <c r="AC17412" s="431"/>
    </row>
    <row r="17413" spans="24:29">
      <c r="X17413" s="429"/>
      <c r="Y17413" s="429"/>
      <c r="Z17413" s="429"/>
      <c r="AA17413" s="429"/>
      <c r="AB17413" s="185"/>
      <c r="AC17413" s="431"/>
    </row>
    <row r="17414" spans="24:29">
      <c r="X17414" s="429"/>
      <c r="Y17414" s="429"/>
      <c r="Z17414" s="429"/>
      <c r="AA17414" s="429"/>
      <c r="AB17414" s="185"/>
      <c r="AC17414" s="431"/>
    </row>
    <row r="17415" spans="24:29">
      <c r="X17415" s="429"/>
      <c r="Y17415" s="429"/>
      <c r="Z17415" s="429"/>
      <c r="AA17415" s="429"/>
      <c r="AB17415" s="185"/>
      <c r="AC17415" s="431"/>
    </row>
    <row r="17416" spans="24:29">
      <c r="X17416" s="429"/>
      <c r="Y17416" s="429"/>
      <c r="Z17416" s="429"/>
      <c r="AA17416" s="429"/>
      <c r="AB17416" s="185"/>
      <c r="AC17416" s="431"/>
    </row>
    <row r="17417" spans="24:29">
      <c r="X17417" s="429"/>
      <c r="Y17417" s="429"/>
      <c r="Z17417" s="429"/>
      <c r="AA17417" s="429"/>
      <c r="AB17417" s="185"/>
      <c r="AC17417" s="431"/>
    </row>
    <row r="17418" spans="24:29">
      <c r="X17418" s="429"/>
      <c r="Y17418" s="429"/>
      <c r="Z17418" s="429"/>
      <c r="AA17418" s="429"/>
      <c r="AB17418" s="185"/>
      <c r="AC17418" s="431"/>
    </row>
    <row r="17419" spans="24:29">
      <c r="X17419" s="429"/>
      <c r="Y17419" s="429"/>
      <c r="Z17419" s="429"/>
      <c r="AA17419" s="429"/>
      <c r="AB17419" s="185"/>
      <c r="AC17419" s="431"/>
    </row>
    <row r="17420" spans="24:29">
      <c r="X17420" s="429"/>
      <c r="Y17420" s="429"/>
      <c r="Z17420" s="429"/>
      <c r="AA17420" s="429"/>
      <c r="AB17420" s="185"/>
      <c r="AC17420" s="431"/>
    </row>
    <row r="17421" spans="24:29">
      <c r="X17421" s="429"/>
      <c r="Y17421" s="429"/>
      <c r="Z17421" s="429"/>
      <c r="AA17421" s="429"/>
      <c r="AB17421" s="185"/>
      <c r="AC17421" s="431"/>
    </row>
    <row r="17422" spans="24:29">
      <c r="X17422" s="429"/>
      <c r="Y17422" s="429"/>
      <c r="Z17422" s="429"/>
      <c r="AA17422" s="429"/>
      <c r="AB17422" s="185"/>
      <c r="AC17422" s="431"/>
    </row>
    <row r="17423" spans="24:29">
      <c r="X17423" s="429"/>
      <c r="Y17423" s="429"/>
      <c r="Z17423" s="429"/>
      <c r="AA17423" s="429"/>
      <c r="AB17423" s="185"/>
      <c r="AC17423" s="431"/>
    </row>
    <row r="17424" spans="24:29">
      <c r="X17424" s="429"/>
      <c r="Y17424" s="429"/>
      <c r="Z17424" s="429"/>
      <c r="AA17424" s="429"/>
      <c r="AB17424" s="185"/>
      <c r="AC17424" s="431"/>
    </row>
    <row r="17425" spans="24:29">
      <c r="X17425" s="429"/>
      <c r="Y17425" s="429"/>
      <c r="Z17425" s="429"/>
      <c r="AA17425" s="429"/>
      <c r="AB17425" s="185"/>
      <c r="AC17425" s="431"/>
    </row>
    <row r="17426" spans="24:29">
      <c r="X17426" s="429"/>
      <c r="Y17426" s="429"/>
      <c r="Z17426" s="429"/>
      <c r="AA17426" s="429"/>
      <c r="AB17426" s="185"/>
      <c r="AC17426" s="431"/>
    </row>
    <row r="17427" spans="24:29">
      <c r="X17427" s="429"/>
      <c r="Y17427" s="429"/>
      <c r="Z17427" s="429"/>
      <c r="AA17427" s="429"/>
      <c r="AB17427" s="185"/>
      <c r="AC17427" s="431"/>
    </row>
    <row r="17428" spans="24:29">
      <c r="X17428" s="429"/>
      <c r="Y17428" s="429"/>
      <c r="Z17428" s="429"/>
      <c r="AA17428" s="429"/>
      <c r="AB17428" s="185"/>
      <c r="AC17428" s="431"/>
    </row>
    <row r="17429" spans="24:29">
      <c r="X17429" s="429"/>
      <c r="Y17429" s="429"/>
      <c r="Z17429" s="429"/>
      <c r="AA17429" s="429"/>
      <c r="AB17429" s="185"/>
      <c r="AC17429" s="431"/>
    </row>
    <row r="17430" spans="24:29">
      <c r="X17430" s="429"/>
      <c r="Y17430" s="429"/>
      <c r="Z17430" s="429"/>
      <c r="AA17430" s="429"/>
      <c r="AB17430" s="185"/>
      <c r="AC17430" s="431"/>
    </row>
    <row r="17431" spans="24:29">
      <c r="X17431" s="429"/>
      <c r="Y17431" s="429"/>
      <c r="Z17431" s="429"/>
      <c r="AA17431" s="429"/>
      <c r="AB17431" s="185"/>
      <c r="AC17431" s="431"/>
    </row>
    <row r="17432" spans="24:29">
      <c r="X17432" s="429"/>
      <c r="Y17432" s="429"/>
      <c r="Z17432" s="429"/>
      <c r="AA17432" s="429"/>
      <c r="AB17432" s="185"/>
      <c r="AC17432" s="431"/>
    </row>
    <row r="17433" spans="24:29">
      <c r="X17433" s="429"/>
      <c r="Y17433" s="429"/>
      <c r="Z17433" s="429"/>
      <c r="AA17433" s="429"/>
      <c r="AB17433" s="185"/>
      <c r="AC17433" s="431"/>
    </row>
    <row r="17434" spans="24:29">
      <c r="X17434" s="429"/>
      <c r="Y17434" s="429"/>
      <c r="Z17434" s="429"/>
      <c r="AA17434" s="429"/>
      <c r="AB17434" s="185"/>
      <c r="AC17434" s="431"/>
    </row>
    <row r="17435" spans="24:29">
      <c r="X17435" s="429"/>
      <c r="Y17435" s="429"/>
      <c r="Z17435" s="429"/>
      <c r="AA17435" s="429"/>
      <c r="AB17435" s="185"/>
      <c r="AC17435" s="431"/>
    </row>
    <row r="17436" spans="24:29">
      <c r="X17436" s="429"/>
      <c r="Y17436" s="429"/>
      <c r="Z17436" s="429"/>
      <c r="AA17436" s="429"/>
      <c r="AB17436" s="185"/>
      <c r="AC17436" s="431"/>
    </row>
    <row r="17437" spans="24:29">
      <c r="X17437" s="429"/>
      <c r="Y17437" s="429"/>
      <c r="Z17437" s="429"/>
      <c r="AA17437" s="429"/>
      <c r="AB17437" s="185"/>
      <c r="AC17437" s="431"/>
    </row>
    <row r="17438" spans="24:29">
      <c r="X17438" s="429"/>
      <c r="Y17438" s="429"/>
      <c r="Z17438" s="429"/>
      <c r="AA17438" s="429"/>
      <c r="AB17438" s="185"/>
      <c r="AC17438" s="431"/>
    </row>
    <row r="17439" spans="24:29">
      <c r="X17439" s="429"/>
      <c r="Y17439" s="429"/>
      <c r="Z17439" s="429"/>
      <c r="AA17439" s="429"/>
      <c r="AB17439" s="185"/>
      <c r="AC17439" s="431"/>
    </row>
    <row r="17440" spans="24:29">
      <c r="X17440" s="429"/>
      <c r="Y17440" s="429"/>
      <c r="Z17440" s="429"/>
      <c r="AA17440" s="429"/>
      <c r="AB17440" s="185"/>
      <c r="AC17440" s="431"/>
    </row>
    <row r="17441" spans="24:29">
      <c r="X17441" s="429"/>
      <c r="Y17441" s="429"/>
      <c r="Z17441" s="429"/>
      <c r="AA17441" s="429"/>
      <c r="AB17441" s="185"/>
      <c r="AC17441" s="431"/>
    </row>
    <row r="17442" spans="24:29">
      <c r="X17442" s="429"/>
      <c r="Y17442" s="429"/>
      <c r="Z17442" s="429"/>
      <c r="AA17442" s="429"/>
      <c r="AB17442" s="185"/>
      <c r="AC17442" s="431"/>
    </row>
    <row r="17443" spans="24:29">
      <c r="X17443" s="429"/>
      <c r="Y17443" s="429"/>
      <c r="Z17443" s="429"/>
      <c r="AA17443" s="429"/>
      <c r="AB17443" s="185"/>
      <c r="AC17443" s="431"/>
    </row>
    <row r="17444" spans="24:29">
      <c r="X17444" s="429"/>
      <c r="Y17444" s="429"/>
      <c r="Z17444" s="429"/>
      <c r="AA17444" s="429"/>
      <c r="AB17444" s="185"/>
      <c r="AC17444" s="431"/>
    </row>
    <row r="17445" spans="24:29">
      <c r="X17445" s="429"/>
      <c r="Y17445" s="429"/>
      <c r="Z17445" s="429"/>
      <c r="AA17445" s="429"/>
      <c r="AB17445" s="185"/>
      <c r="AC17445" s="431"/>
    </row>
    <row r="17446" spans="24:29">
      <c r="X17446" s="429"/>
      <c r="Y17446" s="429"/>
      <c r="Z17446" s="429"/>
      <c r="AA17446" s="429"/>
      <c r="AB17446" s="185"/>
      <c r="AC17446" s="431"/>
    </row>
    <row r="17447" spans="24:29">
      <c r="X17447" s="429"/>
      <c r="Y17447" s="429"/>
      <c r="Z17447" s="429"/>
      <c r="AA17447" s="429"/>
      <c r="AB17447" s="185"/>
      <c r="AC17447" s="431"/>
    </row>
    <row r="17448" spans="24:29">
      <c r="X17448" s="429"/>
      <c r="Y17448" s="429"/>
      <c r="Z17448" s="429"/>
      <c r="AA17448" s="429"/>
      <c r="AB17448" s="185"/>
      <c r="AC17448" s="431"/>
    </row>
    <row r="17449" spans="24:29">
      <c r="X17449" s="429"/>
      <c r="Y17449" s="429"/>
      <c r="Z17449" s="429"/>
      <c r="AA17449" s="429"/>
      <c r="AB17449" s="185"/>
      <c r="AC17449" s="431"/>
    </row>
    <row r="17450" spans="24:29">
      <c r="X17450" s="429"/>
      <c r="Y17450" s="429"/>
      <c r="Z17450" s="429"/>
      <c r="AA17450" s="429"/>
      <c r="AB17450" s="185"/>
      <c r="AC17450" s="431"/>
    </row>
    <row r="17451" spans="24:29">
      <c r="X17451" s="429"/>
      <c r="Y17451" s="429"/>
      <c r="Z17451" s="429"/>
      <c r="AA17451" s="429"/>
      <c r="AB17451" s="185"/>
      <c r="AC17451" s="431"/>
    </row>
    <row r="17452" spans="24:29">
      <c r="X17452" s="429"/>
      <c r="Y17452" s="429"/>
      <c r="Z17452" s="429"/>
      <c r="AA17452" s="429"/>
      <c r="AB17452" s="185"/>
      <c r="AC17452" s="431"/>
    </row>
    <row r="17453" spans="24:29">
      <c r="X17453" s="429"/>
      <c r="Y17453" s="429"/>
      <c r="Z17453" s="429"/>
      <c r="AA17453" s="429"/>
      <c r="AB17453" s="185"/>
      <c r="AC17453" s="431"/>
    </row>
    <row r="17454" spans="24:29">
      <c r="X17454" s="429"/>
      <c r="Y17454" s="429"/>
      <c r="Z17454" s="429"/>
      <c r="AA17454" s="429"/>
      <c r="AB17454" s="185"/>
      <c r="AC17454" s="431"/>
    </row>
    <row r="17455" spans="24:29">
      <c r="X17455" s="429"/>
      <c r="Y17455" s="429"/>
      <c r="Z17455" s="429"/>
      <c r="AA17455" s="429"/>
      <c r="AB17455" s="185"/>
      <c r="AC17455" s="431"/>
    </row>
    <row r="17456" spans="24:29">
      <c r="X17456" s="429"/>
      <c r="Y17456" s="429"/>
      <c r="Z17456" s="429"/>
      <c r="AA17456" s="429"/>
      <c r="AB17456" s="185"/>
      <c r="AC17456" s="431"/>
    </row>
    <row r="17457" spans="24:29">
      <c r="X17457" s="429"/>
      <c r="Y17457" s="429"/>
      <c r="Z17457" s="429"/>
      <c r="AA17457" s="429"/>
      <c r="AB17457" s="185"/>
      <c r="AC17457" s="431"/>
    </row>
    <row r="17458" spans="24:29">
      <c r="X17458" s="429"/>
      <c r="Y17458" s="429"/>
      <c r="Z17458" s="429"/>
      <c r="AA17458" s="429"/>
      <c r="AB17458" s="185"/>
      <c r="AC17458" s="431"/>
    </row>
    <row r="17459" spans="24:29">
      <c r="X17459" s="429"/>
      <c r="Y17459" s="429"/>
      <c r="Z17459" s="429"/>
      <c r="AA17459" s="429"/>
      <c r="AB17459" s="185"/>
      <c r="AC17459" s="431"/>
    </row>
    <row r="17460" spans="24:29">
      <c r="X17460" s="429"/>
      <c r="Y17460" s="429"/>
      <c r="Z17460" s="429"/>
      <c r="AA17460" s="429"/>
      <c r="AB17460" s="185"/>
      <c r="AC17460" s="431"/>
    </row>
    <row r="17461" spans="24:29">
      <c r="X17461" s="429"/>
      <c r="Y17461" s="429"/>
      <c r="Z17461" s="429"/>
      <c r="AA17461" s="429"/>
      <c r="AB17461" s="185"/>
      <c r="AC17461" s="431"/>
    </row>
    <row r="17462" spans="24:29">
      <c r="X17462" s="429"/>
      <c r="Y17462" s="429"/>
      <c r="Z17462" s="429"/>
      <c r="AA17462" s="429"/>
      <c r="AB17462" s="185"/>
      <c r="AC17462" s="431"/>
    </row>
    <row r="17463" spans="24:29">
      <c r="X17463" s="429"/>
      <c r="Y17463" s="429"/>
      <c r="Z17463" s="429"/>
      <c r="AA17463" s="429"/>
      <c r="AB17463" s="185"/>
      <c r="AC17463" s="431"/>
    </row>
    <row r="17464" spans="24:29">
      <c r="X17464" s="429"/>
      <c r="Y17464" s="429"/>
      <c r="Z17464" s="429"/>
      <c r="AA17464" s="429"/>
      <c r="AB17464" s="185"/>
      <c r="AC17464" s="431"/>
    </row>
    <row r="17465" spans="24:29">
      <c r="X17465" s="429"/>
      <c r="Y17465" s="429"/>
      <c r="Z17465" s="429"/>
      <c r="AA17465" s="429"/>
      <c r="AB17465" s="185"/>
      <c r="AC17465" s="431"/>
    </row>
    <row r="17466" spans="24:29">
      <c r="X17466" s="429"/>
      <c r="Y17466" s="429"/>
      <c r="Z17466" s="429"/>
      <c r="AA17466" s="429"/>
      <c r="AB17466" s="185"/>
      <c r="AC17466" s="431"/>
    </row>
    <row r="17467" spans="24:29">
      <c r="X17467" s="429"/>
      <c r="Y17467" s="429"/>
      <c r="Z17467" s="429"/>
      <c r="AA17467" s="429"/>
      <c r="AB17467" s="185"/>
      <c r="AC17467" s="431"/>
    </row>
    <row r="17468" spans="24:29">
      <c r="X17468" s="429"/>
      <c r="Y17468" s="429"/>
      <c r="Z17468" s="429"/>
      <c r="AA17468" s="429"/>
      <c r="AB17468" s="185"/>
      <c r="AC17468" s="431"/>
    </row>
    <row r="17469" spans="24:29">
      <c r="X17469" s="429"/>
      <c r="Y17469" s="429"/>
      <c r="Z17469" s="429"/>
      <c r="AA17469" s="429"/>
      <c r="AB17469" s="185"/>
      <c r="AC17469" s="431"/>
    </row>
    <row r="17470" spans="24:29">
      <c r="X17470" s="429"/>
      <c r="Y17470" s="429"/>
      <c r="Z17470" s="429"/>
      <c r="AA17470" s="429"/>
      <c r="AB17470" s="185"/>
      <c r="AC17470" s="431"/>
    </row>
    <row r="17471" spans="24:29">
      <c r="X17471" s="429"/>
      <c r="Y17471" s="429"/>
      <c r="Z17471" s="429"/>
      <c r="AA17471" s="429"/>
      <c r="AB17471" s="185"/>
      <c r="AC17471" s="431"/>
    </row>
    <row r="17472" spans="24:29">
      <c r="X17472" s="429"/>
      <c r="Y17472" s="429"/>
      <c r="Z17472" s="429"/>
      <c r="AA17472" s="429"/>
      <c r="AB17472" s="185"/>
      <c r="AC17472" s="431"/>
    </row>
    <row r="17473" spans="24:29">
      <c r="X17473" s="429"/>
      <c r="Y17473" s="429"/>
      <c r="Z17473" s="429"/>
      <c r="AA17473" s="429"/>
      <c r="AB17473" s="185"/>
      <c r="AC17473" s="431"/>
    </row>
    <row r="17474" spans="24:29">
      <c r="X17474" s="429"/>
      <c r="Y17474" s="429"/>
      <c r="Z17474" s="429"/>
      <c r="AA17474" s="429"/>
      <c r="AB17474" s="185"/>
      <c r="AC17474" s="431"/>
    </row>
    <row r="17475" spans="24:29">
      <c r="X17475" s="429"/>
      <c r="Y17475" s="429"/>
      <c r="Z17475" s="429"/>
      <c r="AA17475" s="429"/>
      <c r="AB17475" s="185"/>
      <c r="AC17475" s="431"/>
    </row>
    <row r="17476" spans="24:29">
      <c r="X17476" s="429"/>
      <c r="Y17476" s="429"/>
      <c r="Z17476" s="429"/>
      <c r="AA17476" s="429"/>
      <c r="AB17476" s="185"/>
      <c r="AC17476" s="431"/>
    </row>
    <row r="17477" spans="24:29">
      <c r="X17477" s="429"/>
      <c r="Y17477" s="429"/>
      <c r="Z17477" s="429"/>
      <c r="AA17477" s="429"/>
      <c r="AB17477" s="185"/>
      <c r="AC17477" s="431"/>
    </row>
    <row r="17478" spans="24:29">
      <c r="X17478" s="429"/>
      <c r="Y17478" s="429"/>
      <c r="Z17478" s="429"/>
      <c r="AA17478" s="429"/>
      <c r="AB17478" s="185"/>
      <c r="AC17478" s="431"/>
    </row>
    <row r="17479" spans="24:29">
      <c r="X17479" s="429"/>
      <c r="Y17479" s="429"/>
      <c r="Z17479" s="429"/>
      <c r="AA17479" s="429"/>
      <c r="AB17479" s="185"/>
      <c r="AC17479" s="431"/>
    </row>
    <row r="17480" spans="24:29">
      <c r="X17480" s="429"/>
      <c r="Y17480" s="429"/>
      <c r="Z17480" s="429"/>
      <c r="AA17480" s="429"/>
      <c r="AB17480" s="185"/>
      <c r="AC17480" s="431"/>
    </row>
    <row r="17481" spans="24:29">
      <c r="X17481" s="429"/>
      <c r="Y17481" s="429"/>
      <c r="Z17481" s="429"/>
      <c r="AA17481" s="429"/>
      <c r="AB17481" s="185"/>
      <c r="AC17481" s="431"/>
    </row>
    <row r="17482" spans="24:29">
      <c r="X17482" s="429"/>
      <c r="Y17482" s="429"/>
      <c r="Z17482" s="429"/>
      <c r="AA17482" s="429"/>
      <c r="AB17482" s="185"/>
      <c r="AC17482" s="431"/>
    </row>
    <row r="17483" spans="24:29">
      <c r="X17483" s="429"/>
      <c r="Y17483" s="429"/>
      <c r="Z17483" s="429"/>
      <c r="AA17483" s="429"/>
      <c r="AB17483" s="185"/>
      <c r="AC17483" s="431"/>
    </row>
    <row r="17484" spans="24:29">
      <c r="X17484" s="429"/>
      <c r="Y17484" s="429"/>
      <c r="Z17484" s="429"/>
      <c r="AA17484" s="429"/>
      <c r="AB17484" s="185"/>
      <c r="AC17484" s="431"/>
    </row>
    <row r="17485" spans="24:29">
      <c r="X17485" s="429"/>
      <c r="Y17485" s="429"/>
      <c r="Z17485" s="429"/>
      <c r="AA17485" s="429"/>
      <c r="AB17485" s="185"/>
      <c r="AC17485" s="431"/>
    </row>
    <row r="17486" spans="24:29">
      <c r="X17486" s="429"/>
      <c r="Y17486" s="429"/>
      <c r="Z17486" s="429"/>
      <c r="AA17486" s="429"/>
      <c r="AB17486" s="185"/>
      <c r="AC17486" s="431"/>
    </row>
    <row r="17487" spans="24:29">
      <c r="X17487" s="429"/>
      <c r="Y17487" s="429"/>
      <c r="Z17487" s="429"/>
      <c r="AA17487" s="429"/>
      <c r="AB17487" s="185"/>
      <c r="AC17487" s="431"/>
    </row>
    <row r="17488" spans="24:29">
      <c r="X17488" s="429"/>
      <c r="Y17488" s="429"/>
      <c r="Z17488" s="429"/>
      <c r="AA17488" s="429"/>
      <c r="AB17488" s="185"/>
      <c r="AC17488" s="431"/>
    </row>
    <row r="17489" spans="24:29">
      <c r="X17489" s="429"/>
      <c r="Y17489" s="429"/>
      <c r="Z17489" s="429"/>
      <c r="AA17489" s="429"/>
      <c r="AB17489" s="185"/>
      <c r="AC17489" s="431"/>
    </row>
    <row r="17490" spans="24:29">
      <c r="X17490" s="429"/>
      <c r="Y17490" s="429"/>
      <c r="Z17490" s="429"/>
      <c r="AA17490" s="429"/>
      <c r="AB17490" s="185"/>
      <c r="AC17490" s="431"/>
    </row>
    <row r="17491" spans="24:29">
      <c r="X17491" s="429"/>
      <c r="Y17491" s="429"/>
      <c r="Z17491" s="429"/>
      <c r="AA17491" s="429"/>
      <c r="AB17491" s="185"/>
      <c r="AC17491" s="431"/>
    </row>
    <row r="17492" spans="24:29">
      <c r="X17492" s="429"/>
      <c r="Y17492" s="429"/>
      <c r="Z17492" s="429"/>
      <c r="AA17492" s="429"/>
      <c r="AB17492" s="185"/>
      <c r="AC17492" s="431"/>
    </row>
    <row r="17493" spans="24:29">
      <c r="X17493" s="429"/>
      <c r="Y17493" s="429"/>
      <c r="Z17493" s="429"/>
      <c r="AA17493" s="429"/>
      <c r="AB17493" s="185"/>
      <c r="AC17493" s="431"/>
    </row>
    <row r="17494" spans="24:29">
      <c r="X17494" s="429"/>
      <c r="Y17494" s="429"/>
      <c r="Z17494" s="429"/>
      <c r="AA17494" s="429"/>
      <c r="AB17494" s="185"/>
      <c r="AC17494" s="431"/>
    </row>
    <row r="17495" spans="24:29">
      <c r="X17495" s="429"/>
      <c r="Y17495" s="429"/>
      <c r="Z17495" s="429"/>
      <c r="AA17495" s="429"/>
      <c r="AB17495" s="185"/>
      <c r="AC17495" s="431"/>
    </row>
    <row r="17496" spans="24:29">
      <c r="X17496" s="429"/>
      <c r="Y17496" s="429"/>
      <c r="Z17496" s="429"/>
      <c r="AA17496" s="429"/>
      <c r="AB17496" s="185"/>
      <c r="AC17496" s="431"/>
    </row>
    <row r="17497" spans="24:29">
      <c r="X17497" s="429"/>
      <c r="Y17497" s="429"/>
      <c r="Z17497" s="429"/>
      <c r="AA17497" s="429"/>
      <c r="AB17497" s="185"/>
      <c r="AC17497" s="431"/>
    </row>
    <row r="17498" spans="24:29">
      <c r="X17498" s="429"/>
      <c r="Y17498" s="429"/>
      <c r="Z17498" s="429"/>
      <c r="AA17498" s="429"/>
      <c r="AB17498" s="185"/>
      <c r="AC17498" s="431"/>
    </row>
    <row r="17499" spans="24:29">
      <c r="X17499" s="429"/>
      <c r="Y17499" s="429"/>
      <c r="Z17499" s="429"/>
      <c r="AA17499" s="429"/>
      <c r="AB17499" s="185"/>
      <c r="AC17499" s="431"/>
    </row>
    <row r="17500" spans="24:29">
      <c r="X17500" s="429"/>
      <c r="Y17500" s="429"/>
      <c r="Z17500" s="429"/>
      <c r="AA17500" s="429"/>
      <c r="AB17500" s="185"/>
      <c r="AC17500" s="431"/>
    </row>
    <row r="17501" spans="24:29">
      <c r="X17501" s="429"/>
      <c r="Y17501" s="429"/>
      <c r="Z17501" s="429"/>
      <c r="AA17501" s="429"/>
      <c r="AB17501" s="185"/>
      <c r="AC17501" s="431"/>
    </row>
    <row r="17502" spans="24:29">
      <c r="X17502" s="429"/>
      <c r="Y17502" s="429"/>
      <c r="Z17502" s="429"/>
      <c r="AA17502" s="429"/>
      <c r="AB17502" s="185"/>
      <c r="AC17502" s="431"/>
    </row>
    <row r="17503" spans="24:29">
      <c r="X17503" s="429"/>
      <c r="Y17503" s="429"/>
      <c r="Z17503" s="429"/>
      <c r="AA17503" s="429"/>
      <c r="AB17503" s="185"/>
      <c r="AC17503" s="431"/>
    </row>
    <row r="17504" spans="24:29">
      <c r="X17504" s="429"/>
      <c r="Y17504" s="429"/>
      <c r="Z17504" s="429"/>
      <c r="AA17504" s="429"/>
      <c r="AB17504" s="185"/>
      <c r="AC17504" s="431"/>
    </row>
    <row r="17505" spans="24:29">
      <c r="X17505" s="429"/>
      <c r="Y17505" s="429"/>
      <c r="Z17505" s="429"/>
      <c r="AA17505" s="429"/>
      <c r="AB17505" s="185"/>
      <c r="AC17505" s="431"/>
    </row>
    <row r="17506" spans="24:29">
      <c r="X17506" s="429"/>
      <c r="Y17506" s="429"/>
      <c r="Z17506" s="429"/>
      <c r="AA17506" s="429"/>
      <c r="AB17506" s="185"/>
      <c r="AC17506" s="431"/>
    </row>
    <row r="17507" spans="24:29">
      <c r="X17507" s="429"/>
      <c r="Y17507" s="429"/>
      <c r="Z17507" s="429"/>
      <c r="AA17507" s="429"/>
      <c r="AB17507" s="185"/>
      <c r="AC17507" s="431"/>
    </row>
    <row r="17508" spans="24:29">
      <c r="X17508" s="429"/>
      <c r="Y17508" s="429"/>
      <c r="Z17508" s="429"/>
      <c r="AA17508" s="429"/>
      <c r="AB17508" s="185"/>
      <c r="AC17508" s="431"/>
    </row>
    <row r="17509" spans="24:29">
      <c r="X17509" s="429"/>
      <c r="Y17509" s="429"/>
      <c r="Z17509" s="429"/>
      <c r="AA17509" s="429"/>
      <c r="AB17509" s="185"/>
      <c r="AC17509" s="431"/>
    </row>
    <row r="17510" spans="24:29">
      <c r="X17510" s="429"/>
      <c r="Y17510" s="429"/>
      <c r="Z17510" s="429"/>
      <c r="AA17510" s="429"/>
      <c r="AB17510" s="185"/>
      <c r="AC17510" s="431"/>
    </row>
    <row r="17511" spans="24:29">
      <c r="X17511" s="429"/>
      <c r="Y17511" s="429"/>
      <c r="Z17511" s="429"/>
      <c r="AA17511" s="429"/>
      <c r="AB17511" s="185"/>
      <c r="AC17511" s="431"/>
    </row>
    <row r="17512" spans="24:29">
      <c r="X17512" s="429"/>
      <c r="Y17512" s="429"/>
      <c r="Z17512" s="429"/>
      <c r="AA17512" s="429"/>
      <c r="AB17512" s="185"/>
      <c r="AC17512" s="431"/>
    </row>
    <row r="17513" spans="24:29">
      <c r="X17513" s="429"/>
      <c r="Y17513" s="429"/>
      <c r="Z17513" s="429"/>
      <c r="AA17513" s="429"/>
      <c r="AB17513" s="185"/>
      <c r="AC17513" s="431"/>
    </row>
    <row r="17514" spans="24:29">
      <c r="X17514" s="429"/>
      <c r="Y17514" s="429"/>
      <c r="Z17514" s="429"/>
      <c r="AA17514" s="429"/>
      <c r="AB17514" s="185"/>
      <c r="AC17514" s="431"/>
    </row>
    <row r="17515" spans="24:29">
      <c r="X17515" s="429"/>
      <c r="Y17515" s="429"/>
      <c r="Z17515" s="429"/>
      <c r="AA17515" s="429"/>
      <c r="AB17515" s="185"/>
      <c r="AC17515" s="431"/>
    </row>
    <row r="17516" spans="24:29">
      <c r="X17516" s="429"/>
      <c r="Y17516" s="429"/>
      <c r="Z17516" s="429"/>
      <c r="AA17516" s="429"/>
      <c r="AB17516" s="185"/>
      <c r="AC17516" s="431"/>
    </row>
    <row r="17517" spans="24:29">
      <c r="X17517" s="429"/>
      <c r="Y17517" s="429"/>
      <c r="Z17517" s="429"/>
      <c r="AA17517" s="429"/>
      <c r="AB17517" s="185"/>
      <c r="AC17517" s="431"/>
    </row>
    <row r="17518" spans="24:29">
      <c r="X17518" s="429"/>
      <c r="Y17518" s="429"/>
      <c r="Z17518" s="429"/>
      <c r="AA17518" s="429"/>
      <c r="AB17518" s="185"/>
      <c r="AC17518" s="431"/>
    </row>
    <row r="17519" spans="24:29">
      <c r="X17519" s="429"/>
      <c r="Y17519" s="429"/>
      <c r="Z17519" s="429"/>
      <c r="AA17519" s="429"/>
      <c r="AB17519" s="185"/>
      <c r="AC17519" s="431"/>
    </row>
    <row r="17520" spans="24:29">
      <c r="X17520" s="429"/>
      <c r="Y17520" s="429"/>
      <c r="Z17520" s="429"/>
      <c r="AA17520" s="429"/>
      <c r="AB17520" s="185"/>
      <c r="AC17520" s="431"/>
    </row>
    <row r="17521" spans="24:29">
      <c r="X17521" s="429"/>
      <c r="Y17521" s="429"/>
      <c r="Z17521" s="429"/>
      <c r="AA17521" s="429"/>
      <c r="AB17521" s="185"/>
      <c r="AC17521" s="431"/>
    </row>
    <row r="17522" spans="24:29">
      <c r="X17522" s="429"/>
      <c r="Y17522" s="429"/>
      <c r="Z17522" s="429"/>
      <c r="AA17522" s="429"/>
      <c r="AB17522" s="185"/>
      <c r="AC17522" s="431"/>
    </row>
    <row r="17523" spans="24:29">
      <c r="X17523" s="429"/>
      <c r="Y17523" s="429"/>
      <c r="Z17523" s="429"/>
      <c r="AA17523" s="429"/>
      <c r="AB17523" s="185"/>
      <c r="AC17523" s="431"/>
    </row>
    <row r="17524" spans="24:29">
      <c r="X17524" s="429"/>
      <c r="Y17524" s="429"/>
      <c r="Z17524" s="429"/>
      <c r="AA17524" s="429"/>
      <c r="AB17524" s="185"/>
      <c r="AC17524" s="431"/>
    </row>
    <row r="17525" spans="24:29">
      <c r="X17525" s="429"/>
      <c r="Y17525" s="429"/>
      <c r="Z17525" s="429"/>
      <c r="AA17525" s="429"/>
      <c r="AB17525" s="185"/>
      <c r="AC17525" s="431"/>
    </row>
    <row r="17526" spans="24:29">
      <c r="X17526" s="429"/>
      <c r="Y17526" s="429"/>
      <c r="Z17526" s="429"/>
      <c r="AA17526" s="429"/>
      <c r="AB17526" s="185"/>
      <c r="AC17526" s="431"/>
    </row>
    <row r="17527" spans="24:29">
      <c r="X17527" s="429"/>
      <c r="Y17527" s="429"/>
      <c r="Z17527" s="429"/>
      <c r="AA17527" s="429"/>
      <c r="AB17527" s="185"/>
      <c r="AC17527" s="431"/>
    </row>
    <row r="17528" spans="24:29">
      <c r="X17528" s="429"/>
      <c r="Y17528" s="429"/>
      <c r="Z17528" s="429"/>
      <c r="AA17528" s="429"/>
      <c r="AB17528" s="185"/>
      <c r="AC17528" s="431"/>
    </row>
    <row r="17529" spans="24:29">
      <c r="X17529" s="429"/>
      <c r="Y17529" s="429"/>
      <c r="Z17529" s="429"/>
      <c r="AA17529" s="429"/>
      <c r="AB17529" s="185"/>
      <c r="AC17529" s="431"/>
    </row>
    <row r="17530" spans="24:29">
      <c r="X17530" s="429"/>
      <c r="Y17530" s="429"/>
      <c r="Z17530" s="429"/>
      <c r="AA17530" s="429"/>
      <c r="AB17530" s="185"/>
      <c r="AC17530" s="431"/>
    </row>
    <row r="17531" spans="24:29">
      <c r="X17531" s="429"/>
      <c r="Y17531" s="429"/>
      <c r="Z17531" s="429"/>
      <c r="AA17531" s="429"/>
      <c r="AB17531" s="185"/>
      <c r="AC17531" s="431"/>
    </row>
    <row r="17532" spans="24:29">
      <c r="X17532" s="429"/>
      <c r="Y17532" s="429"/>
      <c r="Z17532" s="429"/>
      <c r="AA17532" s="429"/>
      <c r="AB17532" s="185"/>
      <c r="AC17532" s="431"/>
    </row>
    <row r="17533" spans="24:29">
      <c r="X17533" s="429"/>
      <c r="Y17533" s="429"/>
      <c r="Z17533" s="429"/>
      <c r="AA17533" s="429"/>
      <c r="AB17533" s="185"/>
      <c r="AC17533" s="431"/>
    </row>
    <row r="17534" spans="24:29">
      <c r="X17534" s="429"/>
      <c r="Y17534" s="429"/>
      <c r="Z17534" s="429"/>
      <c r="AA17534" s="429"/>
      <c r="AB17534" s="185"/>
      <c r="AC17534" s="431"/>
    </row>
    <row r="17535" spans="24:29">
      <c r="X17535" s="429"/>
      <c r="Y17535" s="429"/>
      <c r="Z17535" s="429"/>
      <c r="AA17535" s="429"/>
      <c r="AB17535" s="185"/>
      <c r="AC17535" s="431"/>
    </row>
    <row r="17536" spans="24:29">
      <c r="X17536" s="429"/>
      <c r="Y17536" s="429"/>
      <c r="Z17536" s="429"/>
      <c r="AA17536" s="429"/>
      <c r="AB17536" s="185"/>
      <c r="AC17536" s="431"/>
    </row>
    <row r="17537" spans="24:29">
      <c r="X17537" s="429"/>
      <c r="Y17537" s="429"/>
      <c r="Z17537" s="429"/>
      <c r="AA17537" s="429"/>
      <c r="AB17537" s="185"/>
      <c r="AC17537" s="431"/>
    </row>
    <row r="17538" spans="24:29">
      <c r="X17538" s="429"/>
      <c r="Y17538" s="429"/>
      <c r="Z17538" s="429"/>
      <c r="AA17538" s="429"/>
      <c r="AB17538" s="185"/>
      <c r="AC17538" s="431"/>
    </row>
    <row r="17539" spans="24:29">
      <c r="X17539" s="429"/>
      <c r="Y17539" s="429"/>
      <c r="Z17539" s="429"/>
      <c r="AA17539" s="429"/>
      <c r="AB17539" s="185"/>
      <c r="AC17539" s="431"/>
    </row>
    <row r="17540" spans="24:29">
      <c r="X17540" s="429"/>
      <c r="Y17540" s="429"/>
      <c r="Z17540" s="429"/>
      <c r="AA17540" s="429"/>
      <c r="AB17540" s="185"/>
      <c r="AC17540" s="431"/>
    </row>
    <row r="17541" spans="24:29">
      <c r="X17541" s="429"/>
      <c r="Y17541" s="429"/>
      <c r="Z17541" s="429"/>
      <c r="AA17541" s="429"/>
      <c r="AB17541" s="185"/>
      <c r="AC17541" s="431"/>
    </row>
    <row r="17542" spans="24:29">
      <c r="X17542" s="429"/>
      <c r="Y17542" s="429"/>
      <c r="Z17542" s="429"/>
      <c r="AA17542" s="429"/>
      <c r="AB17542" s="185"/>
      <c r="AC17542" s="431"/>
    </row>
    <row r="17543" spans="24:29">
      <c r="X17543" s="429"/>
      <c r="Y17543" s="429"/>
      <c r="Z17543" s="429"/>
      <c r="AA17543" s="429"/>
      <c r="AB17543" s="185"/>
      <c r="AC17543" s="431"/>
    </row>
    <row r="17544" spans="24:29">
      <c r="X17544" s="429"/>
      <c r="Y17544" s="429"/>
      <c r="Z17544" s="429"/>
      <c r="AA17544" s="429"/>
      <c r="AB17544" s="185"/>
      <c r="AC17544" s="431"/>
    </row>
    <row r="17545" spans="24:29">
      <c r="X17545" s="429"/>
      <c r="Y17545" s="429"/>
      <c r="Z17545" s="429"/>
      <c r="AA17545" s="429"/>
      <c r="AB17545" s="185"/>
      <c r="AC17545" s="431"/>
    </row>
    <row r="17546" spans="24:29">
      <c r="X17546" s="429"/>
      <c r="Y17546" s="429"/>
      <c r="Z17546" s="429"/>
      <c r="AA17546" s="429"/>
      <c r="AB17546" s="185"/>
      <c r="AC17546" s="431"/>
    </row>
    <row r="17547" spans="24:29">
      <c r="X17547" s="429"/>
      <c r="Y17547" s="429"/>
      <c r="Z17547" s="429"/>
      <c r="AA17547" s="429"/>
      <c r="AB17547" s="185"/>
      <c r="AC17547" s="431"/>
    </row>
    <row r="17548" spans="24:29">
      <c r="X17548" s="429"/>
      <c r="Y17548" s="429"/>
      <c r="Z17548" s="429"/>
      <c r="AA17548" s="429"/>
      <c r="AB17548" s="185"/>
      <c r="AC17548" s="431"/>
    </row>
    <row r="17549" spans="24:29">
      <c r="X17549" s="429"/>
      <c r="Y17549" s="429"/>
      <c r="Z17549" s="429"/>
      <c r="AA17549" s="429"/>
      <c r="AB17549" s="185"/>
      <c r="AC17549" s="431"/>
    </row>
    <row r="17550" spans="24:29">
      <c r="X17550" s="429"/>
      <c r="Y17550" s="429"/>
      <c r="Z17550" s="429"/>
      <c r="AA17550" s="429"/>
      <c r="AB17550" s="185"/>
      <c r="AC17550" s="431"/>
    </row>
    <row r="17551" spans="24:29">
      <c r="X17551" s="429"/>
      <c r="Y17551" s="429"/>
      <c r="Z17551" s="429"/>
      <c r="AA17551" s="429"/>
      <c r="AB17551" s="185"/>
      <c r="AC17551" s="431"/>
    </row>
    <row r="17552" spans="24:29">
      <c r="X17552" s="429"/>
      <c r="Y17552" s="429"/>
      <c r="Z17552" s="429"/>
      <c r="AA17552" s="429"/>
      <c r="AB17552" s="185"/>
      <c r="AC17552" s="431"/>
    </row>
    <row r="17553" spans="24:29">
      <c r="X17553" s="429"/>
      <c r="Y17553" s="429"/>
      <c r="Z17553" s="429"/>
      <c r="AA17553" s="429"/>
      <c r="AB17553" s="185"/>
      <c r="AC17553" s="431"/>
    </row>
    <row r="17554" spans="24:29">
      <c r="X17554" s="429"/>
      <c r="Y17554" s="429"/>
      <c r="Z17554" s="429"/>
      <c r="AA17554" s="429"/>
      <c r="AB17554" s="185"/>
      <c r="AC17554" s="431"/>
    </row>
    <row r="17555" spans="24:29">
      <c r="X17555" s="429"/>
      <c r="Y17555" s="429"/>
      <c r="Z17555" s="429"/>
      <c r="AA17555" s="429"/>
      <c r="AB17555" s="185"/>
      <c r="AC17555" s="431"/>
    </row>
    <row r="17556" spans="24:29">
      <c r="X17556" s="429"/>
      <c r="Y17556" s="429"/>
      <c r="Z17556" s="429"/>
      <c r="AA17556" s="429"/>
      <c r="AB17556" s="185"/>
      <c r="AC17556" s="431"/>
    </row>
    <row r="17557" spans="24:29">
      <c r="X17557" s="429"/>
      <c r="Y17557" s="429"/>
      <c r="Z17557" s="429"/>
      <c r="AA17557" s="429"/>
      <c r="AB17557" s="185"/>
      <c r="AC17557" s="431"/>
    </row>
    <row r="17558" spans="24:29">
      <c r="X17558" s="429"/>
      <c r="Y17558" s="429"/>
      <c r="Z17558" s="429"/>
      <c r="AA17558" s="429"/>
      <c r="AB17558" s="185"/>
      <c r="AC17558" s="431"/>
    </row>
    <row r="17559" spans="24:29">
      <c r="X17559" s="429"/>
      <c r="Y17559" s="429"/>
      <c r="Z17559" s="429"/>
      <c r="AA17559" s="429"/>
      <c r="AB17559" s="185"/>
      <c r="AC17559" s="431"/>
    </row>
    <row r="17560" spans="24:29">
      <c r="X17560" s="429"/>
      <c r="Y17560" s="429"/>
      <c r="Z17560" s="429"/>
      <c r="AA17560" s="429"/>
      <c r="AB17560" s="185"/>
      <c r="AC17560" s="431"/>
    </row>
    <row r="17561" spans="24:29">
      <c r="X17561" s="429"/>
      <c r="Y17561" s="429"/>
      <c r="Z17561" s="429"/>
      <c r="AA17561" s="429"/>
      <c r="AB17561" s="185"/>
      <c r="AC17561" s="431"/>
    </row>
    <row r="17562" spans="24:29">
      <c r="X17562" s="429"/>
      <c r="Y17562" s="429"/>
      <c r="Z17562" s="429"/>
      <c r="AA17562" s="429"/>
      <c r="AB17562" s="185"/>
      <c r="AC17562" s="431"/>
    </row>
    <row r="17563" spans="24:29">
      <c r="X17563" s="429"/>
      <c r="Y17563" s="429"/>
      <c r="Z17563" s="429"/>
      <c r="AA17563" s="429"/>
      <c r="AB17563" s="185"/>
      <c r="AC17563" s="431"/>
    </row>
    <row r="17564" spans="24:29">
      <c r="X17564" s="429"/>
      <c r="Y17564" s="429"/>
      <c r="Z17564" s="429"/>
      <c r="AA17564" s="429"/>
      <c r="AB17564" s="185"/>
      <c r="AC17564" s="431"/>
    </row>
    <row r="17565" spans="24:29">
      <c r="X17565" s="429"/>
      <c r="Y17565" s="429"/>
      <c r="Z17565" s="429"/>
      <c r="AA17565" s="429"/>
      <c r="AB17565" s="185"/>
      <c r="AC17565" s="431"/>
    </row>
    <row r="17566" spans="24:29">
      <c r="X17566" s="429"/>
      <c r="Y17566" s="429"/>
      <c r="Z17566" s="429"/>
      <c r="AA17566" s="429"/>
      <c r="AB17566" s="185"/>
      <c r="AC17566" s="431"/>
    </row>
    <row r="17567" spans="24:29">
      <c r="X17567" s="429"/>
      <c r="Y17567" s="429"/>
      <c r="Z17567" s="429"/>
      <c r="AA17567" s="429"/>
      <c r="AB17567" s="185"/>
      <c r="AC17567" s="431"/>
    </row>
    <row r="17568" spans="24:29">
      <c r="X17568" s="429"/>
      <c r="Y17568" s="429"/>
      <c r="Z17568" s="429"/>
      <c r="AA17568" s="429"/>
      <c r="AB17568" s="185"/>
      <c r="AC17568" s="431"/>
    </row>
    <row r="17569" spans="24:29">
      <c r="X17569" s="429"/>
      <c r="Y17569" s="429"/>
      <c r="Z17569" s="429"/>
      <c r="AA17569" s="429"/>
      <c r="AB17569" s="185"/>
      <c r="AC17569" s="431"/>
    </row>
    <row r="17570" spans="24:29">
      <c r="X17570" s="429"/>
      <c r="Y17570" s="429"/>
      <c r="Z17570" s="429"/>
      <c r="AA17570" s="429"/>
      <c r="AB17570" s="185"/>
      <c r="AC17570" s="431"/>
    </row>
    <row r="17571" spans="24:29">
      <c r="X17571" s="429"/>
      <c r="Y17571" s="429"/>
      <c r="Z17571" s="429"/>
      <c r="AA17571" s="429"/>
      <c r="AB17571" s="185"/>
      <c r="AC17571" s="431"/>
    </row>
    <row r="17572" spans="24:29">
      <c r="X17572" s="429"/>
      <c r="Y17572" s="429"/>
      <c r="Z17572" s="429"/>
      <c r="AA17572" s="429"/>
      <c r="AB17572" s="185"/>
      <c r="AC17572" s="431"/>
    </row>
    <row r="17573" spans="24:29">
      <c r="X17573" s="429"/>
      <c r="Y17573" s="429"/>
      <c r="Z17573" s="429"/>
      <c r="AA17573" s="429"/>
      <c r="AB17573" s="185"/>
      <c r="AC17573" s="431"/>
    </row>
    <row r="17574" spans="24:29">
      <c r="X17574" s="429"/>
      <c r="Y17574" s="429"/>
      <c r="Z17574" s="429"/>
      <c r="AA17574" s="429"/>
      <c r="AB17574" s="185"/>
      <c r="AC17574" s="431"/>
    </row>
    <row r="17575" spans="24:29">
      <c r="X17575" s="429"/>
      <c r="Y17575" s="429"/>
      <c r="Z17575" s="429"/>
      <c r="AA17575" s="429"/>
      <c r="AB17575" s="185"/>
      <c r="AC17575" s="431"/>
    </row>
    <row r="17576" spans="24:29">
      <c r="X17576" s="429"/>
      <c r="Y17576" s="429"/>
      <c r="Z17576" s="429"/>
      <c r="AA17576" s="429"/>
      <c r="AB17576" s="185"/>
      <c r="AC17576" s="431"/>
    </row>
    <row r="17577" spans="24:29">
      <c r="X17577" s="429"/>
      <c r="Y17577" s="429"/>
      <c r="Z17577" s="429"/>
      <c r="AA17577" s="429"/>
      <c r="AB17577" s="185"/>
      <c r="AC17577" s="431"/>
    </row>
    <row r="17578" spans="24:29">
      <c r="X17578" s="429"/>
      <c r="Y17578" s="429"/>
      <c r="Z17578" s="429"/>
      <c r="AA17578" s="429"/>
      <c r="AB17578" s="185"/>
      <c r="AC17578" s="431"/>
    </row>
    <row r="17579" spans="24:29">
      <c r="X17579" s="429"/>
      <c r="Y17579" s="429"/>
      <c r="Z17579" s="429"/>
      <c r="AA17579" s="429"/>
      <c r="AB17579" s="185"/>
      <c r="AC17579" s="431"/>
    </row>
    <row r="17580" spans="24:29">
      <c r="X17580" s="429"/>
      <c r="Y17580" s="429"/>
      <c r="Z17580" s="429"/>
      <c r="AA17580" s="429"/>
      <c r="AB17580" s="185"/>
      <c r="AC17580" s="431"/>
    </row>
    <row r="17581" spans="24:29">
      <c r="X17581" s="429"/>
      <c r="Y17581" s="429"/>
      <c r="Z17581" s="429"/>
      <c r="AA17581" s="429"/>
      <c r="AB17581" s="185"/>
      <c r="AC17581" s="431"/>
    </row>
    <row r="17582" spans="24:29">
      <c r="X17582" s="429"/>
      <c r="Y17582" s="429"/>
      <c r="Z17582" s="429"/>
      <c r="AA17582" s="429"/>
      <c r="AB17582" s="185"/>
      <c r="AC17582" s="431"/>
    </row>
    <row r="17583" spans="24:29">
      <c r="X17583" s="429"/>
      <c r="Y17583" s="429"/>
      <c r="Z17583" s="429"/>
      <c r="AA17583" s="429"/>
      <c r="AB17583" s="185"/>
      <c r="AC17583" s="431"/>
    </row>
    <row r="17584" spans="24:29">
      <c r="X17584" s="429"/>
      <c r="Y17584" s="429"/>
      <c r="Z17584" s="429"/>
      <c r="AA17584" s="429"/>
      <c r="AB17584" s="185"/>
      <c r="AC17584" s="431"/>
    </row>
    <row r="17585" spans="24:29">
      <c r="X17585" s="429"/>
      <c r="Y17585" s="429"/>
      <c r="Z17585" s="429"/>
      <c r="AA17585" s="429"/>
      <c r="AB17585" s="185"/>
      <c r="AC17585" s="431"/>
    </row>
    <row r="17586" spans="24:29">
      <c r="X17586" s="429"/>
      <c r="Y17586" s="429"/>
      <c r="Z17586" s="429"/>
      <c r="AA17586" s="429"/>
      <c r="AB17586" s="185"/>
      <c r="AC17586" s="431"/>
    </row>
    <row r="17587" spans="24:29">
      <c r="X17587" s="429"/>
      <c r="Y17587" s="429"/>
      <c r="Z17587" s="429"/>
      <c r="AA17587" s="429"/>
      <c r="AB17587" s="185"/>
      <c r="AC17587" s="431"/>
    </row>
    <row r="17588" spans="24:29">
      <c r="X17588" s="429"/>
      <c r="Y17588" s="429"/>
      <c r="Z17588" s="429"/>
      <c r="AA17588" s="429"/>
      <c r="AB17588" s="185"/>
      <c r="AC17588" s="431"/>
    </row>
    <row r="17589" spans="24:29">
      <c r="X17589" s="429"/>
      <c r="Y17589" s="429"/>
      <c r="Z17589" s="429"/>
      <c r="AA17589" s="429"/>
      <c r="AB17589" s="185"/>
      <c r="AC17589" s="431"/>
    </row>
    <row r="17590" spans="24:29">
      <c r="X17590" s="429"/>
      <c r="Y17590" s="429"/>
      <c r="Z17590" s="429"/>
      <c r="AA17590" s="429"/>
      <c r="AB17590" s="185"/>
      <c r="AC17590" s="431"/>
    </row>
    <row r="17591" spans="24:29">
      <c r="X17591" s="429"/>
      <c r="Y17591" s="429"/>
      <c r="Z17591" s="429"/>
      <c r="AA17591" s="429"/>
      <c r="AB17591" s="185"/>
      <c r="AC17591" s="431"/>
    </row>
    <row r="17592" spans="24:29">
      <c r="X17592" s="429"/>
      <c r="Y17592" s="429"/>
      <c r="Z17592" s="429"/>
      <c r="AA17592" s="429"/>
      <c r="AB17592" s="185"/>
      <c r="AC17592" s="431"/>
    </row>
    <row r="17593" spans="24:29">
      <c r="X17593" s="429"/>
      <c r="Y17593" s="429"/>
      <c r="Z17593" s="429"/>
      <c r="AA17593" s="429"/>
      <c r="AB17593" s="185"/>
      <c r="AC17593" s="431"/>
    </row>
    <row r="17594" spans="24:29">
      <c r="X17594" s="429"/>
      <c r="Y17594" s="429"/>
      <c r="Z17594" s="429"/>
      <c r="AA17594" s="429"/>
      <c r="AB17594" s="185"/>
      <c r="AC17594" s="431"/>
    </row>
    <row r="17595" spans="24:29">
      <c r="X17595" s="429"/>
      <c r="Y17595" s="429"/>
      <c r="Z17595" s="429"/>
      <c r="AA17595" s="429"/>
      <c r="AB17595" s="185"/>
      <c r="AC17595" s="431"/>
    </row>
    <row r="17596" spans="24:29">
      <c r="X17596" s="429"/>
      <c r="Y17596" s="429"/>
      <c r="Z17596" s="429"/>
      <c r="AA17596" s="429"/>
      <c r="AB17596" s="185"/>
      <c r="AC17596" s="431"/>
    </row>
    <row r="17597" spans="24:29">
      <c r="X17597" s="429"/>
      <c r="Y17597" s="429"/>
      <c r="Z17597" s="429"/>
      <c r="AA17597" s="429"/>
      <c r="AB17597" s="185"/>
      <c r="AC17597" s="431"/>
    </row>
    <row r="17598" spans="24:29">
      <c r="X17598" s="429"/>
      <c r="Y17598" s="429"/>
      <c r="Z17598" s="429"/>
      <c r="AA17598" s="429"/>
      <c r="AB17598" s="185"/>
      <c r="AC17598" s="431"/>
    </row>
    <row r="17599" spans="24:29">
      <c r="X17599" s="429"/>
      <c r="Y17599" s="429"/>
      <c r="Z17599" s="429"/>
      <c r="AA17599" s="429"/>
      <c r="AB17599" s="185"/>
      <c r="AC17599" s="431"/>
    </row>
    <row r="17600" spans="24:29">
      <c r="X17600" s="429"/>
      <c r="Y17600" s="429"/>
      <c r="Z17600" s="429"/>
      <c r="AA17600" s="429"/>
      <c r="AB17600" s="185"/>
      <c r="AC17600" s="431"/>
    </row>
    <row r="17601" spans="24:29">
      <c r="X17601" s="429"/>
      <c r="Y17601" s="429"/>
      <c r="Z17601" s="429"/>
      <c r="AA17601" s="429"/>
      <c r="AB17601" s="185"/>
      <c r="AC17601" s="431"/>
    </row>
    <row r="17602" spans="24:29">
      <c r="X17602" s="429"/>
      <c r="Y17602" s="429"/>
      <c r="Z17602" s="429"/>
      <c r="AA17602" s="429"/>
      <c r="AB17602" s="185"/>
      <c r="AC17602" s="431"/>
    </row>
    <row r="17603" spans="24:29">
      <c r="X17603" s="429"/>
      <c r="Y17603" s="429"/>
      <c r="Z17603" s="429"/>
      <c r="AA17603" s="429"/>
      <c r="AB17603" s="185"/>
      <c r="AC17603" s="431"/>
    </row>
    <row r="17604" spans="24:29">
      <c r="X17604" s="429"/>
      <c r="Y17604" s="429"/>
      <c r="Z17604" s="429"/>
      <c r="AA17604" s="429"/>
      <c r="AB17604" s="185"/>
      <c r="AC17604" s="431"/>
    </row>
    <row r="17605" spans="24:29">
      <c r="X17605" s="429"/>
      <c r="Y17605" s="429"/>
      <c r="Z17605" s="429"/>
      <c r="AA17605" s="429"/>
      <c r="AB17605" s="185"/>
      <c r="AC17605" s="431"/>
    </row>
    <row r="17606" spans="24:29">
      <c r="X17606" s="429"/>
      <c r="Y17606" s="429"/>
      <c r="Z17606" s="429"/>
      <c r="AA17606" s="429"/>
      <c r="AB17606" s="185"/>
      <c r="AC17606" s="431"/>
    </row>
    <row r="17607" spans="24:29">
      <c r="X17607" s="429"/>
      <c r="Y17607" s="429"/>
      <c r="Z17607" s="429"/>
      <c r="AA17607" s="429"/>
      <c r="AB17607" s="185"/>
      <c r="AC17607" s="431"/>
    </row>
    <row r="17608" spans="24:29">
      <c r="X17608" s="429"/>
      <c r="Y17608" s="429"/>
      <c r="Z17608" s="429"/>
      <c r="AA17608" s="429"/>
      <c r="AB17608" s="185"/>
      <c r="AC17608" s="431"/>
    </row>
    <row r="17609" spans="24:29">
      <c r="X17609" s="429"/>
      <c r="Y17609" s="429"/>
      <c r="Z17609" s="429"/>
      <c r="AA17609" s="429"/>
      <c r="AB17609" s="185"/>
      <c r="AC17609" s="431"/>
    </row>
    <row r="17610" spans="24:29">
      <c r="X17610" s="429"/>
      <c r="Y17610" s="429"/>
      <c r="Z17610" s="429"/>
      <c r="AA17610" s="429"/>
      <c r="AB17610" s="185"/>
      <c r="AC17610" s="431"/>
    </row>
    <row r="17611" spans="24:29">
      <c r="X17611" s="429"/>
      <c r="Y17611" s="429"/>
      <c r="Z17611" s="429"/>
      <c r="AA17611" s="429"/>
      <c r="AB17611" s="185"/>
      <c r="AC17611" s="431"/>
    </row>
    <row r="17612" spans="24:29">
      <c r="X17612" s="429"/>
      <c r="Y17612" s="429"/>
      <c r="Z17612" s="429"/>
      <c r="AA17612" s="429"/>
      <c r="AB17612" s="185"/>
      <c r="AC17612" s="431"/>
    </row>
    <row r="17613" spans="24:29">
      <c r="X17613" s="429"/>
      <c r="Y17613" s="429"/>
      <c r="Z17613" s="429"/>
      <c r="AA17613" s="429"/>
      <c r="AB17613" s="185"/>
      <c r="AC17613" s="431"/>
    </row>
    <row r="17614" spans="24:29">
      <c r="X17614" s="429"/>
      <c r="Y17614" s="429"/>
      <c r="Z17614" s="429"/>
      <c r="AA17614" s="429"/>
      <c r="AB17614" s="185"/>
      <c r="AC17614" s="431"/>
    </row>
    <row r="17615" spans="24:29">
      <c r="X17615" s="429"/>
      <c r="Y17615" s="429"/>
      <c r="Z17615" s="429"/>
      <c r="AA17615" s="429"/>
      <c r="AB17615" s="185"/>
      <c r="AC17615" s="431"/>
    </row>
    <row r="17616" spans="24:29">
      <c r="X17616" s="429"/>
      <c r="Y17616" s="429"/>
      <c r="Z17616" s="429"/>
      <c r="AA17616" s="429"/>
      <c r="AB17616" s="185"/>
      <c r="AC17616" s="431"/>
    </row>
    <row r="17617" spans="24:29">
      <c r="X17617" s="429"/>
      <c r="Y17617" s="429"/>
      <c r="Z17617" s="429"/>
      <c r="AA17617" s="429"/>
      <c r="AB17617" s="185"/>
      <c r="AC17617" s="431"/>
    </row>
    <row r="17618" spans="24:29">
      <c r="X17618" s="429"/>
      <c r="Y17618" s="429"/>
      <c r="Z17618" s="429"/>
      <c r="AA17618" s="429"/>
      <c r="AB17618" s="185"/>
      <c r="AC17618" s="431"/>
    </row>
    <row r="17619" spans="24:29">
      <c r="X17619" s="429"/>
      <c r="Y17619" s="429"/>
      <c r="Z17619" s="429"/>
      <c r="AA17619" s="429"/>
      <c r="AB17619" s="185"/>
      <c r="AC17619" s="431"/>
    </row>
    <row r="17620" spans="24:29">
      <c r="X17620" s="429"/>
      <c r="Y17620" s="429"/>
      <c r="Z17620" s="429"/>
      <c r="AA17620" s="429"/>
      <c r="AB17620" s="185"/>
      <c r="AC17620" s="431"/>
    </row>
    <row r="17621" spans="24:29">
      <c r="X17621" s="429"/>
      <c r="Y17621" s="429"/>
      <c r="Z17621" s="429"/>
      <c r="AA17621" s="429"/>
      <c r="AB17621" s="185"/>
      <c r="AC17621" s="431"/>
    </row>
    <row r="17622" spans="24:29">
      <c r="X17622" s="429"/>
      <c r="Y17622" s="429"/>
      <c r="Z17622" s="429"/>
      <c r="AA17622" s="429"/>
      <c r="AB17622" s="185"/>
      <c r="AC17622" s="431"/>
    </row>
    <row r="17623" spans="24:29">
      <c r="X17623" s="429"/>
      <c r="Y17623" s="429"/>
      <c r="Z17623" s="429"/>
      <c r="AA17623" s="429"/>
      <c r="AB17623" s="185"/>
      <c r="AC17623" s="431"/>
    </row>
    <row r="17624" spans="24:29">
      <c r="X17624" s="429"/>
      <c r="Y17624" s="429"/>
      <c r="Z17624" s="429"/>
      <c r="AA17624" s="429"/>
      <c r="AB17624" s="185"/>
      <c r="AC17624" s="431"/>
    </row>
    <row r="17625" spans="24:29">
      <c r="X17625" s="429"/>
      <c r="Y17625" s="429"/>
      <c r="Z17625" s="429"/>
      <c r="AA17625" s="429"/>
      <c r="AB17625" s="185"/>
      <c r="AC17625" s="431"/>
    </row>
    <row r="17626" spans="24:29">
      <c r="X17626" s="429"/>
      <c r="Y17626" s="429"/>
      <c r="Z17626" s="429"/>
      <c r="AA17626" s="429"/>
      <c r="AB17626" s="185"/>
      <c r="AC17626" s="431"/>
    </row>
    <row r="17627" spans="24:29">
      <c r="X17627" s="429"/>
      <c r="Y17627" s="429"/>
      <c r="Z17627" s="429"/>
      <c r="AA17627" s="429"/>
      <c r="AB17627" s="185"/>
      <c r="AC17627" s="431"/>
    </row>
    <row r="17628" spans="24:29">
      <c r="X17628" s="429"/>
      <c r="Y17628" s="429"/>
      <c r="Z17628" s="429"/>
      <c r="AA17628" s="429"/>
      <c r="AB17628" s="185"/>
      <c r="AC17628" s="431"/>
    </row>
    <row r="17629" spans="24:29">
      <c r="X17629" s="429"/>
      <c r="Y17629" s="429"/>
      <c r="Z17629" s="429"/>
      <c r="AA17629" s="429"/>
      <c r="AB17629" s="185"/>
      <c r="AC17629" s="431"/>
    </row>
    <row r="17630" spans="24:29">
      <c r="X17630" s="429"/>
      <c r="Y17630" s="429"/>
      <c r="Z17630" s="429"/>
      <c r="AA17630" s="429"/>
      <c r="AB17630" s="185"/>
      <c r="AC17630" s="431"/>
    </row>
    <row r="17631" spans="24:29">
      <c r="X17631" s="429"/>
      <c r="Y17631" s="429"/>
      <c r="Z17631" s="429"/>
      <c r="AA17631" s="429"/>
      <c r="AB17631" s="185"/>
      <c r="AC17631" s="431"/>
    </row>
    <row r="17632" spans="24:29">
      <c r="X17632" s="429"/>
      <c r="Y17632" s="429"/>
      <c r="Z17632" s="429"/>
      <c r="AA17632" s="429"/>
      <c r="AB17632" s="185"/>
      <c r="AC17632" s="431"/>
    </row>
    <row r="17633" spans="24:29">
      <c r="X17633" s="429"/>
      <c r="Y17633" s="429"/>
      <c r="Z17633" s="429"/>
      <c r="AA17633" s="429"/>
      <c r="AB17633" s="185"/>
      <c r="AC17633" s="431"/>
    </row>
    <row r="17634" spans="24:29">
      <c r="X17634" s="429"/>
      <c r="Y17634" s="429"/>
      <c r="Z17634" s="429"/>
      <c r="AA17634" s="429"/>
      <c r="AB17634" s="185"/>
      <c r="AC17634" s="431"/>
    </row>
    <row r="17635" spans="24:29">
      <c r="X17635" s="429"/>
      <c r="Y17635" s="429"/>
      <c r="Z17635" s="429"/>
      <c r="AA17635" s="429"/>
      <c r="AB17635" s="185"/>
      <c r="AC17635" s="431"/>
    </row>
    <row r="17636" spans="24:29">
      <c r="X17636" s="429"/>
      <c r="Y17636" s="429"/>
      <c r="Z17636" s="429"/>
      <c r="AA17636" s="429"/>
      <c r="AB17636" s="185"/>
      <c r="AC17636" s="431"/>
    </row>
    <row r="17637" spans="24:29">
      <c r="X17637" s="429"/>
      <c r="Y17637" s="429"/>
      <c r="Z17637" s="429"/>
      <c r="AA17637" s="429"/>
      <c r="AB17637" s="185"/>
      <c r="AC17637" s="431"/>
    </row>
    <row r="17638" spans="24:29">
      <c r="X17638" s="429"/>
      <c r="Y17638" s="429"/>
      <c r="Z17638" s="429"/>
      <c r="AA17638" s="429"/>
      <c r="AB17638" s="185"/>
      <c r="AC17638" s="431"/>
    </row>
    <row r="17639" spans="24:29">
      <c r="X17639" s="429"/>
      <c r="Y17639" s="429"/>
      <c r="Z17639" s="429"/>
      <c r="AA17639" s="429"/>
      <c r="AB17639" s="185"/>
      <c r="AC17639" s="431"/>
    </row>
    <row r="17640" spans="24:29">
      <c r="X17640" s="429"/>
      <c r="Y17640" s="429"/>
      <c r="Z17640" s="429"/>
      <c r="AA17640" s="429"/>
      <c r="AB17640" s="185"/>
      <c r="AC17640" s="431"/>
    </row>
    <row r="17641" spans="24:29">
      <c r="X17641" s="429"/>
      <c r="Y17641" s="429"/>
      <c r="Z17641" s="429"/>
      <c r="AA17641" s="429"/>
      <c r="AB17641" s="185"/>
      <c r="AC17641" s="431"/>
    </row>
    <row r="17642" spans="24:29">
      <c r="X17642" s="429"/>
      <c r="Y17642" s="429"/>
      <c r="Z17642" s="429"/>
      <c r="AA17642" s="429"/>
      <c r="AB17642" s="185"/>
      <c r="AC17642" s="431"/>
    </row>
    <row r="17643" spans="24:29">
      <c r="X17643" s="429"/>
      <c r="Y17643" s="429"/>
      <c r="Z17643" s="429"/>
      <c r="AA17643" s="429"/>
      <c r="AB17643" s="185"/>
      <c r="AC17643" s="431"/>
    </row>
    <row r="17644" spans="24:29">
      <c r="X17644" s="429"/>
      <c r="Y17644" s="429"/>
      <c r="Z17644" s="429"/>
      <c r="AA17644" s="429"/>
      <c r="AB17644" s="185"/>
      <c r="AC17644" s="431"/>
    </row>
    <row r="17645" spans="24:29">
      <c r="X17645" s="429"/>
      <c r="Y17645" s="429"/>
      <c r="Z17645" s="429"/>
      <c r="AA17645" s="429"/>
      <c r="AB17645" s="185"/>
      <c r="AC17645" s="431"/>
    </row>
    <row r="17646" spans="24:29">
      <c r="X17646" s="429"/>
      <c r="Y17646" s="429"/>
      <c r="Z17646" s="429"/>
      <c r="AA17646" s="429"/>
      <c r="AB17646" s="185"/>
      <c r="AC17646" s="431"/>
    </row>
    <row r="17647" spans="24:29">
      <c r="X17647" s="429"/>
      <c r="Y17647" s="429"/>
      <c r="Z17647" s="429"/>
      <c r="AA17647" s="429"/>
      <c r="AB17647" s="185"/>
      <c r="AC17647" s="431"/>
    </row>
    <row r="17648" spans="24:29">
      <c r="X17648" s="429"/>
      <c r="Y17648" s="429"/>
      <c r="Z17648" s="429"/>
      <c r="AA17648" s="429"/>
      <c r="AB17648" s="185"/>
      <c r="AC17648" s="431"/>
    </row>
    <row r="17649" spans="24:29">
      <c r="X17649" s="429"/>
      <c r="Y17649" s="429"/>
      <c r="Z17649" s="429"/>
      <c r="AA17649" s="429"/>
      <c r="AB17649" s="185"/>
      <c r="AC17649" s="431"/>
    </row>
    <row r="17650" spans="24:29">
      <c r="X17650" s="429"/>
      <c r="Y17650" s="429"/>
      <c r="Z17650" s="429"/>
      <c r="AA17650" s="429"/>
      <c r="AB17650" s="185"/>
      <c r="AC17650" s="431"/>
    </row>
    <row r="17651" spans="24:29">
      <c r="X17651" s="429"/>
      <c r="Y17651" s="429"/>
      <c r="Z17651" s="429"/>
      <c r="AA17651" s="429"/>
      <c r="AB17651" s="185"/>
      <c r="AC17651" s="431"/>
    </row>
    <row r="17652" spans="24:29">
      <c r="X17652" s="429"/>
      <c r="Y17652" s="429"/>
      <c r="Z17652" s="429"/>
      <c r="AA17652" s="429"/>
      <c r="AB17652" s="185"/>
      <c r="AC17652" s="431"/>
    </row>
    <row r="17653" spans="24:29">
      <c r="X17653" s="429"/>
      <c r="Y17653" s="429"/>
      <c r="Z17653" s="429"/>
      <c r="AA17653" s="429"/>
      <c r="AB17653" s="185"/>
      <c r="AC17653" s="431"/>
    </row>
    <row r="17654" spans="24:29">
      <c r="X17654" s="429"/>
      <c r="Y17654" s="429"/>
      <c r="Z17654" s="429"/>
      <c r="AA17654" s="429"/>
      <c r="AB17654" s="185"/>
      <c r="AC17654" s="431"/>
    </row>
    <row r="17655" spans="24:29">
      <c r="X17655" s="429"/>
      <c r="Y17655" s="429"/>
      <c r="Z17655" s="429"/>
      <c r="AA17655" s="429"/>
      <c r="AB17655" s="185"/>
      <c r="AC17655" s="431"/>
    </row>
    <row r="17656" spans="24:29">
      <c r="X17656" s="429"/>
      <c r="Y17656" s="429"/>
      <c r="Z17656" s="429"/>
      <c r="AA17656" s="429"/>
      <c r="AB17656" s="185"/>
      <c r="AC17656" s="431"/>
    </row>
    <row r="17657" spans="24:29">
      <c r="X17657" s="429"/>
      <c r="Y17657" s="429"/>
      <c r="Z17657" s="429"/>
      <c r="AA17657" s="429"/>
      <c r="AB17657" s="185"/>
      <c r="AC17657" s="431"/>
    </row>
    <row r="17658" spans="24:29">
      <c r="X17658" s="429"/>
      <c r="Y17658" s="429"/>
      <c r="Z17658" s="429"/>
      <c r="AA17658" s="429"/>
      <c r="AB17658" s="185"/>
      <c r="AC17658" s="431"/>
    </row>
    <row r="17659" spans="24:29">
      <c r="X17659" s="429"/>
      <c r="Y17659" s="429"/>
      <c r="Z17659" s="429"/>
      <c r="AA17659" s="429"/>
      <c r="AB17659" s="185"/>
      <c r="AC17659" s="431"/>
    </row>
    <row r="17660" spans="24:29">
      <c r="X17660" s="429"/>
      <c r="Y17660" s="429"/>
      <c r="Z17660" s="429"/>
      <c r="AA17660" s="429"/>
      <c r="AB17660" s="185"/>
      <c r="AC17660" s="431"/>
    </row>
    <row r="17661" spans="24:29">
      <c r="X17661" s="429"/>
      <c r="Y17661" s="429"/>
      <c r="Z17661" s="429"/>
      <c r="AA17661" s="429"/>
      <c r="AB17661" s="185"/>
      <c r="AC17661" s="431"/>
    </row>
    <row r="17662" spans="24:29">
      <c r="X17662" s="429"/>
      <c r="Y17662" s="429"/>
      <c r="Z17662" s="429"/>
      <c r="AA17662" s="429"/>
      <c r="AB17662" s="185"/>
      <c r="AC17662" s="431"/>
    </row>
    <row r="17663" spans="24:29">
      <c r="X17663" s="429"/>
      <c r="Y17663" s="429"/>
      <c r="Z17663" s="429"/>
      <c r="AA17663" s="429"/>
      <c r="AB17663" s="185"/>
      <c r="AC17663" s="431"/>
    </row>
    <row r="17664" spans="24:29">
      <c r="X17664" s="429"/>
      <c r="Y17664" s="429"/>
      <c r="Z17664" s="429"/>
      <c r="AA17664" s="429"/>
      <c r="AB17664" s="185"/>
      <c r="AC17664" s="431"/>
    </row>
    <row r="17665" spans="24:29">
      <c r="X17665" s="429"/>
      <c r="Y17665" s="429"/>
      <c r="Z17665" s="429"/>
      <c r="AA17665" s="429"/>
      <c r="AB17665" s="185"/>
      <c r="AC17665" s="431"/>
    </row>
    <row r="17666" spans="24:29">
      <c r="X17666" s="429"/>
      <c r="Y17666" s="429"/>
      <c r="Z17666" s="429"/>
      <c r="AA17666" s="429"/>
      <c r="AB17666" s="185"/>
      <c r="AC17666" s="431"/>
    </row>
    <row r="17667" spans="24:29">
      <c r="X17667" s="429"/>
      <c r="Y17667" s="429"/>
      <c r="Z17667" s="429"/>
      <c r="AA17667" s="429"/>
      <c r="AB17667" s="185"/>
      <c r="AC17667" s="431"/>
    </row>
    <row r="17668" spans="24:29">
      <c r="X17668" s="429"/>
      <c r="Y17668" s="429"/>
      <c r="Z17668" s="429"/>
      <c r="AA17668" s="429"/>
      <c r="AB17668" s="185"/>
      <c r="AC17668" s="431"/>
    </row>
    <row r="17669" spans="24:29">
      <c r="X17669" s="429"/>
      <c r="Y17669" s="429"/>
      <c r="Z17669" s="429"/>
      <c r="AA17669" s="429"/>
      <c r="AB17669" s="185"/>
      <c r="AC17669" s="431"/>
    </row>
    <row r="17670" spans="24:29">
      <c r="X17670" s="429"/>
      <c r="Y17670" s="429"/>
      <c r="Z17670" s="429"/>
      <c r="AA17670" s="429"/>
      <c r="AB17670" s="185"/>
      <c r="AC17670" s="431"/>
    </row>
    <row r="17671" spans="24:29">
      <c r="X17671" s="429"/>
      <c r="Y17671" s="429"/>
      <c r="Z17671" s="429"/>
      <c r="AA17671" s="429"/>
      <c r="AB17671" s="185"/>
      <c r="AC17671" s="431"/>
    </row>
    <row r="17672" spans="24:29">
      <c r="X17672" s="429"/>
      <c r="Y17672" s="429"/>
      <c r="Z17672" s="429"/>
      <c r="AA17672" s="429"/>
      <c r="AB17672" s="185"/>
      <c r="AC17672" s="431"/>
    </row>
    <row r="17673" spans="24:29">
      <c r="X17673" s="429"/>
      <c r="Y17673" s="429"/>
      <c r="Z17673" s="429"/>
      <c r="AA17673" s="429"/>
      <c r="AB17673" s="185"/>
      <c r="AC17673" s="431"/>
    </row>
    <row r="17674" spans="24:29">
      <c r="X17674" s="429"/>
      <c r="Y17674" s="429"/>
      <c r="Z17674" s="429"/>
      <c r="AA17674" s="429"/>
      <c r="AB17674" s="185"/>
      <c r="AC17674" s="431"/>
    </row>
    <row r="17675" spans="24:29">
      <c r="X17675" s="429"/>
      <c r="Y17675" s="429"/>
      <c r="Z17675" s="429"/>
      <c r="AA17675" s="429"/>
      <c r="AB17675" s="185"/>
      <c r="AC17675" s="431"/>
    </row>
    <row r="17676" spans="24:29">
      <c r="X17676" s="429"/>
      <c r="Y17676" s="429"/>
      <c r="Z17676" s="429"/>
      <c r="AA17676" s="429"/>
      <c r="AB17676" s="185"/>
      <c r="AC17676" s="431"/>
    </row>
    <row r="17677" spans="24:29">
      <c r="X17677" s="429"/>
      <c r="Y17677" s="429"/>
      <c r="Z17677" s="429"/>
      <c r="AA17677" s="429"/>
      <c r="AB17677" s="185"/>
      <c r="AC17677" s="431"/>
    </row>
    <row r="17678" spans="24:29">
      <c r="X17678" s="429"/>
      <c r="Y17678" s="429"/>
      <c r="Z17678" s="429"/>
      <c r="AA17678" s="429"/>
      <c r="AB17678" s="185"/>
      <c r="AC17678" s="431"/>
    </row>
    <row r="17679" spans="24:29">
      <c r="X17679" s="429"/>
      <c r="Y17679" s="429"/>
      <c r="Z17679" s="429"/>
      <c r="AA17679" s="429"/>
      <c r="AB17679" s="185"/>
      <c r="AC17679" s="431"/>
    </row>
    <row r="17680" spans="24:29">
      <c r="X17680" s="429"/>
      <c r="Y17680" s="429"/>
      <c r="Z17680" s="429"/>
      <c r="AA17680" s="429"/>
      <c r="AB17680" s="185"/>
      <c r="AC17680" s="431"/>
    </row>
    <row r="17681" spans="24:29">
      <c r="X17681" s="429"/>
      <c r="Y17681" s="429"/>
      <c r="Z17681" s="429"/>
      <c r="AA17681" s="429"/>
      <c r="AB17681" s="185"/>
      <c r="AC17681" s="431"/>
    </row>
    <row r="17682" spans="24:29">
      <c r="X17682" s="429"/>
      <c r="Y17682" s="429"/>
      <c r="Z17682" s="429"/>
      <c r="AA17682" s="429"/>
      <c r="AB17682" s="185"/>
      <c r="AC17682" s="431"/>
    </row>
    <row r="17683" spans="24:29">
      <c r="X17683" s="429"/>
      <c r="Y17683" s="429"/>
      <c r="Z17683" s="429"/>
      <c r="AA17683" s="429"/>
      <c r="AB17683" s="185"/>
      <c r="AC17683" s="431"/>
    </row>
    <row r="17684" spans="24:29">
      <c r="X17684" s="429"/>
      <c r="Y17684" s="429"/>
      <c r="Z17684" s="429"/>
      <c r="AA17684" s="429"/>
      <c r="AB17684" s="185"/>
      <c r="AC17684" s="431"/>
    </row>
    <row r="17685" spans="24:29">
      <c r="X17685" s="429"/>
      <c r="Y17685" s="429"/>
      <c r="Z17685" s="429"/>
      <c r="AA17685" s="429"/>
      <c r="AB17685" s="185"/>
      <c r="AC17685" s="431"/>
    </row>
    <row r="17686" spans="24:29">
      <c r="X17686" s="429"/>
      <c r="Y17686" s="429"/>
      <c r="Z17686" s="429"/>
      <c r="AA17686" s="429"/>
      <c r="AB17686" s="185"/>
      <c r="AC17686" s="431"/>
    </row>
    <row r="17687" spans="24:29">
      <c r="X17687" s="429"/>
      <c r="Y17687" s="429"/>
      <c r="Z17687" s="429"/>
      <c r="AA17687" s="429"/>
      <c r="AB17687" s="185"/>
      <c r="AC17687" s="431"/>
    </row>
    <row r="17688" spans="24:29">
      <c r="X17688" s="429"/>
      <c r="Y17688" s="429"/>
      <c r="Z17688" s="429"/>
      <c r="AA17688" s="429"/>
      <c r="AB17688" s="185"/>
      <c r="AC17688" s="431"/>
    </row>
    <row r="17689" spans="24:29">
      <c r="X17689" s="429"/>
      <c r="Y17689" s="429"/>
      <c r="Z17689" s="429"/>
      <c r="AA17689" s="429"/>
      <c r="AB17689" s="185"/>
      <c r="AC17689" s="431"/>
    </row>
    <row r="17690" spans="24:29">
      <c r="X17690" s="429"/>
      <c r="Y17690" s="429"/>
      <c r="Z17690" s="429"/>
      <c r="AA17690" s="429"/>
      <c r="AB17690" s="185"/>
      <c r="AC17690" s="431"/>
    </row>
    <row r="17691" spans="24:29">
      <c r="X17691" s="429"/>
      <c r="Y17691" s="429"/>
      <c r="Z17691" s="429"/>
      <c r="AA17691" s="429"/>
      <c r="AB17691" s="185"/>
      <c r="AC17691" s="431"/>
    </row>
    <row r="17692" spans="24:29">
      <c r="X17692" s="429"/>
      <c r="Y17692" s="429"/>
      <c r="Z17692" s="429"/>
      <c r="AA17692" s="429"/>
      <c r="AB17692" s="185"/>
      <c r="AC17692" s="431"/>
    </row>
    <row r="17693" spans="24:29">
      <c r="X17693" s="429"/>
      <c r="Y17693" s="429"/>
      <c r="Z17693" s="429"/>
      <c r="AA17693" s="429"/>
      <c r="AB17693" s="185"/>
      <c r="AC17693" s="431"/>
    </row>
    <row r="17694" spans="24:29">
      <c r="X17694" s="429"/>
      <c r="Y17694" s="429"/>
      <c r="Z17694" s="429"/>
      <c r="AA17694" s="429"/>
      <c r="AB17694" s="185"/>
      <c r="AC17694" s="431"/>
    </row>
    <row r="17695" spans="24:29">
      <c r="X17695" s="429"/>
      <c r="Y17695" s="429"/>
      <c r="Z17695" s="429"/>
      <c r="AA17695" s="429"/>
      <c r="AB17695" s="185"/>
      <c r="AC17695" s="431"/>
    </row>
    <row r="17696" spans="24:29">
      <c r="X17696" s="429"/>
      <c r="Y17696" s="429"/>
      <c r="Z17696" s="429"/>
      <c r="AA17696" s="429"/>
      <c r="AB17696" s="185"/>
      <c r="AC17696" s="431"/>
    </row>
    <row r="17697" spans="24:29">
      <c r="X17697" s="429"/>
      <c r="Y17697" s="429"/>
      <c r="Z17697" s="429"/>
      <c r="AA17697" s="429"/>
      <c r="AB17697" s="185"/>
      <c r="AC17697" s="431"/>
    </row>
    <row r="17698" spans="24:29">
      <c r="X17698" s="429"/>
      <c r="Y17698" s="429"/>
      <c r="Z17698" s="429"/>
      <c r="AA17698" s="429"/>
      <c r="AB17698" s="185"/>
      <c r="AC17698" s="431"/>
    </row>
    <row r="17699" spans="24:29">
      <c r="X17699" s="429"/>
      <c r="Y17699" s="429"/>
      <c r="Z17699" s="429"/>
      <c r="AA17699" s="429"/>
      <c r="AB17699" s="185"/>
      <c r="AC17699" s="431"/>
    </row>
    <row r="17700" spans="24:29">
      <c r="X17700" s="429"/>
      <c r="Y17700" s="429"/>
      <c r="Z17700" s="429"/>
      <c r="AA17700" s="429"/>
      <c r="AB17700" s="185"/>
      <c r="AC17700" s="431"/>
    </row>
    <row r="17701" spans="24:29">
      <c r="X17701" s="429"/>
      <c r="Y17701" s="429"/>
      <c r="Z17701" s="429"/>
      <c r="AA17701" s="429"/>
      <c r="AB17701" s="185"/>
      <c r="AC17701" s="431"/>
    </row>
    <row r="17702" spans="24:29">
      <c r="X17702" s="429"/>
      <c r="Y17702" s="429"/>
      <c r="Z17702" s="429"/>
      <c r="AA17702" s="429"/>
      <c r="AB17702" s="185"/>
      <c r="AC17702" s="431"/>
    </row>
    <row r="17703" spans="24:29">
      <c r="X17703" s="429"/>
      <c r="Y17703" s="429"/>
      <c r="Z17703" s="429"/>
      <c r="AA17703" s="429"/>
      <c r="AB17703" s="185"/>
      <c r="AC17703" s="431"/>
    </row>
    <row r="17704" spans="24:29">
      <c r="X17704" s="429"/>
      <c r="Y17704" s="429"/>
      <c r="Z17704" s="429"/>
      <c r="AA17704" s="429"/>
      <c r="AB17704" s="185"/>
      <c r="AC17704" s="431"/>
    </row>
    <row r="17705" spans="24:29">
      <c r="X17705" s="429"/>
      <c r="Y17705" s="429"/>
      <c r="Z17705" s="429"/>
      <c r="AA17705" s="429"/>
      <c r="AB17705" s="185"/>
      <c r="AC17705" s="431"/>
    </row>
    <row r="17706" spans="24:29">
      <c r="X17706" s="429"/>
      <c r="Y17706" s="429"/>
      <c r="Z17706" s="429"/>
      <c r="AA17706" s="429"/>
      <c r="AB17706" s="185"/>
      <c r="AC17706" s="431"/>
    </row>
    <row r="17707" spans="24:29">
      <c r="X17707" s="429"/>
      <c r="Y17707" s="429"/>
      <c r="Z17707" s="429"/>
      <c r="AA17707" s="429"/>
      <c r="AB17707" s="185"/>
      <c r="AC17707" s="431"/>
    </row>
    <row r="17708" spans="24:29">
      <c r="X17708" s="429"/>
      <c r="Y17708" s="429"/>
      <c r="Z17708" s="429"/>
      <c r="AA17708" s="429"/>
      <c r="AB17708" s="185"/>
      <c r="AC17708" s="431"/>
    </row>
    <row r="17709" spans="24:29">
      <c r="X17709" s="429"/>
      <c r="Y17709" s="429"/>
      <c r="Z17709" s="429"/>
      <c r="AA17709" s="429"/>
      <c r="AB17709" s="185"/>
      <c r="AC17709" s="431"/>
    </row>
    <row r="17710" spans="24:29">
      <c r="X17710" s="429"/>
      <c r="Y17710" s="429"/>
      <c r="Z17710" s="429"/>
      <c r="AA17710" s="429"/>
      <c r="AB17710" s="185"/>
      <c r="AC17710" s="431"/>
    </row>
    <row r="17711" spans="24:29">
      <c r="X17711" s="429"/>
      <c r="Y17711" s="429"/>
      <c r="Z17711" s="429"/>
      <c r="AA17711" s="429"/>
      <c r="AB17711" s="185"/>
      <c r="AC17711" s="431"/>
    </row>
    <row r="17712" spans="24:29">
      <c r="X17712" s="429"/>
      <c r="Y17712" s="429"/>
      <c r="Z17712" s="429"/>
      <c r="AA17712" s="429"/>
      <c r="AB17712" s="185"/>
      <c r="AC17712" s="431"/>
    </row>
    <row r="17713" spans="24:29">
      <c r="X17713" s="429"/>
      <c r="Y17713" s="429"/>
      <c r="Z17713" s="429"/>
      <c r="AA17713" s="429"/>
      <c r="AB17713" s="185"/>
      <c r="AC17713" s="431"/>
    </row>
    <row r="17714" spans="24:29">
      <c r="X17714" s="429"/>
      <c r="Y17714" s="429"/>
      <c r="Z17714" s="429"/>
      <c r="AA17714" s="429"/>
      <c r="AB17714" s="185"/>
      <c r="AC17714" s="431"/>
    </row>
    <row r="17715" spans="24:29">
      <c r="X17715" s="429"/>
      <c r="Y17715" s="429"/>
      <c r="Z17715" s="429"/>
      <c r="AA17715" s="429"/>
      <c r="AB17715" s="185"/>
      <c r="AC17715" s="431"/>
    </row>
    <row r="17716" spans="24:29">
      <c r="X17716" s="429"/>
      <c r="Y17716" s="429"/>
      <c r="Z17716" s="429"/>
      <c r="AA17716" s="429"/>
      <c r="AB17716" s="185"/>
      <c r="AC17716" s="431"/>
    </row>
    <row r="17717" spans="24:29">
      <c r="X17717" s="429"/>
      <c r="Y17717" s="429"/>
      <c r="Z17717" s="429"/>
      <c r="AA17717" s="429"/>
      <c r="AB17717" s="185"/>
      <c r="AC17717" s="431"/>
    </row>
    <row r="17718" spans="24:29">
      <c r="X17718" s="429"/>
      <c r="Y17718" s="429"/>
      <c r="Z17718" s="429"/>
      <c r="AA17718" s="429"/>
      <c r="AB17718" s="185"/>
      <c r="AC17718" s="431"/>
    </row>
    <row r="17719" spans="24:29">
      <c r="X17719" s="429"/>
      <c r="Y17719" s="429"/>
      <c r="Z17719" s="429"/>
      <c r="AA17719" s="429"/>
      <c r="AB17719" s="185"/>
      <c r="AC17719" s="431"/>
    </row>
    <row r="17720" spans="24:29">
      <c r="X17720" s="429"/>
      <c r="Y17720" s="429"/>
      <c r="Z17720" s="429"/>
      <c r="AA17720" s="429"/>
      <c r="AB17720" s="185"/>
      <c r="AC17720" s="431"/>
    </row>
    <row r="17721" spans="24:29">
      <c r="X17721" s="429"/>
      <c r="Y17721" s="429"/>
      <c r="Z17721" s="429"/>
      <c r="AA17721" s="429"/>
      <c r="AB17721" s="185"/>
      <c r="AC17721" s="431"/>
    </row>
    <row r="17722" spans="24:29">
      <c r="X17722" s="429"/>
      <c r="Y17722" s="429"/>
      <c r="Z17722" s="429"/>
      <c r="AA17722" s="429"/>
      <c r="AB17722" s="185"/>
      <c r="AC17722" s="431"/>
    </row>
    <row r="17723" spans="24:29">
      <c r="X17723" s="429"/>
      <c r="Y17723" s="429"/>
      <c r="Z17723" s="429"/>
      <c r="AA17723" s="429"/>
      <c r="AB17723" s="185"/>
      <c r="AC17723" s="431"/>
    </row>
    <row r="17724" spans="24:29">
      <c r="X17724" s="429"/>
      <c r="Y17724" s="429"/>
      <c r="Z17724" s="429"/>
      <c r="AA17724" s="429"/>
      <c r="AB17724" s="185"/>
      <c r="AC17724" s="431"/>
    </row>
    <row r="17725" spans="24:29">
      <c r="X17725" s="429"/>
      <c r="Y17725" s="429"/>
      <c r="Z17725" s="429"/>
      <c r="AA17725" s="429"/>
      <c r="AB17725" s="185"/>
      <c r="AC17725" s="431"/>
    </row>
    <row r="17726" spans="24:29">
      <c r="X17726" s="429"/>
      <c r="Y17726" s="429"/>
      <c r="Z17726" s="429"/>
      <c r="AA17726" s="429"/>
      <c r="AB17726" s="185"/>
      <c r="AC17726" s="431"/>
    </row>
    <row r="17727" spans="24:29">
      <c r="X17727" s="429"/>
      <c r="Y17727" s="429"/>
      <c r="Z17727" s="429"/>
      <c r="AA17727" s="429"/>
      <c r="AB17727" s="185"/>
      <c r="AC17727" s="431"/>
    </row>
    <row r="17728" spans="24:29">
      <c r="X17728" s="429"/>
      <c r="Y17728" s="429"/>
      <c r="Z17728" s="429"/>
      <c r="AA17728" s="429"/>
      <c r="AB17728" s="185"/>
      <c r="AC17728" s="431"/>
    </row>
    <row r="17729" spans="24:29">
      <c r="X17729" s="429"/>
      <c r="Y17729" s="429"/>
      <c r="Z17729" s="429"/>
      <c r="AA17729" s="429"/>
      <c r="AB17729" s="185"/>
      <c r="AC17729" s="431"/>
    </row>
    <row r="17730" spans="24:29">
      <c r="X17730" s="429"/>
      <c r="Y17730" s="429"/>
      <c r="Z17730" s="429"/>
      <c r="AA17730" s="429"/>
      <c r="AB17730" s="185"/>
      <c r="AC17730" s="431"/>
    </row>
    <row r="17731" spans="24:29">
      <c r="X17731" s="429"/>
      <c r="Y17731" s="429"/>
      <c r="Z17731" s="429"/>
      <c r="AA17731" s="429"/>
      <c r="AB17731" s="185"/>
      <c r="AC17731" s="431"/>
    </row>
    <row r="17732" spans="24:29">
      <c r="X17732" s="429"/>
      <c r="Y17732" s="429"/>
      <c r="Z17732" s="429"/>
      <c r="AA17732" s="429"/>
      <c r="AB17732" s="185"/>
      <c r="AC17732" s="431"/>
    </row>
    <row r="17733" spans="24:29">
      <c r="X17733" s="429"/>
      <c r="Y17733" s="429"/>
      <c r="Z17733" s="429"/>
      <c r="AA17733" s="429"/>
      <c r="AB17733" s="185"/>
      <c r="AC17733" s="431"/>
    </row>
    <row r="17734" spans="24:29">
      <c r="X17734" s="429"/>
      <c r="Y17734" s="429"/>
      <c r="Z17734" s="429"/>
      <c r="AA17734" s="429"/>
      <c r="AB17734" s="185"/>
      <c r="AC17734" s="431"/>
    </row>
    <row r="17735" spans="24:29">
      <c r="X17735" s="429"/>
      <c r="Y17735" s="429"/>
      <c r="Z17735" s="429"/>
      <c r="AA17735" s="429"/>
      <c r="AB17735" s="185"/>
      <c r="AC17735" s="431"/>
    </row>
    <row r="17736" spans="24:29">
      <c r="X17736" s="429"/>
      <c r="Y17736" s="429"/>
      <c r="Z17736" s="429"/>
      <c r="AA17736" s="429"/>
      <c r="AB17736" s="185"/>
      <c r="AC17736" s="431"/>
    </row>
    <row r="17737" spans="24:29">
      <c r="X17737" s="429"/>
      <c r="Y17737" s="429"/>
      <c r="Z17737" s="429"/>
      <c r="AA17737" s="429"/>
      <c r="AB17737" s="185"/>
      <c r="AC17737" s="431"/>
    </row>
    <row r="17738" spans="24:29">
      <c r="X17738" s="429"/>
      <c r="Y17738" s="429"/>
      <c r="Z17738" s="429"/>
      <c r="AA17738" s="429"/>
      <c r="AB17738" s="185"/>
      <c r="AC17738" s="431"/>
    </row>
    <row r="17739" spans="24:29">
      <c r="X17739" s="429"/>
      <c r="Y17739" s="429"/>
      <c r="Z17739" s="429"/>
      <c r="AA17739" s="429"/>
      <c r="AB17739" s="185"/>
      <c r="AC17739" s="431"/>
    </row>
    <row r="17740" spans="24:29">
      <c r="X17740" s="429"/>
      <c r="Y17740" s="429"/>
      <c r="Z17740" s="429"/>
      <c r="AA17740" s="429"/>
      <c r="AB17740" s="185"/>
      <c r="AC17740" s="431"/>
    </row>
    <row r="17741" spans="24:29">
      <c r="X17741" s="429"/>
      <c r="Y17741" s="429"/>
      <c r="Z17741" s="429"/>
      <c r="AA17741" s="429"/>
      <c r="AB17741" s="185"/>
      <c r="AC17741" s="431"/>
    </row>
    <row r="17742" spans="24:29">
      <c r="X17742" s="429"/>
      <c r="Y17742" s="429"/>
      <c r="Z17742" s="429"/>
      <c r="AA17742" s="429"/>
      <c r="AB17742" s="185"/>
      <c r="AC17742" s="431"/>
    </row>
    <row r="17743" spans="24:29">
      <c r="X17743" s="429"/>
      <c r="Y17743" s="429"/>
      <c r="Z17743" s="429"/>
      <c r="AA17743" s="429"/>
      <c r="AB17743" s="185"/>
      <c r="AC17743" s="431"/>
    </row>
    <row r="17744" spans="24:29">
      <c r="X17744" s="429"/>
      <c r="Y17744" s="429"/>
      <c r="Z17744" s="429"/>
      <c r="AA17744" s="429"/>
      <c r="AB17744" s="185"/>
      <c r="AC17744" s="431"/>
    </row>
    <row r="17745" spans="24:29">
      <c r="X17745" s="429"/>
      <c r="Y17745" s="429"/>
      <c r="Z17745" s="429"/>
      <c r="AA17745" s="429"/>
      <c r="AB17745" s="185"/>
      <c r="AC17745" s="431"/>
    </row>
    <row r="17746" spans="24:29">
      <c r="X17746" s="429"/>
      <c r="Y17746" s="429"/>
      <c r="Z17746" s="429"/>
      <c r="AA17746" s="429"/>
      <c r="AB17746" s="185"/>
      <c r="AC17746" s="431"/>
    </row>
    <row r="17747" spans="24:29">
      <c r="X17747" s="429"/>
      <c r="Y17747" s="429"/>
      <c r="Z17747" s="429"/>
      <c r="AA17747" s="429"/>
      <c r="AB17747" s="185"/>
      <c r="AC17747" s="431"/>
    </row>
    <row r="17748" spans="24:29">
      <c r="X17748" s="429"/>
      <c r="Y17748" s="429"/>
      <c r="Z17748" s="429"/>
      <c r="AA17748" s="429"/>
      <c r="AB17748" s="185"/>
      <c r="AC17748" s="431"/>
    </row>
    <row r="17749" spans="24:29">
      <c r="X17749" s="429"/>
      <c r="Y17749" s="429"/>
      <c r="Z17749" s="429"/>
      <c r="AA17749" s="429"/>
      <c r="AB17749" s="185"/>
      <c r="AC17749" s="431"/>
    </row>
    <row r="17750" spans="24:29">
      <c r="X17750" s="429"/>
      <c r="Y17750" s="429"/>
      <c r="Z17750" s="429"/>
      <c r="AA17750" s="429"/>
      <c r="AB17750" s="185"/>
      <c r="AC17750" s="431"/>
    </row>
    <row r="17751" spans="24:29">
      <c r="X17751" s="429"/>
      <c r="Y17751" s="429"/>
      <c r="Z17751" s="429"/>
      <c r="AA17751" s="429"/>
      <c r="AB17751" s="185"/>
      <c r="AC17751" s="431"/>
    </row>
    <row r="17752" spans="24:29">
      <c r="X17752" s="429"/>
      <c r="Y17752" s="429"/>
      <c r="Z17752" s="429"/>
      <c r="AA17752" s="429"/>
      <c r="AB17752" s="185"/>
      <c r="AC17752" s="431"/>
    </row>
    <row r="17753" spans="24:29">
      <c r="X17753" s="429"/>
      <c r="Y17753" s="429"/>
      <c r="Z17753" s="429"/>
      <c r="AA17753" s="429"/>
      <c r="AB17753" s="185"/>
      <c r="AC17753" s="431"/>
    </row>
    <row r="17754" spans="24:29">
      <c r="X17754" s="429"/>
      <c r="Y17754" s="429"/>
      <c r="Z17754" s="429"/>
      <c r="AA17754" s="429"/>
      <c r="AB17754" s="185"/>
      <c r="AC17754" s="431"/>
    </row>
    <row r="17755" spans="24:29">
      <c r="X17755" s="429"/>
      <c r="Y17755" s="429"/>
      <c r="Z17755" s="429"/>
      <c r="AA17755" s="429"/>
      <c r="AB17755" s="185"/>
      <c r="AC17755" s="431"/>
    </row>
    <row r="17756" spans="24:29">
      <c r="X17756" s="429"/>
      <c r="Y17756" s="429"/>
      <c r="Z17756" s="429"/>
      <c r="AA17756" s="429"/>
      <c r="AB17756" s="185"/>
      <c r="AC17756" s="431"/>
    </row>
    <row r="17757" spans="24:29">
      <c r="X17757" s="429"/>
      <c r="Y17757" s="429"/>
      <c r="Z17757" s="429"/>
      <c r="AA17757" s="429"/>
      <c r="AB17757" s="185"/>
      <c r="AC17757" s="431"/>
    </row>
    <row r="17758" spans="24:29">
      <c r="X17758" s="429"/>
      <c r="Y17758" s="429"/>
      <c r="Z17758" s="429"/>
      <c r="AA17758" s="429"/>
      <c r="AB17758" s="185"/>
      <c r="AC17758" s="431"/>
    </row>
    <row r="17759" spans="24:29">
      <c r="X17759" s="429"/>
      <c r="Y17759" s="429"/>
      <c r="Z17759" s="429"/>
      <c r="AA17759" s="429"/>
      <c r="AB17759" s="185"/>
      <c r="AC17759" s="431"/>
    </row>
    <row r="17760" spans="24:29">
      <c r="X17760" s="429"/>
      <c r="Y17760" s="429"/>
      <c r="Z17760" s="429"/>
      <c r="AA17760" s="429"/>
      <c r="AB17760" s="185"/>
      <c r="AC17760" s="431"/>
    </row>
    <row r="17761" spans="24:29">
      <c r="X17761" s="429"/>
      <c r="Y17761" s="429"/>
      <c r="Z17761" s="429"/>
      <c r="AA17761" s="429"/>
      <c r="AB17761" s="185"/>
      <c r="AC17761" s="431"/>
    </row>
    <row r="17762" spans="24:29">
      <c r="X17762" s="429"/>
      <c r="Y17762" s="429"/>
      <c r="Z17762" s="429"/>
      <c r="AA17762" s="429"/>
      <c r="AB17762" s="185"/>
      <c r="AC17762" s="431"/>
    </row>
    <row r="17763" spans="24:29">
      <c r="X17763" s="429"/>
      <c r="Y17763" s="429"/>
      <c r="Z17763" s="429"/>
      <c r="AA17763" s="429"/>
      <c r="AB17763" s="185"/>
      <c r="AC17763" s="431"/>
    </row>
    <row r="17764" spans="24:29">
      <c r="X17764" s="429"/>
      <c r="Y17764" s="429"/>
      <c r="Z17764" s="429"/>
      <c r="AA17764" s="429"/>
      <c r="AB17764" s="185"/>
      <c r="AC17764" s="431"/>
    </row>
    <row r="17765" spans="24:29">
      <c r="X17765" s="429"/>
      <c r="Y17765" s="429"/>
      <c r="Z17765" s="429"/>
      <c r="AA17765" s="429"/>
      <c r="AB17765" s="185"/>
      <c r="AC17765" s="431"/>
    </row>
    <row r="17766" spans="24:29">
      <c r="X17766" s="429"/>
      <c r="Y17766" s="429"/>
      <c r="Z17766" s="429"/>
      <c r="AA17766" s="429"/>
      <c r="AB17766" s="185"/>
      <c r="AC17766" s="431"/>
    </row>
    <row r="17767" spans="24:29">
      <c r="X17767" s="429"/>
      <c r="Y17767" s="429"/>
      <c r="Z17767" s="429"/>
      <c r="AA17767" s="429"/>
      <c r="AB17767" s="185"/>
      <c r="AC17767" s="431"/>
    </row>
    <row r="17768" spans="24:29">
      <c r="X17768" s="429"/>
      <c r="Y17768" s="429"/>
      <c r="Z17768" s="429"/>
      <c r="AA17768" s="429"/>
      <c r="AB17768" s="185"/>
      <c r="AC17768" s="431"/>
    </row>
    <row r="17769" spans="24:29">
      <c r="X17769" s="429"/>
      <c r="Y17769" s="429"/>
      <c r="Z17769" s="429"/>
      <c r="AA17769" s="429"/>
      <c r="AB17769" s="185"/>
      <c r="AC17769" s="431"/>
    </row>
    <row r="17770" spans="24:29">
      <c r="X17770" s="429"/>
      <c r="Y17770" s="429"/>
      <c r="Z17770" s="429"/>
      <c r="AA17770" s="429"/>
      <c r="AB17770" s="185"/>
      <c r="AC17770" s="431"/>
    </row>
    <row r="17771" spans="24:29">
      <c r="X17771" s="429"/>
      <c r="Y17771" s="429"/>
      <c r="Z17771" s="429"/>
      <c r="AA17771" s="429"/>
      <c r="AB17771" s="185"/>
      <c r="AC17771" s="431"/>
    </row>
    <row r="17772" spans="24:29">
      <c r="X17772" s="429"/>
      <c r="Y17772" s="429"/>
      <c r="Z17772" s="429"/>
      <c r="AA17772" s="429"/>
      <c r="AB17772" s="185"/>
      <c r="AC17772" s="431"/>
    </row>
    <row r="17773" spans="24:29">
      <c r="X17773" s="429"/>
      <c r="Y17773" s="429"/>
      <c r="Z17773" s="429"/>
      <c r="AA17773" s="429"/>
      <c r="AB17773" s="185"/>
      <c r="AC17773" s="431"/>
    </row>
    <row r="17774" spans="24:29">
      <c r="X17774" s="429"/>
      <c r="Y17774" s="429"/>
      <c r="Z17774" s="429"/>
      <c r="AA17774" s="429"/>
      <c r="AB17774" s="185"/>
      <c r="AC17774" s="431"/>
    </row>
    <row r="17775" spans="24:29">
      <c r="X17775" s="429"/>
      <c r="Y17775" s="429"/>
      <c r="Z17775" s="429"/>
      <c r="AA17775" s="429"/>
      <c r="AB17775" s="185"/>
      <c r="AC17775" s="431"/>
    </row>
    <row r="17776" spans="24:29">
      <c r="X17776" s="429"/>
      <c r="Y17776" s="429"/>
      <c r="Z17776" s="429"/>
      <c r="AA17776" s="429"/>
      <c r="AB17776" s="185"/>
      <c r="AC17776" s="431"/>
    </row>
    <row r="17777" spans="24:29">
      <c r="X17777" s="429"/>
      <c r="Y17777" s="429"/>
      <c r="Z17777" s="429"/>
      <c r="AA17777" s="429"/>
      <c r="AB17777" s="185"/>
      <c r="AC17777" s="431"/>
    </row>
    <row r="17778" spans="24:29">
      <c r="X17778" s="429"/>
      <c r="Y17778" s="429"/>
      <c r="Z17778" s="429"/>
      <c r="AA17778" s="429"/>
      <c r="AB17778" s="185"/>
      <c r="AC17778" s="431"/>
    </row>
    <row r="17779" spans="24:29">
      <c r="X17779" s="429"/>
      <c r="Y17779" s="429"/>
      <c r="Z17779" s="429"/>
      <c r="AA17779" s="429"/>
      <c r="AB17779" s="185"/>
      <c r="AC17779" s="431"/>
    </row>
    <row r="17780" spans="24:29">
      <c r="X17780" s="429"/>
      <c r="Y17780" s="429"/>
      <c r="Z17780" s="429"/>
      <c r="AA17780" s="429"/>
      <c r="AB17780" s="185"/>
      <c r="AC17780" s="431"/>
    </row>
    <row r="17781" spans="24:29">
      <c r="X17781" s="429"/>
      <c r="Y17781" s="429"/>
      <c r="Z17781" s="429"/>
      <c r="AA17781" s="429"/>
      <c r="AB17781" s="185"/>
      <c r="AC17781" s="431"/>
    </row>
    <row r="17782" spans="24:29">
      <c r="X17782" s="429"/>
      <c r="Y17782" s="429"/>
      <c r="Z17782" s="429"/>
      <c r="AA17782" s="429"/>
      <c r="AB17782" s="185"/>
      <c r="AC17782" s="431"/>
    </row>
    <row r="17783" spans="24:29">
      <c r="X17783" s="429"/>
      <c r="Y17783" s="429"/>
      <c r="Z17783" s="429"/>
      <c r="AA17783" s="429"/>
      <c r="AB17783" s="185"/>
      <c r="AC17783" s="431"/>
    </row>
    <row r="17784" spans="24:29">
      <c r="X17784" s="429"/>
      <c r="Y17784" s="429"/>
      <c r="Z17784" s="429"/>
      <c r="AA17784" s="429"/>
      <c r="AB17784" s="185"/>
      <c r="AC17784" s="431"/>
    </row>
    <row r="17785" spans="24:29">
      <c r="X17785" s="429"/>
      <c r="Y17785" s="429"/>
      <c r="Z17785" s="429"/>
      <c r="AA17785" s="429"/>
      <c r="AB17785" s="185"/>
      <c r="AC17785" s="431"/>
    </row>
    <row r="17786" spans="24:29">
      <c r="X17786" s="429"/>
      <c r="Y17786" s="429"/>
      <c r="Z17786" s="429"/>
      <c r="AA17786" s="429"/>
      <c r="AB17786" s="185"/>
      <c r="AC17786" s="431"/>
    </row>
    <row r="17787" spans="24:29">
      <c r="X17787" s="429"/>
      <c r="Y17787" s="429"/>
      <c r="Z17787" s="429"/>
      <c r="AA17787" s="429"/>
      <c r="AB17787" s="185"/>
      <c r="AC17787" s="431"/>
    </row>
    <row r="17788" spans="24:29">
      <c r="X17788" s="429"/>
      <c r="Y17788" s="429"/>
      <c r="Z17788" s="429"/>
      <c r="AA17788" s="429"/>
      <c r="AB17788" s="185"/>
      <c r="AC17788" s="431"/>
    </row>
    <row r="17789" spans="24:29">
      <c r="X17789" s="429"/>
      <c r="Y17789" s="429"/>
      <c r="Z17789" s="429"/>
      <c r="AA17789" s="429"/>
      <c r="AB17789" s="185"/>
      <c r="AC17789" s="431"/>
    </row>
    <row r="17790" spans="24:29">
      <c r="X17790" s="429"/>
      <c r="Y17790" s="429"/>
      <c r="Z17790" s="429"/>
      <c r="AA17790" s="429"/>
      <c r="AB17790" s="185"/>
      <c r="AC17790" s="431"/>
    </row>
    <row r="17791" spans="24:29">
      <c r="X17791" s="429"/>
      <c r="Y17791" s="429"/>
      <c r="Z17791" s="429"/>
      <c r="AA17791" s="429"/>
      <c r="AB17791" s="185"/>
      <c r="AC17791" s="431"/>
    </row>
    <row r="17792" spans="24:29">
      <c r="X17792" s="429"/>
      <c r="Y17792" s="429"/>
      <c r="Z17792" s="429"/>
      <c r="AA17792" s="429"/>
      <c r="AB17792" s="185"/>
      <c r="AC17792" s="431"/>
    </row>
    <row r="17793" spans="24:29">
      <c r="X17793" s="429"/>
      <c r="Y17793" s="429"/>
      <c r="Z17793" s="429"/>
      <c r="AA17793" s="429"/>
      <c r="AB17793" s="185"/>
      <c r="AC17793" s="431"/>
    </row>
    <row r="17794" spans="24:29">
      <c r="X17794" s="429"/>
      <c r="Y17794" s="429"/>
      <c r="Z17794" s="429"/>
      <c r="AA17794" s="429"/>
      <c r="AB17794" s="185"/>
      <c r="AC17794" s="431"/>
    </row>
    <row r="17795" spans="24:29">
      <c r="X17795" s="429"/>
      <c r="Y17795" s="429"/>
      <c r="Z17795" s="429"/>
      <c r="AA17795" s="429"/>
      <c r="AB17795" s="185"/>
      <c r="AC17795" s="431"/>
    </row>
    <row r="17796" spans="24:29">
      <c r="X17796" s="429"/>
      <c r="Y17796" s="429"/>
      <c r="Z17796" s="429"/>
      <c r="AA17796" s="429"/>
      <c r="AB17796" s="185"/>
      <c r="AC17796" s="431"/>
    </row>
    <row r="17797" spans="24:29">
      <c r="X17797" s="429"/>
      <c r="Y17797" s="429"/>
      <c r="Z17797" s="429"/>
      <c r="AA17797" s="429"/>
      <c r="AB17797" s="185"/>
      <c r="AC17797" s="431"/>
    </row>
    <row r="17798" spans="24:29">
      <c r="X17798" s="429"/>
      <c r="Y17798" s="429"/>
      <c r="Z17798" s="429"/>
      <c r="AA17798" s="429"/>
      <c r="AB17798" s="185"/>
      <c r="AC17798" s="431"/>
    </row>
    <row r="17799" spans="24:29">
      <c r="X17799" s="429"/>
      <c r="Y17799" s="429"/>
      <c r="Z17799" s="429"/>
      <c r="AA17799" s="429"/>
      <c r="AB17799" s="185"/>
      <c r="AC17799" s="431"/>
    </row>
    <row r="17800" spans="24:29">
      <c r="X17800" s="429"/>
      <c r="Y17800" s="429"/>
      <c r="Z17800" s="429"/>
      <c r="AA17800" s="429"/>
      <c r="AB17800" s="185"/>
      <c r="AC17800" s="431"/>
    </row>
    <row r="17801" spans="24:29">
      <c r="X17801" s="429"/>
      <c r="Y17801" s="429"/>
      <c r="Z17801" s="429"/>
      <c r="AA17801" s="429"/>
      <c r="AB17801" s="185"/>
      <c r="AC17801" s="431"/>
    </row>
    <row r="17802" spans="24:29">
      <c r="X17802" s="429"/>
      <c r="Y17802" s="429"/>
      <c r="Z17802" s="429"/>
      <c r="AA17802" s="429"/>
      <c r="AB17802" s="185"/>
      <c r="AC17802" s="431"/>
    </row>
    <row r="17803" spans="24:29">
      <c r="X17803" s="429"/>
      <c r="Y17803" s="429"/>
      <c r="Z17803" s="429"/>
      <c r="AA17803" s="429"/>
      <c r="AB17803" s="185"/>
      <c r="AC17803" s="431"/>
    </row>
    <row r="17804" spans="24:29">
      <c r="X17804" s="429"/>
      <c r="Y17804" s="429"/>
      <c r="Z17804" s="429"/>
      <c r="AA17804" s="429"/>
      <c r="AB17804" s="185"/>
      <c r="AC17804" s="431"/>
    </row>
    <row r="17805" spans="24:29">
      <c r="X17805" s="429"/>
      <c r="Y17805" s="429"/>
      <c r="Z17805" s="429"/>
      <c r="AA17805" s="429"/>
      <c r="AB17805" s="185"/>
      <c r="AC17805" s="431"/>
    </row>
    <row r="17806" spans="24:29">
      <c r="X17806" s="429"/>
      <c r="Y17806" s="429"/>
      <c r="Z17806" s="429"/>
      <c r="AA17806" s="429"/>
      <c r="AB17806" s="185"/>
      <c r="AC17806" s="431"/>
    </row>
    <row r="17807" spans="24:29">
      <c r="X17807" s="429"/>
      <c r="Y17807" s="429"/>
      <c r="Z17807" s="429"/>
      <c r="AA17807" s="429"/>
      <c r="AB17807" s="185"/>
      <c r="AC17807" s="431"/>
    </row>
    <row r="17808" spans="24:29">
      <c r="X17808" s="429"/>
      <c r="Y17808" s="429"/>
      <c r="Z17808" s="429"/>
      <c r="AA17808" s="429"/>
      <c r="AB17808" s="185"/>
      <c r="AC17808" s="431"/>
    </row>
    <row r="17809" spans="24:29">
      <c r="X17809" s="429"/>
      <c r="Y17809" s="429"/>
      <c r="Z17809" s="429"/>
      <c r="AA17809" s="429"/>
      <c r="AB17809" s="185"/>
      <c r="AC17809" s="431"/>
    </row>
    <row r="17810" spans="24:29">
      <c r="X17810" s="429"/>
      <c r="Y17810" s="429"/>
      <c r="Z17810" s="429"/>
      <c r="AA17810" s="429"/>
      <c r="AB17810" s="185"/>
      <c r="AC17810" s="431"/>
    </row>
    <row r="17811" spans="24:29">
      <c r="X17811" s="429"/>
      <c r="Y17811" s="429"/>
      <c r="Z17811" s="429"/>
      <c r="AA17811" s="429"/>
      <c r="AB17811" s="185"/>
      <c r="AC17811" s="431"/>
    </row>
    <row r="17812" spans="24:29">
      <c r="X17812" s="429"/>
      <c r="Y17812" s="429"/>
      <c r="Z17812" s="429"/>
      <c r="AA17812" s="429"/>
      <c r="AB17812" s="185"/>
      <c r="AC17812" s="431"/>
    </row>
    <row r="17813" spans="24:29">
      <c r="X17813" s="429"/>
      <c r="Y17813" s="429"/>
      <c r="Z17813" s="429"/>
      <c r="AA17813" s="429"/>
      <c r="AB17813" s="185"/>
      <c r="AC17813" s="431"/>
    </row>
    <row r="17814" spans="24:29">
      <c r="X17814" s="429"/>
      <c r="Y17814" s="429"/>
      <c r="Z17814" s="429"/>
      <c r="AA17814" s="429"/>
      <c r="AB17814" s="185"/>
      <c r="AC17814" s="431"/>
    </row>
    <row r="17815" spans="24:29">
      <c r="X17815" s="429"/>
      <c r="Y17815" s="429"/>
      <c r="Z17815" s="429"/>
      <c r="AA17815" s="429"/>
      <c r="AB17815" s="185"/>
      <c r="AC17815" s="431"/>
    </row>
    <row r="17816" spans="24:29">
      <c r="X17816" s="429"/>
      <c r="Y17816" s="429"/>
      <c r="Z17816" s="429"/>
      <c r="AA17816" s="429"/>
      <c r="AB17816" s="185"/>
      <c r="AC17816" s="431"/>
    </row>
    <row r="17817" spans="24:29">
      <c r="X17817" s="429"/>
      <c r="Y17817" s="429"/>
      <c r="Z17817" s="429"/>
      <c r="AA17817" s="429"/>
      <c r="AB17817" s="185"/>
      <c r="AC17817" s="431"/>
    </row>
    <row r="17818" spans="24:29">
      <c r="X17818" s="429"/>
      <c r="Y17818" s="429"/>
      <c r="Z17818" s="429"/>
      <c r="AA17818" s="429"/>
      <c r="AB17818" s="185"/>
      <c r="AC17818" s="431"/>
    </row>
    <row r="17819" spans="24:29">
      <c r="X17819" s="429"/>
      <c r="Y17819" s="429"/>
      <c r="Z17819" s="429"/>
      <c r="AA17819" s="429"/>
      <c r="AB17819" s="185"/>
      <c r="AC17819" s="431"/>
    </row>
    <row r="17820" spans="24:29">
      <c r="X17820" s="429"/>
      <c r="Y17820" s="429"/>
      <c r="Z17820" s="429"/>
      <c r="AA17820" s="429"/>
      <c r="AB17820" s="185"/>
      <c r="AC17820" s="431"/>
    </row>
    <row r="17821" spans="24:29">
      <c r="X17821" s="429"/>
      <c r="Y17821" s="429"/>
      <c r="Z17821" s="429"/>
      <c r="AA17821" s="429"/>
      <c r="AB17821" s="185"/>
      <c r="AC17821" s="431"/>
    </row>
    <row r="17822" spans="24:29">
      <c r="X17822" s="429"/>
      <c r="Y17822" s="429"/>
      <c r="Z17822" s="429"/>
      <c r="AA17822" s="429"/>
      <c r="AB17822" s="185"/>
      <c r="AC17822" s="431"/>
    </row>
    <row r="17823" spans="24:29">
      <c r="X17823" s="429"/>
      <c r="Y17823" s="429"/>
      <c r="Z17823" s="429"/>
      <c r="AA17823" s="429"/>
      <c r="AB17823" s="185"/>
      <c r="AC17823" s="431"/>
    </row>
    <row r="17824" spans="24:29">
      <c r="X17824" s="429"/>
      <c r="Y17824" s="429"/>
      <c r="Z17824" s="429"/>
      <c r="AA17824" s="429"/>
      <c r="AB17824" s="185"/>
      <c r="AC17824" s="431"/>
    </row>
    <row r="17825" spans="24:29">
      <c r="X17825" s="429"/>
      <c r="Y17825" s="429"/>
      <c r="Z17825" s="429"/>
      <c r="AA17825" s="429"/>
      <c r="AB17825" s="185"/>
      <c r="AC17825" s="431"/>
    </row>
    <row r="17826" spans="24:29">
      <c r="X17826" s="429"/>
      <c r="Y17826" s="429"/>
      <c r="Z17826" s="429"/>
      <c r="AA17826" s="429"/>
      <c r="AB17826" s="185"/>
      <c r="AC17826" s="431"/>
    </row>
    <row r="17827" spans="24:29">
      <c r="X17827" s="429"/>
      <c r="Y17827" s="429"/>
      <c r="Z17827" s="429"/>
      <c r="AA17827" s="429"/>
      <c r="AB17827" s="185"/>
      <c r="AC17827" s="431"/>
    </row>
    <row r="17828" spans="24:29">
      <c r="X17828" s="429"/>
      <c r="Y17828" s="429"/>
      <c r="Z17828" s="429"/>
      <c r="AA17828" s="429"/>
      <c r="AB17828" s="185"/>
      <c r="AC17828" s="431"/>
    </row>
    <row r="17829" spans="24:29">
      <c r="X17829" s="429"/>
      <c r="Y17829" s="429"/>
      <c r="Z17829" s="429"/>
      <c r="AA17829" s="429"/>
      <c r="AB17829" s="185"/>
      <c r="AC17829" s="431"/>
    </row>
    <row r="17830" spans="24:29">
      <c r="X17830" s="429"/>
      <c r="Y17830" s="429"/>
      <c r="Z17830" s="429"/>
      <c r="AA17830" s="429"/>
      <c r="AB17830" s="185"/>
      <c r="AC17830" s="431"/>
    </row>
    <row r="17831" spans="24:29">
      <c r="X17831" s="429"/>
      <c r="Y17831" s="429"/>
      <c r="Z17831" s="429"/>
      <c r="AA17831" s="429"/>
      <c r="AB17831" s="185"/>
      <c r="AC17831" s="431"/>
    </row>
    <row r="17832" spans="24:29">
      <c r="X17832" s="429"/>
      <c r="Y17832" s="429"/>
      <c r="Z17832" s="429"/>
      <c r="AA17832" s="429"/>
      <c r="AB17832" s="185"/>
      <c r="AC17832" s="431"/>
    </row>
    <row r="17833" spans="24:29">
      <c r="X17833" s="429"/>
      <c r="Y17833" s="429"/>
      <c r="Z17833" s="429"/>
      <c r="AA17833" s="429"/>
      <c r="AB17833" s="185"/>
      <c r="AC17833" s="431"/>
    </row>
    <row r="17834" spans="24:29">
      <c r="X17834" s="429"/>
      <c r="Y17834" s="429"/>
      <c r="Z17834" s="429"/>
      <c r="AA17834" s="429"/>
      <c r="AB17834" s="185"/>
      <c r="AC17834" s="431"/>
    </row>
    <row r="17835" spans="24:29">
      <c r="X17835" s="429"/>
      <c r="Y17835" s="429"/>
      <c r="Z17835" s="429"/>
      <c r="AA17835" s="429"/>
      <c r="AB17835" s="185"/>
      <c r="AC17835" s="431"/>
    </row>
    <row r="17836" spans="24:29">
      <c r="X17836" s="429"/>
      <c r="Y17836" s="429"/>
      <c r="Z17836" s="429"/>
      <c r="AA17836" s="429"/>
      <c r="AB17836" s="185"/>
      <c r="AC17836" s="431"/>
    </row>
    <row r="17837" spans="24:29">
      <c r="X17837" s="429"/>
      <c r="Y17837" s="429"/>
      <c r="Z17837" s="429"/>
      <c r="AA17837" s="429"/>
      <c r="AB17837" s="185"/>
      <c r="AC17837" s="431"/>
    </row>
    <row r="17838" spans="24:29">
      <c r="X17838" s="429"/>
      <c r="Y17838" s="429"/>
      <c r="Z17838" s="429"/>
      <c r="AA17838" s="429"/>
      <c r="AB17838" s="185"/>
      <c r="AC17838" s="431"/>
    </row>
    <row r="17839" spans="24:29">
      <c r="X17839" s="429"/>
      <c r="Y17839" s="429"/>
      <c r="Z17839" s="429"/>
      <c r="AA17839" s="429"/>
      <c r="AB17839" s="185"/>
      <c r="AC17839" s="431"/>
    </row>
    <row r="17840" spans="24:29">
      <c r="X17840" s="429"/>
      <c r="Y17840" s="429"/>
      <c r="Z17840" s="429"/>
      <c r="AA17840" s="429"/>
      <c r="AB17840" s="185"/>
      <c r="AC17840" s="431"/>
    </row>
    <row r="17841" spans="24:29">
      <c r="X17841" s="429"/>
      <c r="Y17841" s="429"/>
      <c r="Z17841" s="429"/>
      <c r="AA17841" s="429"/>
      <c r="AB17841" s="185"/>
      <c r="AC17841" s="431"/>
    </row>
    <row r="17842" spans="24:29">
      <c r="X17842" s="429"/>
      <c r="Y17842" s="429"/>
      <c r="Z17842" s="429"/>
      <c r="AA17842" s="429"/>
      <c r="AB17842" s="185"/>
      <c r="AC17842" s="431"/>
    </row>
    <row r="17843" spans="24:29">
      <c r="X17843" s="429"/>
      <c r="Y17843" s="429"/>
      <c r="Z17843" s="429"/>
      <c r="AA17843" s="429"/>
      <c r="AB17843" s="185"/>
      <c r="AC17843" s="431"/>
    </row>
    <row r="17844" spans="24:29">
      <c r="X17844" s="429"/>
      <c r="Y17844" s="429"/>
      <c r="Z17844" s="429"/>
      <c r="AA17844" s="429"/>
      <c r="AB17844" s="185"/>
      <c r="AC17844" s="431"/>
    </row>
    <row r="17845" spans="24:29">
      <c r="X17845" s="429"/>
      <c r="Y17845" s="429"/>
      <c r="Z17845" s="429"/>
      <c r="AA17845" s="429"/>
      <c r="AB17845" s="185"/>
      <c r="AC17845" s="431"/>
    </row>
    <row r="17846" spans="24:29">
      <c r="X17846" s="429"/>
      <c r="Y17846" s="429"/>
      <c r="Z17846" s="429"/>
      <c r="AA17846" s="429"/>
      <c r="AB17846" s="185"/>
      <c r="AC17846" s="431"/>
    </row>
    <row r="17847" spans="24:29">
      <c r="X17847" s="429"/>
      <c r="Y17847" s="429"/>
      <c r="Z17847" s="429"/>
      <c r="AA17847" s="429"/>
      <c r="AB17847" s="185"/>
      <c r="AC17847" s="431"/>
    </row>
    <row r="17848" spans="24:29">
      <c r="X17848" s="429"/>
      <c r="Y17848" s="429"/>
      <c r="Z17848" s="429"/>
      <c r="AA17848" s="429"/>
      <c r="AB17848" s="185"/>
      <c r="AC17848" s="431"/>
    </row>
    <row r="17849" spans="24:29">
      <c r="X17849" s="429"/>
      <c r="Y17849" s="429"/>
      <c r="Z17849" s="429"/>
      <c r="AA17849" s="429"/>
      <c r="AB17849" s="185"/>
      <c r="AC17849" s="431"/>
    </row>
    <row r="17850" spans="24:29">
      <c r="X17850" s="429"/>
      <c r="Y17850" s="429"/>
      <c r="Z17850" s="429"/>
      <c r="AA17850" s="429"/>
      <c r="AB17850" s="185"/>
      <c r="AC17850" s="431"/>
    </row>
    <row r="17851" spans="24:29">
      <c r="X17851" s="429"/>
      <c r="Y17851" s="429"/>
      <c r="Z17851" s="429"/>
      <c r="AA17851" s="429"/>
      <c r="AB17851" s="185"/>
      <c r="AC17851" s="431"/>
    </row>
    <row r="17852" spans="24:29">
      <c r="X17852" s="429"/>
      <c r="Y17852" s="429"/>
      <c r="Z17852" s="429"/>
      <c r="AA17852" s="429"/>
      <c r="AB17852" s="185"/>
      <c r="AC17852" s="431"/>
    </row>
    <row r="17853" spans="24:29">
      <c r="X17853" s="429"/>
      <c r="Y17853" s="429"/>
      <c r="Z17853" s="429"/>
      <c r="AA17853" s="429"/>
      <c r="AB17853" s="185"/>
      <c r="AC17853" s="431"/>
    </row>
    <row r="17854" spans="24:29">
      <c r="X17854" s="429"/>
      <c r="Y17854" s="429"/>
      <c r="Z17854" s="429"/>
      <c r="AA17854" s="429"/>
      <c r="AB17854" s="185"/>
      <c r="AC17854" s="431"/>
    </row>
    <row r="17855" spans="24:29">
      <c r="X17855" s="429"/>
      <c r="Y17855" s="429"/>
      <c r="Z17855" s="429"/>
      <c r="AA17855" s="429"/>
      <c r="AB17855" s="185"/>
      <c r="AC17855" s="431"/>
    </row>
    <row r="17856" spans="24:29">
      <c r="X17856" s="429"/>
      <c r="Y17856" s="429"/>
      <c r="Z17856" s="429"/>
      <c r="AA17856" s="429"/>
      <c r="AB17856" s="185"/>
      <c r="AC17856" s="431"/>
    </row>
    <row r="17857" spans="24:29">
      <c r="X17857" s="429"/>
      <c r="Y17857" s="429"/>
      <c r="Z17857" s="429"/>
      <c r="AA17857" s="429"/>
      <c r="AB17857" s="185"/>
      <c r="AC17857" s="431"/>
    </row>
    <row r="17858" spans="24:29">
      <c r="X17858" s="429"/>
      <c r="Y17858" s="429"/>
      <c r="Z17858" s="429"/>
      <c r="AA17858" s="429"/>
      <c r="AB17858" s="185"/>
      <c r="AC17858" s="431"/>
    </row>
    <row r="17859" spans="24:29">
      <c r="X17859" s="429"/>
      <c r="Y17859" s="429"/>
      <c r="Z17859" s="429"/>
      <c r="AA17859" s="429"/>
      <c r="AB17859" s="185"/>
      <c r="AC17859" s="431"/>
    </row>
    <row r="17860" spans="24:29">
      <c r="X17860" s="429"/>
      <c r="Y17860" s="429"/>
      <c r="Z17860" s="429"/>
      <c r="AA17860" s="429"/>
      <c r="AB17860" s="185"/>
      <c r="AC17860" s="431"/>
    </row>
    <row r="17861" spans="24:29">
      <c r="X17861" s="429"/>
      <c r="Y17861" s="429"/>
      <c r="Z17861" s="429"/>
      <c r="AA17861" s="429"/>
      <c r="AB17861" s="185"/>
      <c r="AC17861" s="431"/>
    </row>
    <row r="17862" spans="24:29">
      <c r="X17862" s="429"/>
      <c r="Y17862" s="429"/>
      <c r="Z17862" s="429"/>
      <c r="AA17862" s="429"/>
      <c r="AB17862" s="185"/>
      <c r="AC17862" s="431"/>
    </row>
    <row r="17863" spans="24:29">
      <c r="X17863" s="429"/>
      <c r="Y17863" s="429"/>
      <c r="Z17863" s="429"/>
      <c r="AA17863" s="429"/>
      <c r="AB17863" s="185"/>
      <c r="AC17863" s="431"/>
    </row>
    <row r="17864" spans="24:29">
      <c r="X17864" s="429"/>
      <c r="Y17864" s="429"/>
      <c r="Z17864" s="429"/>
      <c r="AA17864" s="429"/>
      <c r="AB17864" s="185"/>
      <c r="AC17864" s="431"/>
    </row>
    <row r="17865" spans="24:29">
      <c r="X17865" s="429"/>
      <c r="Y17865" s="429"/>
      <c r="Z17865" s="429"/>
      <c r="AA17865" s="429"/>
      <c r="AB17865" s="185"/>
      <c r="AC17865" s="431"/>
    </row>
    <row r="17866" spans="24:29">
      <c r="X17866" s="429"/>
      <c r="Y17866" s="429"/>
      <c r="Z17866" s="429"/>
      <c r="AA17866" s="429"/>
      <c r="AB17866" s="185"/>
      <c r="AC17866" s="431"/>
    </row>
    <row r="17867" spans="24:29">
      <c r="X17867" s="429"/>
      <c r="Y17867" s="429"/>
      <c r="Z17867" s="429"/>
      <c r="AA17867" s="429"/>
      <c r="AB17867" s="185"/>
      <c r="AC17867" s="431"/>
    </row>
    <row r="17868" spans="24:29">
      <c r="X17868" s="429"/>
      <c r="Y17868" s="429"/>
      <c r="Z17868" s="429"/>
      <c r="AA17868" s="429"/>
      <c r="AB17868" s="185"/>
      <c r="AC17868" s="431"/>
    </row>
    <row r="17869" spans="24:29">
      <c r="X17869" s="429"/>
      <c r="Y17869" s="429"/>
      <c r="Z17869" s="429"/>
      <c r="AA17869" s="429"/>
      <c r="AB17869" s="185"/>
      <c r="AC17869" s="431"/>
    </row>
    <row r="17870" spans="24:29">
      <c r="X17870" s="429"/>
      <c r="Y17870" s="429"/>
      <c r="Z17870" s="429"/>
      <c r="AA17870" s="429"/>
      <c r="AB17870" s="185"/>
      <c r="AC17870" s="431"/>
    </row>
    <row r="17871" spans="24:29">
      <c r="X17871" s="429"/>
      <c r="Y17871" s="429"/>
      <c r="Z17871" s="429"/>
      <c r="AA17871" s="429"/>
      <c r="AB17871" s="185"/>
      <c r="AC17871" s="431"/>
    </row>
    <row r="17872" spans="24:29">
      <c r="X17872" s="429"/>
      <c r="Y17872" s="429"/>
      <c r="Z17872" s="429"/>
      <c r="AA17872" s="429"/>
      <c r="AB17872" s="185"/>
      <c r="AC17872" s="431"/>
    </row>
    <row r="17873" spans="24:29">
      <c r="X17873" s="429"/>
      <c r="Y17873" s="429"/>
      <c r="Z17873" s="429"/>
      <c r="AA17873" s="429"/>
      <c r="AB17873" s="185"/>
      <c r="AC17873" s="431"/>
    </row>
    <row r="17874" spans="24:29">
      <c r="X17874" s="429"/>
      <c r="Y17874" s="429"/>
      <c r="Z17874" s="429"/>
      <c r="AA17874" s="429"/>
      <c r="AB17874" s="185"/>
      <c r="AC17874" s="431"/>
    </row>
    <row r="17875" spans="24:29">
      <c r="X17875" s="429"/>
      <c r="Y17875" s="429"/>
      <c r="Z17875" s="429"/>
      <c r="AA17875" s="429"/>
      <c r="AB17875" s="185"/>
      <c r="AC17875" s="431"/>
    </row>
    <row r="17876" spans="24:29">
      <c r="X17876" s="429"/>
      <c r="Y17876" s="429"/>
      <c r="Z17876" s="429"/>
      <c r="AA17876" s="429"/>
      <c r="AB17876" s="185"/>
      <c r="AC17876" s="431"/>
    </row>
    <row r="17877" spans="24:29">
      <c r="X17877" s="429"/>
      <c r="Y17877" s="429"/>
      <c r="Z17877" s="429"/>
      <c r="AA17877" s="429"/>
      <c r="AB17877" s="185"/>
      <c r="AC17877" s="431"/>
    </row>
    <row r="17878" spans="24:29">
      <c r="X17878" s="429"/>
      <c r="Y17878" s="429"/>
      <c r="Z17878" s="429"/>
      <c r="AA17878" s="429"/>
      <c r="AB17878" s="185"/>
      <c r="AC17878" s="431"/>
    </row>
    <row r="17879" spans="24:29">
      <c r="X17879" s="429"/>
      <c r="Y17879" s="429"/>
      <c r="Z17879" s="429"/>
      <c r="AA17879" s="429"/>
      <c r="AB17879" s="185"/>
      <c r="AC17879" s="431"/>
    </row>
    <row r="17880" spans="24:29">
      <c r="X17880" s="429"/>
      <c r="Y17880" s="429"/>
      <c r="Z17880" s="429"/>
      <c r="AA17880" s="429"/>
      <c r="AB17880" s="185"/>
      <c r="AC17880" s="431"/>
    </row>
    <row r="17881" spans="24:29">
      <c r="X17881" s="429"/>
      <c r="Y17881" s="429"/>
      <c r="Z17881" s="429"/>
      <c r="AA17881" s="429"/>
      <c r="AB17881" s="185"/>
      <c r="AC17881" s="431"/>
    </row>
    <row r="17882" spans="24:29">
      <c r="X17882" s="429"/>
      <c r="Y17882" s="429"/>
      <c r="Z17882" s="429"/>
      <c r="AA17882" s="429"/>
      <c r="AB17882" s="185"/>
      <c r="AC17882" s="431"/>
    </row>
    <row r="17883" spans="24:29">
      <c r="X17883" s="429"/>
      <c r="Y17883" s="429"/>
      <c r="Z17883" s="429"/>
      <c r="AA17883" s="429"/>
      <c r="AB17883" s="185"/>
      <c r="AC17883" s="431"/>
    </row>
    <row r="17884" spans="24:29">
      <c r="X17884" s="429"/>
      <c r="Y17884" s="429"/>
      <c r="Z17884" s="429"/>
      <c r="AA17884" s="429"/>
      <c r="AB17884" s="185"/>
      <c r="AC17884" s="431"/>
    </row>
    <row r="17885" spans="24:29">
      <c r="X17885" s="429"/>
      <c r="Y17885" s="429"/>
      <c r="Z17885" s="429"/>
      <c r="AA17885" s="429"/>
      <c r="AB17885" s="185"/>
      <c r="AC17885" s="431"/>
    </row>
    <row r="17886" spans="24:29">
      <c r="X17886" s="429"/>
      <c r="Y17886" s="429"/>
      <c r="Z17886" s="429"/>
      <c r="AA17886" s="429"/>
      <c r="AB17886" s="185"/>
      <c r="AC17886" s="431"/>
    </row>
    <row r="17887" spans="24:29">
      <c r="X17887" s="429"/>
      <c r="Y17887" s="429"/>
      <c r="Z17887" s="429"/>
      <c r="AA17887" s="429"/>
      <c r="AB17887" s="185"/>
      <c r="AC17887" s="431"/>
    </row>
    <row r="17888" spans="24:29">
      <c r="X17888" s="429"/>
      <c r="Y17888" s="429"/>
      <c r="Z17888" s="429"/>
      <c r="AA17888" s="429"/>
      <c r="AB17888" s="185"/>
      <c r="AC17888" s="431"/>
    </row>
    <row r="17889" spans="24:29">
      <c r="X17889" s="429"/>
      <c r="Y17889" s="429"/>
      <c r="Z17889" s="429"/>
      <c r="AA17889" s="429"/>
      <c r="AB17889" s="185"/>
      <c r="AC17889" s="431"/>
    </row>
    <row r="17890" spans="24:29">
      <c r="X17890" s="429"/>
      <c r="Y17890" s="429"/>
      <c r="Z17890" s="429"/>
      <c r="AA17890" s="429"/>
      <c r="AB17890" s="185"/>
      <c r="AC17890" s="431"/>
    </row>
    <row r="17891" spans="24:29">
      <c r="X17891" s="429"/>
      <c r="Y17891" s="429"/>
      <c r="Z17891" s="429"/>
      <c r="AA17891" s="429"/>
      <c r="AB17891" s="185"/>
      <c r="AC17891" s="431"/>
    </row>
    <row r="17892" spans="24:29">
      <c r="X17892" s="429"/>
      <c r="Y17892" s="429"/>
      <c r="Z17892" s="429"/>
      <c r="AA17892" s="429"/>
      <c r="AB17892" s="185"/>
      <c r="AC17892" s="431"/>
    </row>
    <row r="17893" spans="24:29">
      <c r="X17893" s="429"/>
      <c r="Y17893" s="429"/>
      <c r="Z17893" s="429"/>
      <c r="AA17893" s="429"/>
      <c r="AB17893" s="185"/>
      <c r="AC17893" s="431"/>
    </row>
    <row r="17894" spans="24:29">
      <c r="X17894" s="429"/>
      <c r="Y17894" s="429"/>
      <c r="Z17894" s="429"/>
      <c r="AA17894" s="429"/>
      <c r="AB17894" s="185"/>
      <c r="AC17894" s="431"/>
    </row>
    <row r="17895" spans="24:29">
      <c r="X17895" s="429"/>
      <c r="Y17895" s="429"/>
      <c r="Z17895" s="429"/>
      <c r="AA17895" s="429"/>
      <c r="AB17895" s="185"/>
      <c r="AC17895" s="431"/>
    </row>
    <row r="17896" spans="24:29">
      <c r="X17896" s="429"/>
      <c r="Y17896" s="429"/>
      <c r="Z17896" s="429"/>
      <c r="AA17896" s="429"/>
      <c r="AB17896" s="185"/>
      <c r="AC17896" s="431"/>
    </row>
    <row r="17897" spans="24:29">
      <c r="X17897" s="429"/>
      <c r="Y17897" s="429"/>
      <c r="Z17897" s="429"/>
      <c r="AA17897" s="429"/>
      <c r="AB17897" s="185"/>
      <c r="AC17897" s="431"/>
    </row>
    <row r="17898" spans="24:29">
      <c r="X17898" s="429"/>
      <c r="Y17898" s="429"/>
      <c r="Z17898" s="429"/>
      <c r="AA17898" s="429"/>
      <c r="AB17898" s="185"/>
      <c r="AC17898" s="431"/>
    </row>
    <row r="17899" spans="24:29">
      <c r="X17899" s="429"/>
      <c r="Y17899" s="429"/>
      <c r="Z17899" s="429"/>
      <c r="AA17899" s="429"/>
      <c r="AB17899" s="185"/>
      <c r="AC17899" s="431"/>
    </row>
    <row r="17900" spans="24:29">
      <c r="X17900" s="429"/>
      <c r="Y17900" s="429"/>
      <c r="Z17900" s="429"/>
      <c r="AA17900" s="429"/>
      <c r="AB17900" s="185"/>
      <c r="AC17900" s="431"/>
    </row>
    <row r="17901" spans="24:29">
      <c r="X17901" s="429"/>
      <c r="Y17901" s="429"/>
      <c r="Z17901" s="429"/>
      <c r="AA17901" s="429"/>
      <c r="AB17901" s="185"/>
      <c r="AC17901" s="431"/>
    </row>
    <row r="17902" spans="24:29">
      <c r="X17902" s="429"/>
      <c r="Y17902" s="429"/>
      <c r="Z17902" s="429"/>
      <c r="AA17902" s="429"/>
      <c r="AB17902" s="185"/>
      <c r="AC17902" s="431"/>
    </row>
    <row r="17903" spans="24:29">
      <c r="X17903" s="429"/>
      <c r="Y17903" s="429"/>
      <c r="Z17903" s="429"/>
      <c r="AA17903" s="429"/>
      <c r="AB17903" s="185"/>
      <c r="AC17903" s="431"/>
    </row>
    <row r="17904" spans="24:29">
      <c r="X17904" s="429"/>
      <c r="Y17904" s="429"/>
      <c r="Z17904" s="429"/>
      <c r="AA17904" s="429"/>
      <c r="AB17904" s="185"/>
      <c r="AC17904" s="431"/>
    </row>
    <row r="17905" spans="24:29">
      <c r="X17905" s="429"/>
      <c r="Y17905" s="429"/>
      <c r="Z17905" s="429"/>
      <c r="AA17905" s="429"/>
      <c r="AB17905" s="185"/>
      <c r="AC17905" s="431"/>
    </row>
    <row r="17906" spans="24:29">
      <c r="X17906" s="429"/>
      <c r="Y17906" s="429"/>
      <c r="Z17906" s="429"/>
      <c r="AA17906" s="429"/>
      <c r="AB17906" s="185"/>
      <c r="AC17906" s="431"/>
    </row>
    <row r="17907" spans="24:29">
      <c r="X17907" s="429"/>
      <c r="Y17907" s="429"/>
      <c r="Z17907" s="429"/>
      <c r="AA17907" s="429"/>
      <c r="AB17907" s="185"/>
      <c r="AC17907" s="431"/>
    </row>
    <row r="17908" spans="24:29">
      <c r="X17908" s="429"/>
      <c r="Y17908" s="429"/>
      <c r="Z17908" s="429"/>
      <c r="AA17908" s="429"/>
      <c r="AB17908" s="185"/>
      <c r="AC17908" s="431"/>
    </row>
    <row r="17909" spans="24:29">
      <c r="X17909" s="429"/>
      <c r="Y17909" s="429"/>
      <c r="Z17909" s="429"/>
      <c r="AA17909" s="429"/>
      <c r="AB17909" s="185"/>
      <c r="AC17909" s="431"/>
    </row>
    <row r="17910" spans="24:29">
      <c r="X17910" s="429"/>
      <c r="Y17910" s="429"/>
      <c r="Z17910" s="429"/>
      <c r="AA17910" s="429"/>
      <c r="AB17910" s="185"/>
      <c r="AC17910" s="431"/>
    </row>
    <row r="17911" spans="24:29">
      <c r="X17911" s="429"/>
      <c r="Y17911" s="429"/>
      <c r="Z17911" s="429"/>
      <c r="AA17911" s="429"/>
      <c r="AB17911" s="185"/>
      <c r="AC17911" s="431"/>
    </row>
    <row r="17912" spans="24:29">
      <c r="X17912" s="429"/>
      <c r="Y17912" s="429"/>
      <c r="Z17912" s="429"/>
      <c r="AA17912" s="429"/>
      <c r="AB17912" s="185"/>
      <c r="AC17912" s="431"/>
    </row>
    <row r="17913" spans="24:29">
      <c r="X17913" s="429"/>
      <c r="Y17913" s="429"/>
      <c r="Z17913" s="429"/>
      <c r="AA17913" s="429"/>
      <c r="AB17913" s="185"/>
      <c r="AC17913" s="431"/>
    </row>
    <row r="17914" spans="24:29">
      <c r="X17914" s="429"/>
      <c r="Y17914" s="429"/>
      <c r="Z17914" s="429"/>
      <c r="AA17914" s="429"/>
      <c r="AB17914" s="185"/>
      <c r="AC17914" s="431"/>
    </row>
    <row r="17915" spans="24:29">
      <c r="X17915" s="429"/>
      <c r="Y17915" s="429"/>
      <c r="Z17915" s="429"/>
      <c r="AA17915" s="429"/>
      <c r="AB17915" s="185"/>
      <c r="AC17915" s="431"/>
    </row>
    <row r="17916" spans="24:29">
      <c r="X17916" s="429"/>
      <c r="Y17916" s="429"/>
      <c r="Z17916" s="429"/>
      <c r="AA17916" s="429"/>
      <c r="AB17916" s="185"/>
      <c r="AC17916" s="431"/>
    </row>
    <row r="17917" spans="24:29">
      <c r="X17917" s="429"/>
      <c r="Y17917" s="429"/>
      <c r="Z17917" s="429"/>
      <c r="AA17917" s="429"/>
      <c r="AB17917" s="185"/>
      <c r="AC17917" s="431"/>
    </row>
    <row r="17918" spans="24:29">
      <c r="X17918" s="429"/>
      <c r="Y17918" s="429"/>
      <c r="Z17918" s="429"/>
      <c r="AA17918" s="429"/>
      <c r="AB17918" s="185"/>
      <c r="AC17918" s="431"/>
    </row>
    <row r="17919" spans="24:29">
      <c r="X17919" s="429"/>
      <c r="Y17919" s="429"/>
      <c r="Z17919" s="429"/>
      <c r="AA17919" s="429"/>
      <c r="AB17919" s="185"/>
      <c r="AC17919" s="431"/>
    </row>
    <row r="17920" spans="24:29">
      <c r="X17920" s="429"/>
      <c r="Y17920" s="429"/>
      <c r="Z17920" s="429"/>
      <c r="AA17920" s="429"/>
      <c r="AB17920" s="185"/>
      <c r="AC17920" s="431"/>
    </row>
    <row r="17921" spans="24:29">
      <c r="X17921" s="429"/>
      <c r="Y17921" s="429"/>
      <c r="Z17921" s="429"/>
      <c r="AA17921" s="429"/>
      <c r="AB17921" s="185"/>
      <c r="AC17921" s="431"/>
    </row>
    <row r="17922" spans="24:29">
      <c r="X17922" s="429"/>
      <c r="Y17922" s="429"/>
      <c r="Z17922" s="429"/>
      <c r="AA17922" s="429"/>
      <c r="AB17922" s="185"/>
      <c r="AC17922" s="431"/>
    </row>
    <row r="17923" spans="24:29">
      <c r="X17923" s="429"/>
      <c r="Y17923" s="429"/>
      <c r="Z17923" s="429"/>
      <c r="AA17923" s="429"/>
      <c r="AB17923" s="185"/>
      <c r="AC17923" s="431"/>
    </row>
    <row r="17924" spans="24:29">
      <c r="X17924" s="429"/>
      <c r="Y17924" s="429"/>
      <c r="Z17924" s="429"/>
      <c r="AA17924" s="429"/>
      <c r="AB17924" s="185"/>
      <c r="AC17924" s="431"/>
    </row>
    <row r="17925" spans="24:29">
      <c r="X17925" s="429"/>
      <c r="Y17925" s="429"/>
      <c r="Z17925" s="429"/>
      <c r="AA17925" s="429"/>
      <c r="AB17925" s="185"/>
      <c r="AC17925" s="431"/>
    </row>
    <row r="17926" spans="24:29">
      <c r="X17926" s="429"/>
      <c r="Y17926" s="429"/>
      <c r="Z17926" s="429"/>
      <c r="AA17926" s="429"/>
      <c r="AB17926" s="185"/>
      <c r="AC17926" s="431"/>
    </row>
    <row r="17927" spans="24:29">
      <c r="X17927" s="429"/>
      <c r="Y17927" s="429"/>
      <c r="Z17927" s="429"/>
      <c r="AA17927" s="429"/>
      <c r="AB17927" s="185"/>
      <c r="AC17927" s="431"/>
    </row>
    <row r="17928" spans="24:29">
      <c r="X17928" s="429"/>
      <c r="Y17928" s="429"/>
      <c r="Z17928" s="429"/>
      <c r="AA17928" s="429"/>
      <c r="AB17928" s="185"/>
      <c r="AC17928" s="431"/>
    </row>
    <row r="17929" spans="24:29">
      <c r="X17929" s="429"/>
      <c r="Y17929" s="429"/>
      <c r="Z17929" s="429"/>
      <c r="AA17929" s="429"/>
      <c r="AB17929" s="185"/>
      <c r="AC17929" s="431"/>
    </row>
    <row r="17930" spans="24:29">
      <c r="X17930" s="429"/>
      <c r="Y17930" s="429"/>
      <c r="Z17930" s="429"/>
      <c r="AA17930" s="429"/>
      <c r="AB17930" s="185"/>
      <c r="AC17930" s="431"/>
    </row>
    <row r="17931" spans="24:29">
      <c r="X17931" s="429"/>
      <c r="Y17931" s="429"/>
      <c r="Z17931" s="429"/>
      <c r="AA17931" s="429"/>
      <c r="AB17931" s="185"/>
      <c r="AC17931" s="431"/>
    </row>
    <row r="17932" spans="24:29">
      <c r="X17932" s="429"/>
      <c r="Y17932" s="429"/>
      <c r="Z17932" s="429"/>
      <c r="AA17932" s="429"/>
      <c r="AB17932" s="185"/>
      <c r="AC17932" s="431"/>
    </row>
    <row r="17933" spans="24:29">
      <c r="X17933" s="429"/>
      <c r="Y17933" s="429"/>
      <c r="Z17933" s="429"/>
      <c r="AA17933" s="429"/>
      <c r="AB17933" s="185"/>
      <c r="AC17933" s="431"/>
    </row>
    <row r="17934" spans="24:29">
      <c r="X17934" s="429"/>
      <c r="Y17934" s="429"/>
      <c r="Z17934" s="429"/>
      <c r="AA17934" s="429"/>
      <c r="AB17934" s="185"/>
      <c r="AC17934" s="431"/>
    </row>
    <row r="17935" spans="24:29">
      <c r="X17935" s="429"/>
      <c r="Y17935" s="429"/>
      <c r="Z17935" s="429"/>
      <c r="AA17935" s="429"/>
      <c r="AB17935" s="185"/>
      <c r="AC17935" s="431"/>
    </row>
    <row r="17936" spans="24:29">
      <c r="X17936" s="429"/>
      <c r="Y17936" s="429"/>
      <c r="Z17936" s="429"/>
      <c r="AA17936" s="429"/>
      <c r="AB17936" s="185"/>
      <c r="AC17936" s="431"/>
    </row>
    <row r="17937" spans="24:29">
      <c r="X17937" s="429"/>
      <c r="Y17937" s="429"/>
      <c r="Z17937" s="429"/>
      <c r="AA17937" s="429"/>
      <c r="AB17937" s="185"/>
      <c r="AC17937" s="431"/>
    </row>
    <row r="17938" spans="24:29">
      <c r="X17938" s="429"/>
      <c r="Y17938" s="429"/>
      <c r="Z17938" s="429"/>
      <c r="AA17938" s="429"/>
      <c r="AB17938" s="185"/>
      <c r="AC17938" s="431"/>
    </row>
    <row r="17939" spans="24:29">
      <c r="X17939" s="429"/>
      <c r="Y17939" s="429"/>
      <c r="Z17939" s="429"/>
      <c r="AA17939" s="429"/>
      <c r="AB17939" s="185"/>
      <c r="AC17939" s="431"/>
    </row>
    <row r="17940" spans="24:29">
      <c r="X17940" s="429"/>
      <c r="Y17940" s="429"/>
      <c r="Z17940" s="429"/>
      <c r="AA17940" s="429"/>
      <c r="AB17940" s="185"/>
      <c r="AC17940" s="431"/>
    </row>
    <row r="17941" spans="24:29">
      <c r="X17941" s="429"/>
      <c r="Y17941" s="429"/>
      <c r="Z17941" s="429"/>
      <c r="AA17941" s="429"/>
      <c r="AB17941" s="185"/>
      <c r="AC17941" s="431"/>
    </row>
    <row r="17942" spans="24:29">
      <c r="X17942" s="429"/>
      <c r="Y17942" s="429"/>
      <c r="Z17942" s="429"/>
      <c r="AA17942" s="429"/>
      <c r="AB17942" s="185"/>
      <c r="AC17942" s="431"/>
    </row>
    <row r="17943" spans="24:29">
      <c r="X17943" s="429"/>
      <c r="Y17943" s="429"/>
      <c r="Z17943" s="429"/>
      <c r="AA17943" s="429"/>
      <c r="AB17943" s="185"/>
      <c r="AC17943" s="431"/>
    </row>
    <row r="17944" spans="24:29">
      <c r="X17944" s="429"/>
      <c r="Y17944" s="429"/>
      <c r="Z17944" s="429"/>
      <c r="AA17944" s="429"/>
      <c r="AB17944" s="185"/>
      <c r="AC17944" s="431"/>
    </row>
    <row r="17945" spans="24:29">
      <c r="X17945" s="429"/>
      <c r="Y17945" s="429"/>
      <c r="Z17945" s="429"/>
      <c r="AA17945" s="429"/>
      <c r="AB17945" s="185"/>
      <c r="AC17945" s="431"/>
    </row>
    <row r="17946" spans="24:29">
      <c r="X17946" s="429"/>
      <c r="Y17946" s="429"/>
      <c r="Z17946" s="429"/>
      <c r="AA17946" s="429"/>
      <c r="AB17946" s="185"/>
      <c r="AC17946" s="431"/>
    </row>
    <row r="17947" spans="24:29">
      <c r="X17947" s="429"/>
      <c r="Y17947" s="429"/>
      <c r="Z17947" s="429"/>
      <c r="AA17947" s="429"/>
      <c r="AB17947" s="185"/>
      <c r="AC17947" s="431"/>
    </row>
    <row r="17948" spans="24:29">
      <c r="X17948" s="429"/>
      <c r="Y17948" s="429"/>
      <c r="Z17948" s="429"/>
      <c r="AA17948" s="429"/>
      <c r="AB17948" s="185"/>
      <c r="AC17948" s="431"/>
    </row>
    <row r="17949" spans="24:29">
      <c r="X17949" s="429"/>
      <c r="Y17949" s="429"/>
      <c r="Z17949" s="429"/>
      <c r="AA17949" s="429"/>
      <c r="AB17949" s="185"/>
      <c r="AC17949" s="431"/>
    </row>
    <row r="17950" spans="24:29">
      <c r="X17950" s="429"/>
      <c r="Y17950" s="429"/>
      <c r="Z17950" s="429"/>
      <c r="AA17950" s="429"/>
      <c r="AB17950" s="185"/>
      <c r="AC17950" s="431"/>
    </row>
    <row r="17951" spans="24:29">
      <c r="X17951" s="429"/>
      <c r="Y17951" s="429"/>
      <c r="Z17951" s="429"/>
      <c r="AA17951" s="429"/>
      <c r="AB17951" s="185"/>
      <c r="AC17951" s="431"/>
    </row>
    <row r="17952" spans="24:29">
      <c r="X17952" s="429"/>
      <c r="Y17952" s="429"/>
      <c r="Z17952" s="429"/>
      <c r="AA17952" s="429"/>
      <c r="AB17952" s="185"/>
      <c r="AC17952" s="431"/>
    </row>
    <row r="17953" spans="24:29">
      <c r="X17953" s="429"/>
      <c r="Y17953" s="429"/>
      <c r="Z17953" s="429"/>
      <c r="AA17953" s="429"/>
      <c r="AB17953" s="185"/>
      <c r="AC17953" s="431"/>
    </row>
    <row r="17954" spans="24:29">
      <c r="X17954" s="429"/>
      <c r="Y17954" s="429"/>
      <c r="Z17954" s="429"/>
      <c r="AA17954" s="429"/>
      <c r="AB17954" s="185"/>
      <c r="AC17954" s="431"/>
    </row>
    <row r="17955" spans="24:29">
      <c r="X17955" s="429"/>
      <c r="Y17955" s="429"/>
      <c r="Z17955" s="429"/>
      <c r="AA17955" s="429"/>
      <c r="AB17955" s="185"/>
      <c r="AC17955" s="431"/>
    </row>
    <row r="17956" spans="24:29">
      <c r="X17956" s="429"/>
      <c r="Y17956" s="429"/>
      <c r="Z17956" s="429"/>
      <c r="AA17956" s="429"/>
      <c r="AB17956" s="185"/>
      <c r="AC17956" s="431"/>
    </row>
    <row r="17957" spans="24:29">
      <c r="X17957" s="429"/>
      <c r="Y17957" s="429"/>
      <c r="Z17957" s="429"/>
      <c r="AA17957" s="429"/>
      <c r="AB17957" s="185"/>
      <c r="AC17957" s="431"/>
    </row>
    <row r="17958" spans="24:29">
      <c r="X17958" s="429"/>
      <c r="Y17958" s="429"/>
      <c r="Z17958" s="429"/>
      <c r="AA17958" s="429"/>
      <c r="AB17958" s="185"/>
      <c r="AC17958" s="431"/>
    </row>
    <row r="17959" spans="24:29">
      <c r="X17959" s="429"/>
      <c r="Y17959" s="429"/>
      <c r="Z17959" s="429"/>
      <c r="AA17959" s="429"/>
      <c r="AB17959" s="185"/>
      <c r="AC17959" s="431"/>
    </row>
    <row r="17960" spans="24:29">
      <c r="X17960" s="429"/>
      <c r="Y17960" s="429"/>
      <c r="Z17960" s="429"/>
      <c r="AA17960" s="429"/>
      <c r="AB17960" s="185"/>
      <c r="AC17960" s="431"/>
    </row>
    <row r="17961" spans="24:29">
      <c r="X17961" s="429"/>
      <c r="Y17961" s="429"/>
      <c r="Z17961" s="429"/>
      <c r="AA17961" s="429"/>
      <c r="AB17961" s="185"/>
      <c r="AC17961" s="431"/>
    </row>
    <row r="17962" spans="24:29">
      <c r="X17962" s="429"/>
      <c r="Y17962" s="429"/>
      <c r="Z17962" s="429"/>
      <c r="AA17962" s="429"/>
      <c r="AB17962" s="185"/>
      <c r="AC17962" s="431"/>
    </row>
    <row r="17963" spans="24:29">
      <c r="X17963" s="429"/>
      <c r="Y17963" s="429"/>
      <c r="Z17963" s="429"/>
      <c r="AA17963" s="429"/>
      <c r="AB17963" s="185"/>
      <c r="AC17963" s="431"/>
    </row>
    <row r="17964" spans="24:29">
      <c r="X17964" s="429"/>
      <c r="Y17964" s="429"/>
      <c r="Z17964" s="429"/>
      <c r="AA17964" s="429"/>
      <c r="AB17964" s="185"/>
      <c r="AC17964" s="431"/>
    </row>
    <row r="17965" spans="24:29">
      <c r="X17965" s="429"/>
      <c r="Y17965" s="429"/>
      <c r="Z17965" s="429"/>
      <c r="AA17965" s="429"/>
      <c r="AB17965" s="185"/>
      <c r="AC17965" s="431"/>
    </row>
    <row r="17966" spans="24:29">
      <c r="X17966" s="429"/>
      <c r="Y17966" s="429"/>
      <c r="Z17966" s="429"/>
      <c r="AA17966" s="429"/>
      <c r="AB17966" s="185"/>
      <c r="AC17966" s="431"/>
    </row>
    <row r="17967" spans="24:29">
      <c r="X17967" s="429"/>
      <c r="Y17967" s="429"/>
      <c r="Z17967" s="429"/>
      <c r="AA17967" s="429"/>
      <c r="AB17967" s="185"/>
      <c r="AC17967" s="431"/>
    </row>
    <row r="17968" spans="24:29">
      <c r="X17968" s="429"/>
      <c r="Y17968" s="429"/>
      <c r="Z17968" s="429"/>
      <c r="AA17968" s="429"/>
      <c r="AB17968" s="185"/>
      <c r="AC17968" s="431"/>
    </row>
    <row r="17969" spans="24:29">
      <c r="X17969" s="429"/>
      <c r="Y17969" s="429"/>
      <c r="Z17969" s="429"/>
      <c r="AA17969" s="429"/>
      <c r="AB17969" s="185"/>
      <c r="AC17969" s="431"/>
    </row>
    <row r="17970" spans="24:29">
      <c r="X17970" s="429"/>
      <c r="Y17970" s="429"/>
      <c r="Z17970" s="429"/>
      <c r="AA17970" s="429"/>
      <c r="AB17970" s="185"/>
      <c r="AC17970" s="431"/>
    </row>
    <row r="17971" spans="24:29">
      <c r="X17971" s="429"/>
      <c r="Y17971" s="429"/>
      <c r="Z17971" s="429"/>
      <c r="AA17971" s="429"/>
      <c r="AB17971" s="185"/>
      <c r="AC17971" s="431"/>
    </row>
    <row r="17972" spans="24:29">
      <c r="X17972" s="429"/>
      <c r="Y17972" s="429"/>
      <c r="Z17972" s="429"/>
      <c r="AA17972" s="429"/>
      <c r="AB17972" s="185"/>
      <c r="AC17972" s="431"/>
    </row>
    <row r="17973" spans="24:29">
      <c r="X17973" s="429"/>
      <c r="Y17973" s="429"/>
      <c r="Z17973" s="429"/>
      <c r="AA17973" s="429"/>
      <c r="AB17973" s="185"/>
      <c r="AC17973" s="431"/>
    </row>
    <row r="17974" spans="24:29">
      <c r="X17974" s="429"/>
      <c r="Y17974" s="429"/>
      <c r="Z17974" s="429"/>
      <c r="AA17974" s="429"/>
      <c r="AB17974" s="185"/>
      <c r="AC17974" s="431"/>
    </row>
    <row r="17975" spans="24:29">
      <c r="X17975" s="429"/>
      <c r="Y17975" s="429"/>
      <c r="Z17975" s="429"/>
      <c r="AA17975" s="429"/>
      <c r="AB17975" s="185"/>
      <c r="AC17975" s="431"/>
    </row>
    <row r="17976" spans="24:29">
      <c r="X17976" s="429"/>
      <c r="Y17976" s="429"/>
      <c r="Z17976" s="429"/>
      <c r="AA17976" s="429"/>
      <c r="AB17976" s="185"/>
      <c r="AC17976" s="431"/>
    </row>
    <row r="17977" spans="24:29">
      <c r="X17977" s="429"/>
      <c r="Y17977" s="429"/>
      <c r="Z17977" s="429"/>
      <c r="AA17977" s="429"/>
      <c r="AB17977" s="185"/>
      <c r="AC17977" s="431"/>
    </row>
    <row r="17978" spans="24:29">
      <c r="X17978" s="429"/>
      <c r="Y17978" s="429"/>
      <c r="Z17978" s="429"/>
      <c r="AA17978" s="429"/>
      <c r="AB17978" s="185"/>
      <c r="AC17978" s="431"/>
    </row>
    <row r="17979" spans="24:29">
      <c r="X17979" s="429"/>
      <c r="Y17979" s="429"/>
      <c r="Z17979" s="429"/>
      <c r="AA17979" s="429"/>
      <c r="AB17979" s="185"/>
      <c r="AC17979" s="431"/>
    </row>
    <row r="17980" spans="24:29">
      <c r="X17980" s="429"/>
      <c r="Y17980" s="429"/>
      <c r="Z17980" s="429"/>
      <c r="AA17980" s="429"/>
      <c r="AB17980" s="185"/>
      <c r="AC17980" s="431"/>
    </row>
    <row r="17981" spans="24:29">
      <c r="X17981" s="429"/>
      <c r="Y17981" s="429"/>
      <c r="Z17981" s="429"/>
      <c r="AA17981" s="429"/>
      <c r="AB17981" s="185"/>
      <c r="AC17981" s="431"/>
    </row>
    <row r="17982" spans="24:29">
      <c r="X17982" s="429"/>
      <c r="Y17982" s="429"/>
      <c r="Z17982" s="429"/>
      <c r="AA17982" s="429"/>
      <c r="AB17982" s="185"/>
      <c r="AC17982" s="431"/>
    </row>
    <row r="17983" spans="24:29">
      <c r="X17983" s="429"/>
      <c r="Y17983" s="429"/>
      <c r="Z17983" s="429"/>
      <c r="AA17983" s="429"/>
      <c r="AB17983" s="185"/>
      <c r="AC17983" s="431"/>
    </row>
    <row r="17984" spans="24:29">
      <c r="X17984" s="429"/>
      <c r="Y17984" s="429"/>
      <c r="Z17984" s="429"/>
      <c r="AA17984" s="429"/>
      <c r="AB17984" s="185"/>
      <c r="AC17984" s="431"/>
    </row>
    <row r="17985" spans="24:29">
      <c r="X17985" s="429"/>
      <c r="Y17985" s="429"/>
      <c r="Z17985" s="429"/>
      <c r="AA17985" s="429"/>
      <c r="AB17985" s="185"/>
      <c r="AC17985" s="431"/>
    </row>
    <row r="17986" spans="24:29">
      <c r="X17986" s="429"/>
      <c r="Y17986" s="429"/>
      <c r="Z17986" s="429"/>
      <c r="AA17986" s="429"/>
      <c r="AB17986" s="185"/>
      <c r="AC17986" s="431"/>
    </row>
    <row r="17987" spans="24:29">
      <c r="X17987" s="429"/>
      <c r="Y17987" s="429"/>
      <c r="Z17987" s="429"/>
      <c r="AA17987" s="429"/>
      <c r="AB17987" s="185"/>
      <c r="AC17987" s="431"/>
    </row>
    <row r="17988" spans="24:29">
      <c r="X17988" s="429"/>
      <c r="Y17988" s="429"/>
      <c r="Z17988" s="429"/>
      <c r="AA17988" s="429"/>
      <c r="AB17988" s="185"/>
      <c r="AC17988" s="431"/>
    </row>
    <row r="17989" spans="24:29">
      <c r="X17989" s="429"/>
      <c r="Y17989" s="429"/>
      <c r="Z17989" s="429"/>
      <c r="AA17989" s="429"/>
      <c r="AB17989" s="185"/>
      <c r="AC17989" s="431"/>
    </row>
    <row r="17990" spans="24:29">
      <c r="X17990" s="429"/>
      <c r="Y17990" s="429"/>
      <c r="Z17990" s="429"/>
      <c r="AA17990" s="429"/>
      <c r="AB17990" s="185"/>
      <c r="AC17990" s="431"/>
    </row>
    <row r="17991" spans="24:29">
      <c r="X17991" s="429"/>
      <c r="Y17991" s="429"/>
      <c r="Z17991" s="429"/>
      <c r="AA17991" s="429"/>
      <c r="AB17991" s="185"/>
      <c r="AC17991" s="431"/>
    </row>
    <row r="17992" spans="24:29">
      <c r="X17992" s="429"/>
      <c r="Y17992" s="429"/>
      <c r="Z17992" s="429"/>
      <c r="AA17992" s="429"/>
      <c r="AB17992" s="185"/>
      <c r="AC17992" s="431"/>
    </row>
    <row r="17993" spans="24:29">
      <c r="X17993" s="429"/>
      <c r="Y17993" s="429"/>
      <c r="Z17993" s="429"/>
      <c r="AA17993" s="429"/>
      <c r="AB17993" s="185"/>
      <c r="AC17993" s="431"/>
    </row>
    <row r="17994" spans="24:29">
      <c r="X17994" s="429"/>
      <c r="Y17994" s="429"/>
      <c r="Z17994" s="429"/>
      <c r="AA17994" s="429"/>
      <c r="AB17994" s="185"/>
      <c r="AC17994" s="431"/>
    </row>
    <row r="17995" spans="24:29">
      <c r="X17995" s="429"/>
      <c r="Y17995" s="429"/>
      <c r="Z17995" s="429"/>
      <c r="AA17995" s="429"/>
      <c r="AB17995" s="185"/>
      <c r="AC17995" s="431"/>
    </row>
    <row r="17996" spans="24:29">
      <c r="X17996" s="429"/>
      <c r="Y17996" s="429"/>
      <c r="Z17996" s="429"/>
      <c r="AA17996" s="429"/>
      <c r="AB17996" s="185"/>
      <c r="AC17996" s="431"/>
    </row>
    <row r="17997" spans="24:29">
      <c r="X17997" s="429"/>
      <c r="Y17997" s="429"/>
      <c r="Z17997" s="429"/>
      <c r="AA17997" s="429"/>
      <c r="AB17997" s="185"/>
      <c r="AC17997" s="431"/>
    </row>
    <row r="17998" spans="24:29">
      <c r="X17998" s="429"/>
      <c r="Y17998" s="429"/>
      <c r="Z17998" s="429"/>
      <c r="AA17998" s="429"/>
      <c r="AB17998" s="185"/>
      <c r="AC17998" s="431"/>
    </row>
    <row r="17999" spans="24:29">
      <c r="X17999" s="429"/>
      <c r="Y17999" s="429"/>
      <c r="Z17999" s="429"/>
      <c r="AA17999" s="429"/>
      <c r="AB17999" s="185"/>
      <c r="AC17999" s="431"/>
    </row>
    <row r="18000" spans="24:29">
      <c r="X18000" s="429"/>
      <c r="Y18000" s="429"/>
      <c r="Z18000" s="429"/>
      <c r="AA18000" s="429"/>
      <c r="AB18000" s="185"/>
      <c r="AC18000" s="431"/>
    </row>
    <row r="18001" spans="24:29">
      <c r="X18001" s="429"/>
      <c r="Y18001" s="429"/>
      <c r="Z18001" s="429"/>
      <c r="AA18001" s="429"/>
      <c r="AB18001" s="185"/>
      <c r="AC18001" s="431"/>
    </row>
    <row r="18002" spans="24:29">
      <c r="X18002" s="429"/>
      <c r="Y18002" s="429"/>
      <c r="Z18002" s="429"/>
      <c r="AA18002" s="429"/>
      <c r="AB18002" s="185"/>
      <c r="AC18002" s="431"/>
    </row>
    <row r="18003" spans="24:29">
      <c r="X18003" s="429"/>
      <c r="Y18003" s="429"/>
      <c r="Z18003" s="429"/>
      <c r="AA18003" s="429"/>
      <c r="AB18003" s="185"/>
      <c r="AC18003" s="431"/>
    </row>
    <row r="18004" spans="24:29">
      <c r="X18004" s="429"/>
      <c r="Y18004" s="429"/>
      <c r="Z18004" s="429"/>
      <c r="AA18004" s="429"/>
      <c r="AB18004" s="185"/>
      <c r="AC18004" s="431"/>
    </row>
    <row r="18005" spans="24:29">
      <c r="X18005" s="429"/>
      <c r="Y18005" s="429"/>
      <c r="Z18005" s="429"/>
      <c r="AA18005" s="429"/>
      <c r="AB18005" s="185"/>
      <c r="AC18005" s="431"/>
    </row>
    <row r="18006" spans="24:29">
      <c r="X18006" s="429"/>
      <c r="Y18006" s="429"/>
      <c r="Z18006" s="429"/>
      <c r="AA18006" s="429"/>
      <c r="AB18006" s="185"/>
      <c r="AC18006" s="431"/>
    </row>
    <row r="18007" spans="24:29">
      <c r="X18007" s="429"/>
      <c r="Y18007" s="429"/>
      <c r="Z18007" s="429"/>
      <c r="AA18007" s="429"/>
      <c r="AB18007" s="185"/>
      <c r="AC18007" s="431"/>
    </row>
    <row r="18008" spans="24:29">
      <c r="X18008" s="429"/>
      <c r="Y18008" s="429"/>
      <c r="Z18008" s="429"/>
      <c r="AA18008" s="429"/>
      <c r="AB18008" s="185"/>
      <c r="AC18008" s="431"/>
    </row>
    <row r="18009" spans="24:29">
      <c r="X18009" s="429"/>
      <c r="Y18009" s="429"/>
      <c r="Z18009" s="429"/>
      <c r="AA18009" s="429"/>
      <c r="AB18009" s="185"/>
      <c r="AC18009" s="431"/>
    </row>
    <row r="18010" spans="24:29">
      <c r="X18010" s="429"/>
      <c r="Y18010" s="429"/>
      <c r="Z18010" s="429"/>
      <c r="AA18010" s="429"/>
      <c r="AB18010" s="185"/>
      <c r="AC18010" s="431"/>
    </row>
    <row r="18011" spans="24:29">
      <c r="X18011" s="429"/>
      <c r="Y18011" s="429"/>
      <c r="Z18011" s="429"/>
      <c r="AA18011" s="429"/>
      <c r="AB18011" s="185"/>
      <c r="AC18011" s="431"/>
    </row>
    <row r="18012" spans="24:29">
      <c r="X18012" s="429"/>
      <c r="Y18012" s="429"/>
      <c r="Z18012" s="429"/>
      <c r="AA18012" s="429"/>
      <c r="AB18012" s="185"/>
      <c r="AC18012" s="431"/>
    </row>
    <row r="18013" spans="24:29">
      <c r="X18013" s="429"/>
      <c r="Y18013" s="429"/>
      <c r="Z18013" s="429"/>
      <c r="AA18013" s="429"/>
      <c r="AB18013" s="185"/>
      <c r="AC18013" s="431"/>
    </row>
    <row r="18014" spans="24:29">
      <c r="X18014" s="429"/>
      <c r="Y18014" s="429"/>
      <c r="Z18014" s="429"/>
      <c r="AA18014" s="429"/>
      <c r="AB18014" s="185"/>
      <c r="AC18014" s="431"/>
    </row>
    <row r="18015" spans="24:29">
      <c r="X18015" s="429"/>
      <c r="Y18015" s="429"/>
      <c r="Z18015" s="429"/>
      <c r="AA18015" s="429"/>
      <c r="AB18015" s="185"/>
      <c r="AC18015" s="431"/>
    </row>
    <row r="18016" spans="24:29">
      <c r="X18016" s="429"/>
      <c r="Y18016" s="429"/>
      <c r="Z18016" s="429"/>
      <c r="AA18016" s="429"/>
      <c r="AB18016" s="185"/>
      <c r="AC18016" s="431"/>
    </row>
    <row r="18017" spans="24:29">
      <c r="X18017" s="429"/>
      <c r="Y18017" s="429"/>
      <c r="Z18017" s="429"/>
      <c r="AA18017" s="429"/>
      <c r="AB18017" s="185"/>
      <c r="AC18017" s="431"/>
    </row>
    <row r="18018" spans="24:29">
      <c r="X18018" s="429"/>
      <c r="Y18018" s="429"/>
      <c r="Z18018" s="429"/>
      <c r="AA18018" s="429"/>
      <c r="AB18018" s="185"/>
      <c r="AC18018" s="431"/>
    </row>
    <row r="18019" spans="24:29">
      <c r="X18019" s="429"/>
      <c r="Y18019" s="429"/>
      <c r="Z18019" s="429"/>
      <c r="AA18019" s="429"/>
      <c r="AB18019" s="185"/>
      <c r="AC18019" s="431"/>
    </row>
    <row r="18020" spans="24:29">
      <c r="X18020" s="429"/>
      <c r="Y18020" s="429"/>
      <c r="Z18020" s="429"/>
      <c r="AA18020" s="429"/>
      <c r="AB18020" s="185"/>
      <c r="AC18020" s="431"/>
    </row>
    <row r="18021" spans="24:29">
      <c r="X18021" s="429"/>
      <c r="Y18021" s="429"/>
      <c r="Z18021" s="429"/>
      <c r="AA18021" s="429"/>
      <c r="AB18021" s="185"/>
      <c r="AC18021" s="431"/>
    </row>
    <row r="18022" spans="24:29">
      <c r="X18022" s="429"/>
      <c r="Y18022" s="429"/>
      <c r="Z18022" s="429"/>
      <c r="AA18022" s="429"/>
      <c r="AB18022" s="185"/>
      <c r="AC18022" s="431"/>
    </row>
    <row r="18023" spans="24:29">
      <c r="X18023" s="429"/>
      <c r="Y18023" s="429"/>
      <c r="Z18023" s="429"/>
      <c r="AA18023" s="429"/>
      <c r="AB18023" s="185"/>
      <c r="AC18023" s="431"/>
    </row>
    <row r="18024" spans="24:29">
      <c r="X18024" s="429"/>
      <c r="Y18024" s="429"/>
      <c r="Z18024" s="429"/>
      <c r="AA18024" s="429"/>
      <c r="AB18024" s="185"/>
      <c r="AC18024" s="431"/>
    </row>
    <row r="18025" spans="24:29">
      <c r="X18025" s="429"/>
      <c r="Y18025" s="429"/>
      <c r="Z18025" s="429"/>
      <c r="AA18025" s="429"/>
      <c r="AB18025" s="185"/>
      <c r="AC18025" s="431"/>
    </row>
    <row r="18026" spans="24:29">
      <c r="X18026" s="429"/>
      <c r="Y18026" s="429"/>
      <c r="Z18026" s="429"/>
      <c r="AA18026" s="429"/>
      <c r="AB18026" s="185"/>
      <c r="AC18026" s="431"/>
    </row>
    <row r="18027" spans="24:29">
      <c r="X18027" s="429"/>
      <c r="Y18027" s="429"/>
      <c r="Z18027" s="429"/>
      <c r="AA18027" s="429"/>
      <c r="AB18027" s="185"/>
      <c r="AC18027" s="431"/>
    </row>
    <row r="18028" spans="24:29">
      <c r="X18028" s="429"/>
      <c r="Y18028" s="429"/>
      <c r="Z18028" s="429"/>
      <c r="AA18028" s="429"/>
      <c r="AB18028" s="185"/>
      <c r="AC18028" s="431"/>
    </row>
    <row r="18029" spans="24:29">
      <c r="X18029" s="429"/>
      <c r="Y18029" s="429"/>
      <c r="Z18029" s="429"/>
      <c r="AA18029" s="429"/>
      <c r="AB18029" s="185"/>
      <c r="AC18029" s="431"/>
    </row>
    <row r="18030" spans="24:29">
      <c r="X18030" s="429"/>
      <c r="Y18030" s="429"/>
      <c r="Z18030" s="429"/>
      <c r="AA18030" s="429"/>
      <c r="AB18030" s="185"/>
      <c r="AC18030" s="431"/>
    </row>
    <row r="18031" spans="24:29">
      <c r="X18031" s="429"/>
      <c r="Y18031" s="429"/>
      <c r="Z18031" s="429"/>
      <c r="AA18031" s="429"/>
      <c r="AB18031" s="185"/>
      <c r="AC18031" s="431"/>
    </row>
    <row r="18032" spans="24:29">
      <c r="X18032" s="429"/>
      <c r="Y18032" s="429"/>
      <c r="Z18032" s="429"/>
      <c r="AA18032" s="429"/>
      <c r="AB18032" s="185"/>
      <c r="AC18032" s="431"/>
    </row>
    <row r="18033" spans="24:29">
      <c r="X18033" s="429"/>
      <c r="Y18033" s="429"/>
      <c r="Z18033" s="429"/>
      <c r="AA18033" s="429"/>
      <c r="AB18033" s="185"/>
      <c r="AC18033" s="431"/>
    </row>
    <row r="18034" spans="24:29">
      <c r="X18034" s="429"/>
      <c r="Y18034" s="429"/>
      <c r="Z18034" s="429"/>
      <c r="AA18034" s="429"/>
      <c r="AB18034" s="185"/>
      <c r="AC18034" s="431"/>
    </row>
    <row r="18035" spans="24:29">
      <c r="X18035" s="429"/>
      <c r="Y18035" s="429"/>
      <c r="Z18035" s="429"/>
      <c r="AA18035" s="429"/>
      <c r="AB18035" s="185"/>
      <c r="AC18035" s="431"/>
    </row>
    <row r="18036" spans="24:29">
      <c r="X18036" s="429"/>
      <c r="Y18036" s="429"/>
      <c r="Z18036" s="429"/>
      <c r="AA18036" s="429"/>
      <c r="AB18036" s="185"/>
      <c r="AC18036" s="431"/>
    </row>
    <row r="18037" spans="24:29">
      <c r="X18037" s="429"/>
      <c r="Y18037" s="429"/>
      <c r="Z18037" s="429"/>
      <c r="AA18037" s="429"/>
      <c r="AB18037" s="185"/>
      <c r="AC18037" s="431"/>
    </row>
    <row r="18038" spans="24:29">
      <c r="X18038" s="429"/>
      <c r="Y18038" s="429"/>
      <c r="Z18038" s="429"/>
      <c r="AA18038" s="429"/>
      <c r="AB18038" s="185"/>
      <c r="AC18038" s="431"/>
    </row>
    <row r="18039" spans="24:29">
      <c r="X18039" s="429"/>
      <c r="Y18039" s="429"/>
      <c r="Z18039" s="429"/>
      <c r="AA18039" s="429"/>
      <c r="AB18039" s="185"/>
      <c r="AC18039" s="431"/>
    </row>
    <row r="18040" spans="24:29">
      <c r="X18040" s="429"/>
      <c r="Y18040" s="429"/>
      <c r="Z18040" s="429"/>
      <c r="AA18040" s="429"/>
      <c r="AB18040" s="185"/>
      <c r="AC18040" s="431"/>
    </row>
    <row r="18041" spans="24:29">
      <c r="X18041" s="429"/>
      <c r="Y18041" s="429"/>
      <c r="Z18041" s="429"/>
      <c r="AA18041" s="429"/>
      <c r="AB18041" s="185"/>
      <c r="AC18041" s="431"/>
    </row>
    <row r="18042" spans="24:29">
      <c r="X18042" s="429"/>
      <c r="Y18042" s="429"/>
      <c r="Z18042" s="429"/>
      <c r="AA18042" s="429"/>
      <c r="AB18042" s="185"/>
      <c r="AC18042" s="431"/>
    </row>
    <row r="18043" spans="24:29">
      <c r="X18043" s="429"/>
      <c r="Y18043" s="429"/>
      <c r="Z18043" s="429"/>
      <c r="AA18043" s="429"/>
      <c r="AB18043" s="185"/>
      <c r="AC18043" s="431"/>
    </row>
    <row r="18044" spans="24:29">
      <c r="X18044" s="429"/>
      <c r="Y18044" s="429"/>
      <c r="Z18044" s="429"/>
      <c r="AA18044" s="429"/>
      <c r="AB18044" s="185"/>
      <c r="AC18044" s="431"/>
    </row>
    <row r="18045" spans="24:29">
      <c r="X18045" s="429"/>
      <c r="Y18045" s="429"/>
      <c r="Z18045" s="429"/>
      <c r="AA18045" s="429"/>
      <c r="AB18045" s="185"/>
      <c r="AC18045" s="431"/>
    </row>
    <row r="18046" spans="24:29">
      <c r="X18046" s="429"/>
      <c r="Y18046" s="429"/>
      <c r="Z18046" s="429"/>
      <c r="AA18046" s="429"/>
      <c r="AB18046" s="185"/>
      <c r="AC18046" s="431"/>
    </row>
    <row r="18047" spans="24:29">
      <c r="X18047" s="429"/>
      <c r="Y18047" s="429"/>
      <c r="Z18047" s="429"/>
      <c r="AA18047" s="429"/>
      <c r="AB18047" s="185"/>
      <c r="AC18047" s="431"/>
    </row>
    <row r="18048" spans="24:29">
      <c r="X18048" s="429"/>
      <c r="Y18048" s="429"/>
      <c r="Z18048" s="429"/>
      <c r="AA18048" s="429"/>
      <c r="AB18048" s="185"/>
      <c r="AC18048" s="431"/>
    </row>
    <row r="18049" spans="24:29">
      <c r="X18049" s="429"/>
      <c r="Y18049" s="429"/>
      <c r="Z18049" s="429"/>
      <c r="AA18049" s="429"/>
      <c r="AB18049" s="185"/>
      <c r="AC18049" s="431"/>
    </row>
    <row r="18050" spans="24:29">
      <c r="X18050" s="429"/>
      <c r="Y18050" s="429"/>
      <c r="Z18050" s="429"/>
      <c r="AA18050" s="429"/>
      <c r="AB18050" s="185"/>
      <c r="AC18050" s="431"/>
    </row>
    <row r="18051" spans="24:29">
      <c r="X18051" s="429"/>
      <c r="Y18051" s="429"/>
      <c r="Z18051" s="429"/>
      <c r="AA18051" s="429"/>
      <c r="AB18051" s="185"/>
      <c r="AC18051" s="431"/>
    </row>
    <row r="18052" spans="24:29">
      <c r="X18052" s="429"/>
      <c r="Y18052" s="429"/>
      <c r="Z18052" s="429"/>
      <c r="AA18052" s="429"/>
      <c r="AB18052" s="185"/>
      <c r="AC18052" s="431"/>
    </row>
    <row r="18053" spans="24:29">
      <c r="X18053" s="429"/>
      <c r="Y18053" s="429"/>
      <c r="Z18053" s="429"/>
      <c r="AA18053" s="429"/>
      <c r="AB18053" s="185"/>
      <c r="AC18053" s="431"/>
    </row>
    <row r="18054" spans="24:29">
      <c r="X18054" s="429"/>
      <c r="Y18054" s="429"/>
      <c r="Z18054" s="429"/>
      <c r="AA18054" s="429"/>
      <c r="AB18054" s="185"/>
      <c r="AC18054" s="431"/>
    </row>
    <row r="18055" spans="24:29">
      <c r="X18055" s="429"/>
      <c r="Y18055" s="429"/>
      <c r="Z18055" s="429"/>
      <c r="AA18055" s="429"/>
      <c r="AB18055" s="185"/>
      <c r="AC18055" s="431"/>
    </row>
    <row r="18056" spans="24:29">
      <c r="X18056" s="429"/>
      <c r="Y18056" s="429"/>
      <c r="Z18056" s="429"/>
      <c r="AA18056" s="429"/>
      <c r="AB18056" s="185"/>
      <c r="AC18056" s="431"/>
    </row>
    <row r="18057" spans="24:29">
      <c r="X18057" s="429"/>
      <c r="Y18057" s="429"/>
      <c r="Z18057" s="429"/>
      <c r="AA18057" s="429"/>
      <c r="AB18057" s="185"/>
      <c r="AC18057" s="431"/>
    </row>
    <row r="18058" spans="24:29">
      <c r="X18058" s="429"/>
      <c r="Y18058" s="429"/>
      <c r="Z18058" s="429"/>
      <c r="AA18058" s="429"/>
      <c r="AB18058" s="185"/>
      <c r="AC18058" s="431"/>
    </row>
    <row r="18059" spans="24:29">
      <c r="X18059" s="429"/>
      <c r="Y18059" s="429"/>
      <c r="Z18059" s="429"/>
      <c r="AA18059" s="429"/>
      <c r="AB18059" s="185"/>
      <c r="AC18059" s="431"/>
    </row>
    <row r="18060" spans="24:29">
      <c r="X18060" s="429"/>
      <c r="Y18060" s="429"/>
      <c r="Z18060" s="429"/>
      <c r="AA18060" s="429"/>
      <c r="AB18060" s="185"/>
      <c r="AC18060" s="431"/>
    </row>
    <row r="18061" spans="24:29">
      <c r="X18061" s="429"/>
      <c r="Y18061" s="429"/>
      <c r="Z18061" s="429"/>
      <c r="AA18061" s="429"/>
      <c r="AB18061" s="185"/>
      <c r="AC18061" s="431"/>
    </row>
    <row r="18062" spans="24:29">
      <c r="X18062" s="429"/>
      <c r="Y18062" s="429"/>
      <c r="Z18062" s="429"/>
      <c r="AA18062" s="429"/>
      <c r="AB18062" s="185"/>
      <c r="AC18062" s="431"/>
    </row>
    <row r="18063" spans="24:29">
      <c r="X18063" s="429"/>
      <c r="Y18063" s="429"/>
      <c r="Z18063" s="429"/>
      <c r="AA18063" s="429"/>
      <c r="AB18063" s="185"/>
      <c r="AC18063" s="431"/>
    </row>
    <row r="18064" spans="24:29">
      <c r="X18064" s="429"/>
      <c r="Y18064" s="429"/>
      <c r="Z18064" s="429"/>
      <c r="AA18064" s="429"/>
      <c r="AB18064" s="185"/>
      <c r="AC18064" s="431"/>
    </row>
    <row r="18065" spans="24:29">
      <c r="X18065" s="429"/>
      <c r="Y18065" s="429"/>
      <c r="Z18065" s="429"/>
      <c r="AA18065" s="429"/>
      <c r="AB18065" s="185"/>
      <c r="AC18065" s="431"/>
    </row>
    <row r="18066" spans="24:29">
      <c r="X18066" s="429"/>
      <c r="Y18066" s="429"/>
      <c r="Z18066" s="429"/>
      <c r="AA18066" s="429"/>
      <c r="AB18066" s="185"/>
      <c r="AC18066" s="431"/>
    </row>
    <row r="18067" spans="24:29">
      <c r="X18067" s="429"/>
      <c r="Y18067" s="429"/>
      <c r="Z18067" s="429"/>
      <c r="AA18067" s="429"/>
      <c r="AB18067" s="185"/>
      <c r="AC18067" s="431"/>
    </row>
    <row r="18068" spans="24:29">
      <c r="X18068" s="429"/>
      <c r="Y18068" s="429"/>
      <c r="Z18068" s="429"/>
      <c r="AA18068" s="429"/>
      <c r="AB18068" s="185"/>
      <c r="AC18068" s="431"/>
    </row>
    <row r="18069" spans="24:29">
      <c r="X18069" s="429"/>
      <c r="Y18069" s="429"/>
      <c r="Z18069" s="429"/>
      <c r="AA18069" s="429"/>
      <c r="AB18069" s="185"/>
      <c r="AC18069" s="431"/>
    </row>
    <row r="18070" spans="24:29">
      <c r="X18070" s="429"/>
      <c r="Y18070" s="429"/>
      <c r="Z18070" s="429"/>
      <c r="AA18070" s="429"/>
      <c r="AB18070" s="185"/>
      <c r="AC18070" s="431"/>
    </row>
    <row r="18071" spans="24:29">
      <c r="X18071" s="429"/>
      <c r="Y18071" s="429"/>
      <c r="Z18071" s="429"/>
      <c r="AA18071" s="429"/>
      <c r="AB18071" s="185"/>
      <c r="AC18071" s="431"/>
    </row>
    <row r="18072" spans="24:29">
      <c r="X18072" s="429"/>
      <c r="Y18072" s="429"/>
      <c r="Z18072" s="429"/>
      <c r="AA18072" s="429"/>
      <c r="AB18072" s="185"/>
      <c r="AC18072" s="431"/>
    </row>
    <row r="18073" spans="24:29">
      <c r="X18073" s="429"/>
      <c r="Y18073" s="429"/>
      <c r="Z18073" s="429"/>
      <c r="AA18073" s="429"/>
      <c r="AB18073" s="185"/>
      <c r="AC18073" s="431"/>
    </row>
    <row r="18074" spans="24:29">
      <c r="X18074" s="429"/>
      <c r="Y18074" s="429"/>
      <c r="Z18074" s="429"/>
      <c r="AA18074" s="429"/>
      <c r="AB18074" s="185"/>
      <c r="AC18074" s="431"/>
    </row>
    <row r="18075" spans="24:29">
      <c r="X18075" s="429"/>
      <c r="Y18075" s="429"/>
      <c r="Z18075" s="429"/>
      <c r="AA18075" s="429"/>
      <c r="AB18075" s="185"/>
      <c r="AC18075" s="431"/>
    </row>
    <row r="18076" spans="24:29">
      <c r="X18076" s="429"/>
      <c r="Y18076" s="429"/>
      <c r="Z18076" s="429"/>
      <c r="AA18076" s="429"/>
      <c r="AB18076" s="185"/>
      <c r="AC18076" s="431"/>
    </row>
    <row r="18077" spans="24:29">
      <c r="X18077" s="429"/>
      <c r="Y18077" s="429"/>
      <c r="Z18077" s="429"/>
      <c r="AA18077" s="429"/>
      <c r="AB18077" s="185"/>
      <c r="AC18077" s="431"/>
    </row>
    <row r="18078" spans="24:29">
      <c r="X18078" s="429"/>
      <c r="Y18078" s="429"/>
      <c r="Z18078" s="429"/>
      <c r="AA18078" s="429"/>
      <c r="AB18078" s="185"/>
      <c r="AC18078" s="431"/>
    </row>
    <row r="18079" spans="24:29">
      <c r="X18079" s="429"/>
      <c r="Y18079" s="429"/>
      <c r="Z18079" s="429"/>
      <c r="AA18079" s="429"/>
      <c r="AB18079" s="185"/>
      <c r="AC18079" s="431"/>
    </row>
    <row r="18080" spans="24:29">
      <c r="X18080" s="429"/>
      <c r="Y18080" s="429"/>
      <c r="Z18080" s="429"/>
      <c r="AA18080" s="429"/>
      <c r="AB18080" s="185"/>
      <c r="AC18080" s="431"/>
    </row>
    <row r="18081" spans="24:29">
      <c r="X18081" s="429"/>
      <c r="Y18081" s="429"/>
      <c r="Z18081" s="429"/>
      <c r="AA18081" s="429"/>
      <c r="AB18081" s="185"/>
      <c r="AC18081" s="431"/>
    </row>
    <row r="18082" spans="24:29">
      <c r="X18082" s="429"/>
      <c r="Y18082" s="429"/>
      <c r="Z18082" s="429"/>
      <c r="AA18082" s="429"/>
      <c r="AB18082" s="185"/>
      <c r="AC18082" s="431"/>
    </row>
    <row r="18083" spans="24:29">
      <c r="X18083" s="429"/>
      <c r="Y18083" s="429"/>
      <c r="Z18083" s="429"/>
      <c r="AA18083" s="429"/>
      <c r="AB18083" s="185"/>
      <c r="AC18083" s="431"/>
    </row>
    <row r="18084" spans="24:29">
      <c r="X18084" s="429"/>
      <c r="Y18084" s="429"/>
      <c r="Z18084" s="429"/>
      <c r="AA18084" s="429"/>
      <c r="AB18084" s="185"/>
      <c r="AC18084" s="431"/>
    </row>
    <row r="18085" spans="24:29">
      <c r="X18085" s="429"/>
      <c r="Y18085" s="429"/>
      <c r="Z18085" s="429"/>
      <c r="AA18085" s="429"/>
      <c r="AB18085" s="185"/>
      <c r="AC18085" s="431"/>
    </row>
    <row r="18086" spans="24:29">
      <c r="X18086" s="429"/>
      <c r="Y18086" s="429"/>
      <c r="Z18086" s="429"/>
      <c r="AA18086" s="429"/>
      <c r="AB18086" s="185"/>
      <c r="AC18086" s="431"/>
    </row>
    <row r="18087" spans="24:29">
      <c r="X18087" s="429"/>
      <c r="Y18087" s="429"/>
      <c r="Z18087" s="429"/>
      <c r="AA18087" s="429"/>
      <c r="AB18087" s="185"/>
      <c r="AC18087" s="431"/>
    </row>
    <row r="18088" spans="24:29">
      <c r="X18088" s="429"/>
      <c r="Y18088" s="429"/>
      <c r="Z18088" s="429"/>
      <c r="AA18088" s="429"/>
      <c r="AB18088" s="185"/>
      <c r="AC18088" s="431"/>
    </row>
    <row r="18089" spans="24:29">
      <c r="X18089" s="429"/>
      <c r="Y18089" s="429"/>
      <c r="Z18089" s="429"/>
      <c r="AA18089" s="429"/>
      <c r="AB18089" s="185"/>
      <c r="AC18089" s="431"/>
    </row>
    <row r="18090" spans="24:29">
      <c r="X18090" s="429"/>
      <c r="Y18090" s="429"/>
      <c r="Z18090" s="429"/>
      <c r="AA18090" s="429"/>
      <c r="AB18090" s="185"/>
      <c r="AC18090" s="431"/>
    </row>
    <row r="18091" spans="24:29">
      <c r="X18091" s="429"/>
      <c r="Y18091" s="429"/>
      <c r="Z18091" s="429"/>
      <c r="AA18091" s="429"/>
      <c r="AB18091" s="185"/>
      <c r="AC18091" s="431"/>
    </row>
    <row r="18092" spans="24:29">
      <c r="X18092" s="429"/>
      <c r="Y18092" s="429"/>
      <c r="Z18092" s="429"/>
      <c r="AA18092" s="429"/>
      <c r="AB18092" s="185"/>
      <c r="AC18092" s="431"/>
    </row>
    <row r="18093" spans="24:29">
      <c r="X18093" s="429"/>
      <c r="Y18093" s="429"/>
      <c r="Z18093" s="429"/>
      <c r="AA18093" s="429"/>
      <c r="AB18093" s="185"/>
      <c r="AC18093" s="431"/>
    </row>
    <row r="18094" spans="24:29">
      <c r="X18094" s="429"/>
      <c r="Y18094" s="429"/>
      <c r="Z18094" s="429"/>
      <c r="AA18094" s="429"/>
      <c r="AB18094" s="185"/>
      <c r="AC18094" s="431"/>
    </row>
    <row r="18095" spans="24:29">
      <c r="X18095" s="429"/>
      <c r="Y18095" s="429"/>
      <c r="Z18095" s="429"/>
      <c r="AA18095" s="429"/>
      <c r="AB18095" s="185"/>
      <c r="AC18095" s="431"/>
    </row>
    <row r="18096" spans="24:29">
      <c r="X18096" s="429"/>
      <c r="Y18096" s="429"/>
      <c r="Z18096" s="429"/>
      <c r="AA18096" s="429"/>
      <c r="AB18096" s="185"/>
      <c r="AC18096" s="431"/>
    </row>
    <row r="18097" spans="24:29">
      <c r="X18097" s="429"/>
      <c r="Y18097" s="429"/>
      <c r="Z18097" s="429"/>
      <c r="AA18097" s="429"/>
      <c r="AB18097" s="185"/>
      <c r="AC18097" s="431"/>
    </row>
    <row r="18098" spans="24:29">
      <c r="X18098" s="429"/>
      <c r="Y18098" s="429"/>
      <c r="Z18098" s="429"/>
      <c r="AA18098" s="429"/>
      <c r="AB18098" s="185"/>
      <c r="AC18098" s="431"/>
    </row>
    <row r="18099" spans="24:29">
      <c r="X18099" s="429"/>
      <c r="Y18099" s="429"/>
      <c r="Z18099" s="429"/>
      <c r="AA18099" s="429"/>
      <c r="AB18099" s="185"/>
      <c r="AC18099" s="431"/>
    </row>
    <row r="18100" spans="24:29">
      <c r="X18100" s="429"/>
      <c r="Y18100" s="429"/>
      <c r="Z18100" s="429"/>
      <c r="AA18100" s="429"/>
      <c r="AB18100" s="185"/>
      <c r="AC18100" s="431"/>
    </row>
    <row r="18101" spans="24:29">
      <c r="X18101" s="429"/>
      <c r="Y18101" s="429"/>
      <c r="Z18101" s="429"/>
      <c r="AA18101" s="429"/>
      <c r="AB18101" s="185"/>
      <c r="AC18101" s="431"/>
    </row>
    <row r="18102" spans="24:29">
      <c r="X18102" s="429"/>
      <c r="Y18102" s="429"/>
      <c r="Z18102" s="429"/>
      <c r="AA18102" s="429"/>
      <c r="AB18102" s="185"/>
      <c r="AC18102" s="431"/>
    </row>
    <row r="18103" spans="24:29">
      <c r="X18103" s="429"/>
      <c r="Y18103" s="429"/>
      <c r="Z18103" s="429"/>
      <c r="AA18103" s="429"/>
      <c r="AB18103" s="185"/>
      <c r="AC18103" s="431"/>
    </row>
    <row r="18104" spans="24:29">
      <c r="X18104" s="429"/>
      <c r="Y18104" s="429"/>
      <c r="Z18104" s="429"/>
      <c r="AA18104" s="429"/>
      <c r="AB18104" s="185"/>
      <c r="AC18104" s="431"/>
    </row>
    <row r="18105" spans="24:29">
      <c r="X18105" s="429"/>
      <c r="Y18105" s="429"/>
      <c r="Z18105" s="429"/>
      <c r="AA18105" s="429"/>
      <c r="AB18105" s="185"/>
      <c r="AC18105" s="431"/>
    </row>
    <row r="18106" spans="24:29">
      <c r="X18106" s="429"/>
      <c r="Y18106" s="429"/>
      <c r="Z18106" s="429"/>
      <c r="AA18106" s="429"/>
      <c r="AB18106" s="185"/>
      <c r="AC18106" s="431"/>
    </row>
    <row r="18107" spans="24:29">
      <c r="X18107" s="429"/>
      <c r="Y18107" s="429"/>
      <c r="Z18107" s="429"/>
      <c r="AA18107" s="429"/>
      <c r="AB18107" s="185"/>
      <c r="AC18107" s="431"/>
    </row>
    <row r="18108" spans="24:29">
      <c r="X18108" s="429"/>
      <c r="Y18108" s="429"/>
      <c r="Z18108" s="429"/>
      <c r="AA18108" s="429"/>
      <c r="AB18108" s="185"/>
      <c r="AC18108" s="431"/>
    </row>
    <row r="18109" spans="24:29">
      <c r="X18109" s="429"/>
      <c r="Y18109" s="429"/>
      <c r="Z18109" s="429"/>
      <c r="AA18109" s="429"/>
      <c r="AB18109" s="185"/>
      <c r="AC18109" s="431"/>
    </row>
    <row r="18110" spans="24:29">
      <c r="X18110" s="429"/>
      <c r="Y18110" s="429"/>
      <c r="Z18110" s="429"/>
      <c r="AA18110" s="429"/>
      <c r="AB18110" s="185"/>
      <c r="AC18110" s="431"/>
    </row>
    <row r="18111" spans="24:29">
      <c r="X18111" s="429"/>
      <c r="Y18111" s="429"/>
      <c r="Z18111" s="429"/>
      <c r="AA18111" s="429"/>
      <c r="AB18111" s="185"/>
      <c r="AC18111" s="431"/>
    </row>
    <row r="18112" spans="24:29">
      <c r="X18112" s="429"/>
      <c r="Y18112" s="429"/>
      <c r="Z18112" s="429"/>
      <c r="AA18112" s="429"/>
      <c r="AB18112" s="185"/>
      <c r="AC18112" s="431"/>
    </row>
    <row r="18113" spans="24:29">
      <c r="X18113" s="429"/>
      <c r="Y18113" s="429"/>
      <c r="Z18113" s="429"/>
      <c r="AA18113" s="429"/>
      <c r="AB18113" s="185"/>
      <c r="AC18113" s="431"/>
    </row>
    <row r="18114" spans="24:29">
      <c r="X18114" s="429"/>
      <c r="Y18114" s="429"/>
      <c r="Z18114" s="429"/>
      <c r="AA18114" s="429"/>
      <c r="AB18114" s="185"/>
      <c r="AC18114" s="431"/>
    </row>
    <row r="18115" spans="24:29">
      <c r="X18115" s="429"/>
      <c r="Y18115" s="429"/>
      <c r="Z18115" s="429"/>
      <c r="AA18115" s="429"/>
      <c r="AB18115" s="185"/>
      <c r="AC18115" s="431"/>
    </row>
    <row r="18116" spans="24:29">
      <c r="X18116" s="429"/>
      <c r="Y18116" s="429"/>
      <c r="Z18116" s="429"/>
      <c r="AA18116" s="429"/>
      <c r="AB18116" s="185"/>
      <c r="AC18116" s="431"/>
    </row>
    <row r="18117" spans="24:29">
      <c r="X18117" s="429"/>
      <c r="Y18117" s="429"/>
      <c r="Z18117" s="429"/>
      <c r="AA18117" s="429"/>
      <c r="AB18117" s="185"/>
      <c r="AC18117" s="431"/>
    </row>
    <row r="18118" spans="24:29">
      <c r="X18118" s="429"/>
      <c r="Y18118" s="429"/>
      <c r="Z18118" s="429"/>
      <c r="AA18118" s="429"/>
      <c r="AB18118" s="185"/>
      <c r="AC18118" s="431"/>
    </row>
    <row r="18119" spans="24:29">
      <c r="X18119" s="429"/>
      <c r="Y18119" s="429"/>
      <c r="Z18119" s="429"/>
      <c r="AA18119" s="429"/>
      <c r="AB18119" s="185"/>
      <c r="AC18119" s="431"/>
    </row>
    <row r="18120" spans="24:29">
      <c r="X18120" s="429"/>
      <c r="Y18120" s="429"/>
      <c r="Z18120" s="429"/>
      <c r="AA18120" s="429"/>
      <c r="AB18120" s="185"/>
      <c r="AC18120" s="431"/>
    </row>
    <row r="18121" spans="24:29">
      <c r="X18121" s="429"/>
      <c r="Y18121" s="429"/>
      <c r="Z18121" s="429"/>
      <c r="AA18121" s="429"/>
      <c r="AB18121" s="185"/>
      <c r="AC18121" s="431"/>
    </row>
    <row r="18122" spans="24:29">
      <c r="X18122" s="429"/>
      <c r="Y18122" s="429"/>
      <c r="Z18122" s="429"/>
      <c r="AA18122" s="429"/>
      <c r="AB18122" s="185"/>
      <c r="AC18122" s="431"/>
    </row>
    <row r="18123" spans="24:29">
      <c r="X18123" s="429"/>
      <c r="Y18123" s="429"/>
      <c r="Z18123" s="429"/>
      <c r="AA18123" s="429"/>
      <c r="AB18123" s="185"/>
      <c r="AC18123" s="431"/>
    </row>
    <row r="18124" spans="24:29">
      <c r="X18124" s="429"/>
      <c r="Y18124" s="429"/>
      <c r="Z18124" s="429"/>
      <c r="AA18124" s="429"/>
      <c r="AB18124" s="185"/>
      <c r="AC18124" s="431"/>
    </row>
    <row r="18125" spans="24:29">
      <c r="X18125" s="429"/>
      <c r="Y18125" s="429"/>
      <c r="Z18125" s="429"/>
      <c r="AA18125" s="429"/>
      <c r="AB18125" s="185"/>
      <c r="AC18125" s="431"/>
    </row>
    <row r="18126" spans="24:29">
      <c r="X18126" s="429"/>
      <c r="Y18126" s="429"/>
      <c r="Z18126" s="429"/>
      <c r="AA18126" s="429"/>
      <c r="AB18126" s="185"/>
      <c r="AC18126" s="431"/>
    </row>
    <row r="18127" spans="24:29">
      <c r="X18127" s="429"/>
      <c r="Y18127" s="429"/>
      <c r="Z18127" s="429"/>
      <c r="AA18127" s="429"/>
      <c r="AB18127" s="185"/>
      <c r="AC18127" s="431"/>
    </row>
    <row r="18128" spans="24:29">
      <c r="X18128" s="429"/>
      <c r="Y18128" s="429"/>
      <c r="Z18128" s="429"/>
      <c r="AA18128" s="429"/>
      <c r="AB18128" s="185"/>
      <c r="AC18128" s="431"/>
    </row>
    <row r="18129" spans="24:29">
      <c r="X18129" s="429"/>
      <c r="Y18129" s="429"/>
      <c r="Z18129" s="429"/>
      <c r="AA18129" s="429"/>
      <c r="AB18129" s="185"/>
      <c r="AC18129" s="431"/>
    </row>
    <row r="18130" spans="24:29">
      <c r="X18130" s="429"/>
      <c r="Y18130" s="429"/>
      <c r="Z18130" s="429"/>
      <c r="AA18130" s="429"/>
      <c r="AB18130" s="185"/>
      <c r="AC18130" s="431"/>
    </row>
    <row r="18131" spans="24:29">
      <c r="X18131" s="429"/>
      <c r="Y18131" s="429"/>
      <c r="Z18131" s="429"/>
      <c r="AA18131" s="429"/>
      <c r="AB18131" s="185"/>
      <c r="AC18131" s="431"/>
    </row>
    <row r="18132" spans="24:29">
      <c r="X18132" s="429"/>
      <c r="Y18132" s="429"/>
      <c r="Z18132" s="429"/>
      <c r="AA18132" s="429"/>
      <c r="AB18132" s="185"/>
      <c r="AC18132" s="431"/>
    </row>
    <row r="18133" spans="24:29">
      <c r="X18133" s="429"/>
      <c r="Y18133" s="429"/>
      <c r="Z18133" s="429"/>
      <c r="AA18133" s="429"/>
      <c r="AB18133" s="185"/>
      <c r="AC18133" s="431"/>
    </row>
    <row r="18134" spans="24:29">
      <c r="X18134" s="429"/>
      <c r="Y18134" s="429"/>
      <c r="Z18134" s="429"/>
      <c r="AA18134" s="429"/>
      <c r="AB18134" s="185"/>
      <c r="AC18134" s="431"/>
    </row>
    <row r="18135" spans="24:29">
      <c r="X18135" s="429"/>
      <c r="Y18135" s="429"/>
      <c r="Z18135" s="429"/>
      <c r="AA18135" s="429"/>
      <c r="AB18135" s="185"/>
      <c r="AC18135" s="431"/>
    </row>
    <row r="18136" spans="24:29">
      <c r="X18136" s="429"/>
      <c r="Y18136" s="429"/>
      <c r="Z18136" s="429"/>
      <c r="AA18136" s="429"/>
      <c r="AB18136" s="185"/>
      <c r="AC18136" s="431"/>
    </row>
    <row r="18137" spans="24:29">
      <c r="X18137" s="429"/>
      <c r="Y18137" s="429"/>
      <c r="Z18137" s="429"/>
      <c r="AA18137" s="429"/>
      <c r="AB18137" s="185"/>
      <c r="AC18137" s="431"/>
    </row>
    <row r="18138" spans="24:29">
      <c r="X18138" s="429"/>
      <c r="Y18138" s="429"/>
      <c r="Z18138" s="429"/>
      <c r="AA18138" s="429"/>
      <c r="AB18138" s="185"/>
      <c r="AC18138" s="431"/>
    </row>
    <row r="18139" spans="24:29">
      <c r="X18139" s="429"/>
      <c r="Y18139" s="429"/>
      <c r="Z18139" s="429"/>
      <c r="AA18139" s="429"/>
      <c r="AB18139" s="185"/>
      <c r="AC18139" s="431"/>
    </row>
    <row r="18140" spans="24:29">
      <c r="X18140" s="429"/>
      <c r="Y18140" s="429"/>
      <c r="Z18140" s="429"/>
      <c r="AA18140" s="429"/>
      <c r="AB18140" s="185"/>
      <c r="AC18140" s="431"/>
    </row>
    <row r="18141" spans="24:29">
      <c r="X18141" s="429"/>
      <c r="Y18141" s="429"/>
      <c r="Z18141" s="429"/>
      <c r="AA18141" s="429"/>
      <c r="AB18141" s="185"/>
      <c r="AC18141" s="431"/>
    </row>
    <row r="18142" spans="24:29">
      <c r="X18142" s="429"/>
      <c r="Y18142" s="429"/>
      <c r="Z18142" s="429"/>
      <c r="AA18142" s="429"/>
      <c r="AB18142" s="185"/>
      <c r="AC18142" s="431"/>
    </row>
    <row r="18143" spans="24:29">
      <c r="X18143" s="429"/>
      <c r="Y18143" s="429"/>
      <c r="Z18143" s="429"/>
      <c r="AA18143" s="429"/>
      <c r="AB18143" s="185"/>
      <c r="AC18143" s="431"/>
    </row>
    <row r="18144" spans="24:29">
      <c r="X18144" s="429"/>
      <c r="Y18144" s="429"/>
      <c r="Z18144" s="429"/>
      <c r="AA18144" s="429"/>
      <c r="AB18144" s="185"/>
      <c r="AC18144" s="431"/>
    </row>
    <row r="18145" spans="24:29">
      <c r="X18145" s="429"/>
      <c r="Y18145" s="429"/>
      <c r="Z18145" s="429"/>
      <c r="AA18145" s="429"/>
      <c r="AB18145" s="185"/>
      <c r="AC18145" s="431"/>
    </row>
    <row r="18146" spans="24:29">
      <c r="X18146" s="429"/>
      <c r="Y18146" s="429"/>
      <c r="Z18146" s="429"/>
      <c r="AA18146" s="429"/>
      <c r="AB18146" s="185"/>
      <c r="AC18146" s="431"/>
    </row>
    <row r="18147" spans="24:29">
      <c r="X18147" s="429"/>
      <c r="Y18147" s="429"/>
      <c r="Z18147" s="429"/>
      <c r="AA18147" s="429"/>
      <c r="AB18147" s="185"/>
      <c r="AC18147" s="431"/>
    </row>
    <row r="18148" spans="24:29">
      <c r="X18148" s="429"/>
      <c r="Y18148" s="429"/>
      <c r="Z18148" s="429"/>
      <c r="AA18148" s="429"/>
      <c r="AB18148" s="185"/>
      <c r="AC18148" s="431"/>
    </row>
    <row r="18149" spans="24:29">
      <c r="X18149" s="429"/>
      <c r="Y18149" s="429"/>
      <c r="Z18149" s="429"/>
      <c r="AA18149" s="429"/>
      <c r="AB18149" s="185"/>
      <c r="AC18149" s="431"/>
    </row>
    <row r="18150" spans="24:29">
      <c r="X18150" s="429"/>
      <c r="Y18150" s="429"/>
      <c r="Z18150" s="429"/>
      <c r="AA18150" s="429"/>
      <c r="AB18150" s="185"/>
      <c r="AC18150" s="431"/>
    </row>
    <row r="18151" spans="24:29">
      <c r="X18151" s="429"/>
      <c r="Y18151" s="429"/>
      <c r="Z18151" s="429"/>
      <c r="AA18151" s="429"/>
      <c r="AB18151" s="185"/>
      <c r="AC18151" s="431"/>
    </row>
    <row r="18152" spans="24:29">
      <c r="X18152" s="429"/>
      <c r="Y18152" s="429"/>
      <c r="Z18152" s="429"/>
      <c r="AA18152" s="429"/>
      <c r="AB18152" s="185"/>
      <c r="AC18152" s="431"/>
    </row>
    <row r="18153" spans="24:29">
      <c r="X18153" s="429"/>
      <c r="Y18153" s="429"/>
      <c r="Z18153" s="429"/>
      <c r="AA18153" s="429"/>
      <c r="AB18153" s="185"/>
      <c r="AC18153" s="431"/>
    </row>
    <row r="18154" spans="24:29">
      <c r="X18154" s="429"/>
      <c r="Y18154" s="429"/>
      <c r="Z18154" s="429"/>
      <c r="AA18154" s="429"/>
      <c r="AB18154" s="185"/>
      <c r="AC18154" s="431"/>
    </row>
    <row r="18155" spans="24:29">
      <c r="X18155" s="429"/>
      <c r="Y18155" s="429"/>
      <c r="Z18155" s="429"/>
      <c r="AA18155" s="429"/>
      <c r="AB18155" s="185"/>
      <c r="AC18155" s="431"/>
    </row>
    <row r="18156" spans="24:29">
      <c r="X18156" s="429"/>
      <c r="Y18156" s="429"/>
      <c r="Z18156" s="429"/>
      <c r="AA18156" s="429"/>
      <c r="AB18156" s="185"/>
      <c r="AC18156" s="431"/>
    </row>
    <row r="18157" spans="24:29">
      <c r="X18157" s="429"/>
      <c r="Y18157" s="429"/>
      <c r="Z18157" s="429"/>
      <c r="AA18157" s="429"/>
      <c r="AB18157" s="185"/>
      <c r="AC18157" s="431"/>
    </row>
    <row r="18158" spans="24:29">
      <c r="X18158" s="429"/>
      <c r="Y18158" s="429"/>
      <c r="Z18158" s="429"/>
      <c r="AA18158" s="429"/>
      <c r="AB18158" s="185"/>
      <c r="AC18158" s="431"/>
    </row>
    <row r="18159" spans="24:29">
      <c r="X18159" s="429"/>
      <c r="Y18159" s="429"/>
      <c r="Z18159" s="429"/>
      <c r="AA18159" s="429"/>
      <c r="AB18159" s="185"/>
      <c r="AC18159" s="431"/>
    </row>
    <row r="18160" spans="24:29">
      <c r="X18160" s="429"/>
      <c r="Y18160" s="429"/>
      <c r="Z18160" s="429"/>
      <c r="AA18160" s="429"/>
      <c r="AB18160" s="185"/>
      <c r="AC18160" s="431"/>
    </row>
    <row r="18161" spans="24:29">
      <c r="X18161" s="429"/>
      <c r="Y18161" s="429"/>
      <c r="Z18161" s="429"/>
      <c r="AA18161" s="429"/>
      <c r="AB18161" s="185"/>
      <c r="AC18161" s="431"/>
    </row>
    <row r="18162" spans="24:29">
      <c r="X18162" s="429"/>
      <c r="Y18162" s="429"/>
      <c r="Z18162" s="429"/>
      <c r="AA18162" s="429"/>
      <c r="AB18162" s="185"/>
      <c r="AC18162" s="431"/>
    </row>
    <row r="18163" spans="24:29">
      <c r="X18163" s="429"/>
      <c r="Y18163" s="429"/>
      <c r="Z18163" s="429"/>
      <c r="AA18163" s="429"/>
      <c r="AB18163" s="185"/>
      <c r="AC18163" s="431"/>
    </row>
    <row r="18164" spans="24:29">
      <c r="X18164" s="429"/>
      <c r="Y18164" s="429"/>
      <c r="Z18164" s="429"/>
      <c r="AA18164" s="429"/>
      <c r="AB18164" s="185"/>
      <c r="AC18164" s="431"/>
    </row>
    <row r="18165" spans="24:29">
      <c r="X18165" s="429"/>
      <c r="Y18165" s="429"/>
      <c r="Z18165" s="429"/>
      <c r="AA18165" s="429"/>
      <c r="AB18165" s="185"/>
      <c r="AC18165" s="431"/>
    </row>
    <row r="18166" spans="24:29">
      <c r="X18166" s="429"/>
      <c r="Y18166" s="429"/>
      <c r="Z18166" s="429"/>
      <c r="AA18166" s="429"/>
      <c r="AB18166" s="185"/>
      <c r="AC18166" s="431"/>
    </row>
    <row r="18167" spans="24:29">
      <c r="X18167" s="429"/>
      <c r="Y18167" s="429"/>
      <c r="Z18167" s="429"/>
      <c r="AA18167" s="429"/>
      <c r="AB18167" s="185"/>
      <c r="AC18167" s="431"/>
    </row>
    <row r="18168" spans="24:29">
      <c r="X18168" s="429"/>
      <c r="Y18168" s="429"/>
      <c r="Z18168" s="429"/>
      <c r="AA18168" s="429"/>
      <c r="AB18168" s="185"/>
      <c r="AC18168" s="431"/>
    </row>
    <row r="18169" spans="24:29">
      <c r="X18169" s="429"/>
      <c r="Y18169" s="429"/>
      <c r="Z18169" s="429"/>
      <c r="AA18169" s="429"/>
      <c r="AB18169" s="185"/>
      <c r="AC18169" s="431"/>
    </row>
    <row r="18170" spans="24:29">
      <c r="X18170" s="429"/>
      <c r="Y18170" s="429"/>
      <c r="Z18170" s="429"/>
      <c r="AA18170" s="429"/>
      <c r="AB18170" s="185"/>
      <c r="AC18170" s="431"/>
    </row>
    <row r="18171" spans="24:29">
      <c r="X18171" s="429"/>
      <c r="Y18171" s="429"/>
      <c r="Z18171" s="429"/>
      <c r="AA18171" s="429"/>
      <c r="AB18171" s="185"/>
      <c r="AC18171" s="431"/>
    </row>
    <row r="18172" spans="24:29">
      <c r="X18172" s="429"/>
      <c r="Y18172" s="429"/>
      <c r="Z18172" s="429"/>
      <c r="AA18172" s="429"/>
      <c r="AB18172" s="185"/>
      <c r="AC18172" s="431"/>
    </row>
    <row r="18173" spans="24:29">
      <c r="X18173" s="429"/>
      <c r="Y18173" s="429"/>
      <c r="Z18173" s="429"/>
      <c r="AA18173" s="429"/>
      <c r="AB18173" s="185"/>
      <c r="AC18173" s="431"/>
    </row>
    <row r="18174" spans="24:29">
      <c r="X18174" s="429"/>
      <c r="Y18174" s="429"/>
      <c r="Z18174" s="429"/>
      <c r="AA18174" s="429"/>
      <c r="AB18174" s="185"/>
      <c r="AC18174" s="431"/>
    </row>
    <row r="18175" spans="24:29">
      <c r="X18175" s="429"/>
      <c r="Y18175" s="429"/>
      <c r="Z18175" s="429"/>
      <c r="AA18175" s="429"/>
      <c r="AB18175" s="185"/>
      <c r="AC18175" s="431"/>
    </row>
    <row r="18176" spans="24:29">
      <c r="X18176" s="429"/>
      <c r="Y18176" s="429"/>
      <c r="Z18176" s="429"/>
      <c r="AA18176" s="429"/>
      <c r="AB18176" s="185"/>
      <c r="AC18176" s="431"/>
    </row>
    <row r="18177" spans="24:29">
      <c r="X18177" s="429"/>
      <c r="Y18177" s="429"/>
      <c r="Z18177" s="429"/>
      <c r="AA18177" s="429"/>
      <c r="AB18177" s="185"/>
      <c r="AC18177" s="431"/>
    </row>
    <row r="18178" spans="24:29">
      <c r="X18178" s="429"/>
      <c r="Y18178" s="429"/>
      <c r="Z18178" s="429"/>
      <c r="AA18178" s="429"/>
      <c r="AB18178" s="185"/>
      <c r="AC18178" s="431"/>
    </row>
    <row r="18179" spans="24:29">
      <c r="X18179" s="429"/>
      <c r="Y18179" s="429"/>
      <c r="Z18179" s="429"/>
      <c r="AA18179" s="429"/>
      <c r="AB18179" s="185"/>
      <c r="AC18179" s="431"/>
    </row>
    <row r="18180" spans="24:29">
      <c r="X18180" s="429"/>
      <c r="Y18180" s="429"/>
      <c r="Z18180" s="429"/>
      <c r="AA18180" s="429"/>
      <c r="AB18180" s="185"/>
      <c r="AC18180" s="431"/>
    </row>
    <row r="18181" spans="24:29">
      <c r="X18181" s="429"/>
      <c r="Y18181" s="429"/>
      <c r="Z18181" s="429"/>
      <c r="AA18181" s="429"/>
      <c r="AB18181" s="185"/>
      <c r="AC18181" s="431"/>
    </row>
    <row r="18182" spans="24:29">
      <c r="X18182" s="429"/>
      <c r="Y18182" s="429"/>
      <c r="Z18182" s="429"/>
      <c r="AA18182" s="429"/>
      <c r="AB18182" s="185"/>
      <c r="AC18182" s="431"/>
    </row>
    <row r="18183" spans="24:29">
      <c r="X18183" s="429"/>
      <c r="Y18183" s="429"/>
      <c r="Z18183" s="429"/>
      <c r="AA18183" s="429"/>
      <c r="AB18183" s="185"/>
      <c r="AC18183" s="431"/>
    </row>
    <row r="18184" spans="24:29">
      <c r="X18184" s="429"/>
      <c r="Y18184" s="429"/>
      <c r="Z18184" s="429"/>
      <c r="AA18184" s="429"/>
      <c r="AB18184" s="185"/>
      <c r="AC18184" s="431"/>
    </row>
    <row r="18185" spans="24:29">
      <c r="X18185" s="429"/>
      <c r="Y18185" s="429"/>
      <c r="Z18185" s="429"/>
      <c r="AA18185" s="429"/>
      <c r="AB18185" s="185"/>
      <c r="AC18185" s="431"/>
    </row>
    <row r="18186" spans="24:29">
      <c r="X18186" s="429"/>
      <c r="Y18186" s="429"/>
      <c r="Z18186" s="429"/>
      <c r="AA18186" s="429"/>
      <c r="AB18186" s="185"/>
      <c r="AC18186" s="431"/>
    </row>
    <row r="18187" spans="24:29">
      <c r="X18187" s="429"/>
      <c r="Y18187" s="429"/>
      <c r="Z18187" s="429"/>
      <c r="AA18187" s="429"/>
      <c r="AB18187" s="185"/>
      <c r="AC18187" s="431"/>
    </row>
    <row r="18188" spans="24:29">
      <c r="X18188" s="429"/>
      <c r="Y18188" s="429"/>
      <c r="Z18188" s="429"/>
      <c r="AA18188" s="429"/>
      <c r="AB18188" s="185"/>
      <c r="AC18188" s="431"/>
    </row>
    <row r="18189" spans="24:29">
      <c r="X18189" s="429"/>
      <c r="Y18189" s="429"/>
      <c r="Z18189" s="429"/>
      <c r="AA18189" s="429"/>
      <c r="AB18189" s="185"/>
      <c r="AC18189" s="431"/>
    </row>
    <row r="18190" spans="24:29">
      <c r="X18190" s="429"/>
      <c r="Y18190" s="429"/>
      <c r="Z18190" s="429"/>
      <c r="AA18190" s="429"/>
      <c r="AB18190" s="185"/>
      <c r="AC18190" s="431"/>
    </row>
    <row r="18191" spans="24:29">
      <c r="X18191" s="429"/>
      <c r="Y18191" s="429"/>
      <c r="Z18191" s="429"/>
      <c r="AA18191" s="429"/>
      <c r="AB18191" s="185"/>
      <c r="AC18191" s="431"/>
    </row>
    <row r="18192" spans="24:29">
      <c r="X18192" s="429"/>
      <c r="Y18192" s="429"/>
      <c r="Z18192" s="429"/>
      <c r="AA18192" s="429"/>
      <c r="AB18192" s="185"/>
      <c r="AC18192" s="431"/>
    </row>
    <row r="18193" spans="24:29">
      <c r="X18193" s="429"/>
      <c r="Y18193" s="429"/>
      <c r="Z18193" s="429"/>
      <c r="AA18193" s="429"/>
      <c r="AB18193" s="185"/>
      <c r="AC18193" s="431"/>
    </row>
    <row r="18194" spans="24:29">
      <c r="X18194" s="429"/>
      <c r="Y18194" s="429"/>
      <c r="Z18194" s="429"/>
      <c r="AA18194" s="429"/>
      <c r="AB18194" s="185"/>
      <c r="AC18194" s="431"/>
    </row>
    <row r="18195" spans="24:29">
      <c r="X18195" s="429"/>
      <c r="Y18195" s="429"/>
      <c r="Z18195" s="429"/>
      <c r="AA18195" s="429"/>
      <c r="AB18195" s="185"/>
      <c r="AC18195" s="431"/>
    </row>
    <row r="18196" spans="24:29">
      <c r="X18196" s="429"/>
      <c r="Y18196" s="429"/>
      <c r="Z18196" s="429"/>
      <c r="AA18196" s="429"/>
      <c r="AB18196" s="185"/>
      <c r="AC18196" s="431"/>
    </row>
    <row r="18197" spans="24:29">
      <c r="X18197" s="429"/>
      <c r="Y18197" s="429"/>
      <c r="Z18197" s="429"/>
      <c r="AA18197" s="429"/>
      <c r="AB18197" s="185"/>
      <c r="AC18197" s="431"/>
    </row>
    <row r="18198" spans="24:29">
      <c r="X18198" s="429"/>
      <c r="Y18198" s="429"/>
      <c r="Z18198" s="429"/>
      <c r="AA18198" s="429"/>
      <c r="AB18198" s="185"/>
      <c r="AC18198" s="431"/>
    </row>
    <row r="18199" spans="24:29">
      <c r="X18199" s="429"/>
      <c r="Y18199" s="429"/>
      <c r="Z18199" s="429"/>
      <c r="AA18199" s="429"/>
      <c r="AB18199" s="185"/>
      <c r="AC18199" s="431"/>
    </row>
    <row r="18200" spans="24:29">
      <c r="X18200" s="429"/>
      <c r="Y18200" s="429"/>
      <c r="Z18200" s="429"/>
      <c r="AA18200" s="429"/>
      <c r="AB18200" s="185"/>
      <c r="AC18200" s="431"/>
    </row>
    <row r="18201" spans="24:29">
      <c r="X18201" s="429"/>
      <c r="Y18201" s="429"/>
      <c r="Z18201" s="429"/>
      <c r="AA18201" s="429"/>
      <c r="AB18201" s="185"/>
      <c r="AC18201" s="431"/>
    </row>
    <row r="18202" spans="24:29">
      <c r="X18202" s="429"/>
      <c r="Y18202" s="429"/>
      <c r="Z18202" s="429"/>
      <c r="AA18202" s="429"/>
      <c r="AB18202" s="185"/>
      <c r="AC18202" s="431"/>
    </row>
    <row r="18203" spans="24:29">
      <c r="X18203" s="429"/>
      <c r="Y18203" s="429"/>
      <c r="Z18203" s="429"/>
      <c r="AA18203" s="429"/>
      <c r="AB18203" s="185"/>
      <c r="AC18203" s="431"/>
    </row>
    <row r="18204" spans="24:29">
      <c r="X18204" s="429"/>
      <c r="Y18204" s="429"/>
      <c r="Z18204" s="429"/>
      <c r="AA18204" s="429"/>
      <c r="AB18204" s="185"/>
      <c r="AC18204" s="431"/>
    </row>
    <row r="18205" spans="24:29">
      <c r="X18205" s="429"/>
      <c r="Y18205" s="429"/>
      <c r="Z18205" s="429"/>
      <c r="AA18205" s="429"/>
      <c r="AB18205" s="185"/>
      <c r="AC18205" s="431"/>
    </row>
    <row r="18206" spans="24:29">
      <c r="X18206" s="429"/>
      <c r="Y18206" s="429"/>
      <c r="Z18206" s="429"/>
      <c r="AA18206" s="429"/>
      <c r="AB18206" s="185"/>
      <c r="AC18206" s="431"/>
    </row>
    <row r="18207" spans="24:29">
      <c r="X18207" s="429"/>
      <c r="Y18207" s="429"/>
      <c r="Z18207" s="429"/>
      <c r="AA18207" s="429"/>
      <c r="AB18207" s="185"/>
      <c r="AC18207" s="431"/>
    </row>
    <row r="18208" spans="24:29">
      <c r="X18208" s="429"/>
      <c r="Y18208" s="429"/>
      <c r="Z18208" s="429"/>
      <c r="AA18208" s="429"/>
      <c r="AB18208" s="185"/>
      <c r="AC18208" s="431"/>
    </row>
    <row r="18209" spans="24:29">
      <c r="X18209" s="429"/>
      <c r="Y18209" s="429"/>
      <c r="Z18209" s="429"/>
      <c r="AA18209" s="429"/>
      <c r="AB18209" s="185"/>
      <c r="AC18209" s="431"/>
    </row>
    <row r="18210" spans="24:29">
      <c r="X18210" s="429"/>
      <c r="Y18210" s="429"/>
      <c r="Z18210" s="429"/>
      <c r="AA18210" s="429"/>
      <c r="AB18210" s="185"/>
      <c r="AC18210" s="431"/>
    </row>
    <row r="18211" spans="24:29">
      <c r="X18211" s="429"/>
      <c r="Y18211" s="429"/>
      <c r="Z18211" s="429"/>
      <c r="AA18211" s="429"/>
      <c r="AB18211" s="185"/>
      <c r="AC18211" s="431"/>
    </row>
    <row r="18212" spans="24:29">
      <c r="X18212" s="429"/>
      <c r="Y18212" s="429"/>
      <c r="Z18212" s="429"/>
      <c r="AA18212" s="429"/>
      <c r="AB18212" s="185"/>
      <c r="AC18212" s="431"/>
    </row>
    <row r="18213" spans="24:29">
      <c r="X18213" s="429"/>
      <c r="Y18213" s="429"/>
      <c r="Z18213" s="429"/>
      <c r="AA18213" s="429"/>
      <c r="AB18213" s="185"/>
      <c r="AC18213" s="431"/>
    </row>
    <row r="18214" spans="24:29">
      <c r="X18214" s="429"/>
      <c r="Y18214" s="429"/>
      <c r="Z18214" s="429"/>
      <c r="AA18214" s="429"/>
      <c r="AB18214" s="185"/>
      <c r="AC18214" s="431"/>
    </row>
    <row r="18215" spans="24:29">
      <c r="X18215" s="429"/>
      <c r="Y18215" s="429"/>
      <c r="Z18215" s="429"/>
      <c r="AA18215" s="429"/>
      <c r="AB18215" s="185"/>
      <c r="AC18215" s="431"/>
    </row>
    <row r="18216" spans="24:29">
      <c r="X18216" s="429"/>
      <c r="Y18216" s="429"/>
      <c r="Z18216" s="429"/>
      <c r="AA18216" s="429"/>
      <c r="AB18216" s="185"/>
      <c r="AC18216" s="431"/>
    </row>
    <row r="18217" spans="24:29">
      <c r="X18217" s="429"/>
      <c r="Y18217" s="429"/>
      <c r="Z18217" s="429"/>
      <c r="AA18217" s="429"/>
      <c r="AB18217" s="185"/>
      <c r="AC18217" s="431"/>
    </row>
    <row r="18218" spans="24:29">
      <c r="X18218" s="429"/>
      <c r="Y18218" s="429"/>
      <c r="Z18218" s="429"/>
      <c r="AA18218" s="429"/>
      <c r="AB18218" s="185"/>
      <c r="AC18218" s="431"/>
    </row>
    <row r="18219" spans="24:29">
      <c r="X18219" s="429"/>
      <c r="Y18219" s="429"/>
      <c r="Z18219" s="429"/>
      <c r="AA18219" s="429"/>
      <c r="AB18219" s="185"/>
      <c r="AC18219" s="431"/>
    </row>
    <row r="18220" spans="24:29">
      <c r="X18220" s="429"/>
      <c r="Y18220" s="429"/>
      <c r="Z18220" s="429"/>
      <c r="AA18220" s="429"/>
      <c r="AB18220" s="185"/>
      <c r="AC18220" s="431"/>
    </row>
    <row r="18221" spans="24:29">
      <c r="X18221" s="429"/>
      <c r="Y18221" s="429"/>
      <c r="Z18221" s="429"/>
      <c r="AA18221" s="429"/>
      <c r="AB18221" s="185"/>
      <c r="AC18221" s="431"/>
    </row>
    <row r="18222" spans="24:29">
      <c r="X18222" s="429"/>
      <c r="Y18222" s="429"/>
      <c r="Z18222" s="429"/>
      <c r="AA18222" s="429"/>
      <c r="AB18222" s="185"/>
      <c r="AC18222" s="431"/>
    </row>
    <row r="18223" spans="24:29">
      <c r="X18223" s="429"/>
      <c r="Y18223" s="429"/>
      <c r="Z18223" s="429"/>
      <c r="AA18223" s="429"/>
      <c r="AB18223" s="185"/>
      <c r="AC18223" s="431"/>
    </row>
    <row r="18224" spans="24:29">
      <c r="X18224" s="429"/>
      <c r="Y18224" s="429"/>
      <c r="Z18224" s="429"/>
      <c r="AA18224" s="429"/>
      <c r="AB18224" s="185"/>
      <c r="AC18224" s="431"/>
    </row>
    <row r="18225" spans="24:29">
      <c r="X18225" s="429"/>
      <c r="Y18225" s="429"/>
      <c r="Z18225" s="429"/>
      <c r="AA18225" s="429"/>
      <c r="AB18225" s="185"/>
      <c r="AC18225" s="431"/>
    </row>
    <row r="18226" spans="24:29">
      <c r="X18226" s="429"/>
      <c r="Y18226" s="429"/>
      <c r="Z18226" s="429"/>
      <c r="AA18226" s="429"/>
      <c r="AB18226" s="185"/>
      <c r="AC18226" s="431"/>
    </row>
    <row r="18227" spans="24:29">
      <c r="X18227" s="429"/>
      <c r="Y18227" s="429"/>
      <c r="Z18227" s="429"/>
      <c r="AA18227" s="429"/>
      <c r="AB18227" s="185"/>
      <c r="AC18227" s="431"/>
    </row>
    <row r="18228" spans="24:29">
      <c r="X18228" s="429"/>
      <c r="Y18228" s="429"/>
      <c r="Z18228" s="429"/>
      <c r="AA18228" s="429"/>
      <c r="AB18228" s="185"/>
      <c r="AC18228" s="431"/>
    </row>
    <row r="18229" spans="24:29">
      <c r="X18229" s="429"/>
      <c r="Y18229" s="429"/>
      <c r="Z18229" s="429"/>
      <c r="AA18229" s="429"/>
      <c r="AB18229" s="185"/>
      <c r="AC18229" s="431"/>
    </row>
    <row r="18230" spans="24:29">
      <c r="X18230" s="429"/>
      <c r="Y18230" s="429"/>
      <c r="Z18230" s="429"/>
      <c r="AA18230" s="429"/>
      <c r="AB18230" s="185"/>
      <c r="AC18230" s="431"/>
    </row>
    <row r="18231" spans="24:29">
      <c r="X18231" s="429"/>
      <c r="Y18231" s="429"/>
      <c r="Z18231" s="429"/>
      <c r="AA18231" s="429"/>
      <c r="AB18231" s="185"/>
      <c r="AC18231" s="431"/>
    </row>
    <row r="18232" spans="24:29">
      <c r="X18232" s="429"/>
      <c r="Y18232" s="429"/>
      <c r="Z18232" s="429"/>
      <c r="AA18232" s="429"/>
      <c r="AB18232" s="185"/>
      <c r="AC18232" s="431"/>
    </row>
    <row r="18233" spans="24:29">
      <c r="X18233" s="429"/>
      <c r="Y18233" s="429"/>
      <c r="Z18233" s="429"/>
      <c r="AA18233" s="429"/>
      <c r="AB18233" s="185"/>
      <c r="AC18233" s="431"/>
    </row>
    <row r="18234" spans="24:29">
      <c r="X18234" s="429"/>
      <c r="Y18234" s="429"/>
      <c r="Z18234" s="429"/>
      <c r="AA18234" s="429"/>
      <c r="AB18234" s="185"/>
      <c r="AC18234" s="431"/>
    </row>
    <row r="18235" spans="24:29">
      <c r="X18235" s="429"/>
      <c r="Y18235" s="429"/>
      <c r="Z18235" s="429"/>
      <c r="AA18235" s="429"/>
      <c r="AB18235" s="185"/>
      <c r="AC18235" s="431"/>
    </row>
    <row r="18236" spans="24:29">
      <c r="X18236" s="429"/>
      <c r="Y18236" s="429"/>
      <c r="Z18236" s="429"/>
      <c r="AA18236" s="429"/>
      <c r="AB18236" s="185"/>
      <c r="AC18236" s="431"/>
    </row>
    <row r="18237" spans="24:29">
      <c r="X18237" s="429"/>
      <c r="Y18237" s="429"/>
      <c r="Z18237" s="429"/>
      <c r="AA18237" s="429"/>
      <c r="AB18237" s="185"/>
      <c r="AC18237" s="431"/>
    </row>
    <row r="18238" spans="24:29">
      <c r="X18238" s="429"/>
      <c r="Y18238" s="429"/>
      <c r="Z18238" s="429"/>
      <c r="AA18238" s="429"/>
      <c r="AB18238" s="185"/>
      <c r="AC18238" s="431"/>
    </row>
    <row r="18239" spans="24:29">
      <c r="X18239" s="429"/>
      <c r="Y18239" s="429"/>
      <c r="Z18239" s="429"/>
      <c r="AA18239" s="429"/>
      <c r="AB18239" s="185"/>
      <c r="AC18239" s="431"/>
    </row>
    <row r="18240" spans="24:29">
      <c r="X18240" s="429"/>
      <c r="Y18240" s="429"/>
      <c r="Z18240" s="429"/>
      <c r="AA18240" s="429"/>
      <c r="AB18240" s="185"/>
      <c r="AC18240" s="431"/>
    </row>
    <row r="18241" spans="24:29">
      <c r="X18241" s="429"/>
      <c r="Y18241" s="429"/>
      <c r="Z18241" s="429"/>
      <c r="AA18241" s="429"/>
      <c r="AB18241" s="185"/>
      <c r="AC18241" s="431"/>
    </row>
    <row r="18242" spans="24:29">
      <c r="X18242" s="429"/>
      <c r="Y18242" s="429"/>
      <c r="Z18242" s="429"/>
      <c r="AA18242" s="429"/>
      <c r="AB18242" s="185"/>
      <c r="AC18242" s="431"/>
    </row>
    <row r="18243" spans="24:29">
      <c r="X18243" s="429"/>
      <c r="Y18243" s="429"/>
      <c r="Z18243" s="429"/>
      <c r="AA18243" s="429"/>
      <c r="AB18243" s="185"/>
      <c r="AC18243" s="431"/>
    </row>
    <row r="18244" spans="24:29">
      <c r="X18244" s="429"/>
      <c r="Y18244" s="429"/>
      <c r="Z18244" s="429"/>
      <c r="AA18244" s="429"/>
      <c r="AB18244" s="185"/>
      <c r="AC18244" s="431"/>
    </row>
    <row r="18245" spans="24:29">
      <c r="X18245" s="429"/>
      <c r="Y18245" s="429"/>
      <c r="Z18245" s="429"/>
      <c r="AA18245" s="429"/>
      <c r="AB18245" s="185"/>
      <c r="AC18245" s="431"/>
    </row>
    <row r="18246" spans="24:29">
      <c r="X18246" s="429"/>
      <c r="Y18246" s="429"/>
      <c r="Z18246" s="429"/>
      <c r="AA18246" s="429"/>
      <c r="AB18246" s="185"/>
      <c r="AC18246" s="431"/>
    </row>
    <row r="18247" spans="24:29">
      <c r="X18247" s="429"/>
      <c r="Y18247" s="429"/>
      <c r="Z18247" s="429"/>
      <c r="AA18247" s="429"/>
      <c r="AB18247" s="185"/>
      <c r="AC18247" s="431"/>
    </row>
    <row r="18248" spans="24:29">
      <c r="X18248" s="429"/>
      <c r="Y18248" s="429"/>
      <c r="Z18248" s="429"/>
      <c r="AA18248" s="429"/>
      <c r="AB18248" s="185"/>
      <c r="AC18248" s="431"/>
    </row>
    <row r="18249" spans="24:29">
      <c r="X18249" s="429"/>
      <c r="Y18249" s="429"/>
      <c r="Z18249" s="429"/>
      <c r="AA18249" s="429"/>
      <c r="AB18249" s="185"/>
      <c r="AC18249" s="431"/>
    </row>
    <row r="18250" spans="24:29">
      <c r="X18250" s="429"/>
      <c r="Y18250" s="429"/>
      <c r="Z18250" s="429"/>
      <c r="AA18250" s="429"/>
      <c r="AB18250" s="185"/>
      <c r="AC18250" s="431"/>
    </row>
    <row r="18251" spans="24:29">
      <c r="X18251" s="429"/>
      <c r="Y18251" s="429"/>
      <c r="Z18251" s="429"/>
      <c r="AA18251" s="429"/>
      <c r="AB18251" s="185"/>
      <c r="AC18251" s="431"/>
    </row>
    <row r="18252" spans="24:29">
      <c r="X18252" s="429"/>
      <c r="Y18252" s="429"/>
      <c r="Z18252" s="429"/>
      <c r="AA18252" s="429"/>
      <c r="AB18252" s="185"/>
      <c r="AC18252" s="431"/>
    </row>
    <row r="18253" spans="24:29">
      <c r="X18253" s="429"/>
      <c r="Y18253" s="429"/>
      <c r="Z18253" s="429"/>
      <c r="AA18253" s="429"/>
      <c r="AB18253" s="185"/>
      <c r="AC18253" s="431"/>
    </row>
    <row r="18254" spans="24:29">
      <c r="X18254" s="429"/>
      <c r="Y18254" s="429"/>
      <c r="Z18254" s="429"/>
      <c r="AA18254" s="429"/>
      <c r="AB18254" s="185"/>
      <c r="AC18254" s="431"/>
    </row>
    <row r="18255" spans="24:29">
      <c r="X18255" s="429"/>
      <c r="Y18255" s="429"/>
      <c r="Z18255" s="429"/>
      <c r="AA18255" s="429"/>
      <c r="AB18255" s="185"/>
      <c r="AC18255" s="431"/>
    </row>
    <row r="18256" spans="24:29">
      <c r="X18256" s="429"/>
      <c r="Y18256" s="429"/>
      <c r="Z18256" s="429"/>
      <c r="AA18256" s="429"/>
      <c r="AB18256" s="185"/>
      <c r="AC18256" s="431"/>
    </row>
    <row r="18257" spans="24:29">
      <c r="X18257" s="429"/>
      <c r="Y18257" s="429"/>
      <c r="Z18257" s="429"/>
      <c r="AA18257" s="429"/>
      <c r="AB18257" s="185"/>
      <c r="AC18257" s="431"/>
    </row>
    <row r="18258" spans="24:29">
      <c r="X18258" s="429"/>
      <c r="Y18258" s="429"/>
      <c r="Z18258" s="429"/>
      <c r="AA18258" s="429"/>
      <c r="AB18258" s="185"/>
      <c r="AC18258" s="431"/>
    </row>
    <row r="18259" spans="24:29">
      <c r="X18259" s="429"/>
      <c r="Y18259" s="429"/>
      <c r="Z18259" s="429"/>
      <c r="AA18259" s="429"/>
      <c r="AB18259" s="185"/>
      <c r="AC18259" s="431"/>
    </row>
    <row r="18260" spans="24:29">
      <c r="X18260" s="429"/>
      <c r="Y18260" s="429"/>
      <c r="Z18260" s="429"/>
      <c r="AA18260" s="429"/>
      <c r="AB18260" s="185"/>
      <c r="AC18260" s="431"/>
    </row>
    <row r="18261" spans="24:29">
      <c r="X18261" s="429"/>
      <c r="Y18261" s="429"/>
      <c r="Z18261" s="429"/>
      <c r="AA18261" s="429"/>
      <c r="AB18261" s="185"/>
      <c r="AC18261" s="431"/>
    </row>
    <row r="18262" spans="24:29">
      <c r="X18262" s="429"/>
      <c r="Y18262" s="429"/>
      <c r="Z18262" s="429"/>
      <c r="AA18262" s="429"/>
      <c r="AB18262" s="185"/>
      <c r="AC18262" s="431"/>
    </row>
    <row r="18263" spans="24:29">
      <c r="X18263" s="429"/>
      <c r="Y18263" s="429"/>
      <c r="Z18263" s="429"/>
      <c r="AA18263" s="429"/>
      <c r="AB18263" s="185"/>
      <c r="AC18263" s="431"/>
    </row>
    <row r="18264" spans="24:29">
      <c r="X18264" s="429"/>
      <c r="Y18264" s="429"/>
      <c r="Z18264" s="429"/>
      <c r="AA18264" s="429"/>
      <c r="AB18264" s="185"/>
      <c r="AC18264" s="431"/>
    </row>
    <row r="18265" spans="24:29">
      <c r="X18265" s="429"/>
      <c r="Y18265" s="429"/>
      <c r="Z18265" s="429"/>
      <c r="AA18265" s="429"/>
      <c r="AB18265" s="185"/>
      <c r="AC18265" s="431"/>
    </row>
    <row r="18266" spans="24:29">
      <c r="X18266" s="429"/>
      <c r="Y18266" s="429"/>
      <c r="Z18266" s="429"/>
      <c r="AA18266" s="429"/>
      <c r="AB18266" s="185"/>
      <c r="AC18266" s="431"/>
    </row>
    <row r="18267" spans="24:29">
      <c r="X18267" s="429"/>
      <c r="Y18267" s="429"/>
      <c r="Z18267" s="429"/>
      <c r="AA18267" s="429"/>
      <c r="AB18267" s="185"/>
      <c r="AC18267" s="431"/>
    </row>
    <row r="18268" spans="24:29">
      <c r="X18268" s="429"/>
      <c r="Y18268" s="429"/>
      <c r="Z18268" s="429"/>
      <c r="AA18268" s="429"/>
      <c r="AB18268" s="185"/>
      <c r="AC18268" s="431"/>
    </row>
    <row r="18269" spans="24:29">
      <c r="X18269" s="429"/>
      <c r="Y18269" s="429"/>
      <c r="Z18269" s="429"/>
      <c r="AA18269" s="429"/>
      <c r="AB18269" s="185"/>
      <c r="AC18269" s="431"/>
    </row>
    <row r="18270" spans="24:29">
      <c r="X18270" s="429"/>
      <c r="Y18270" s="429"/>
      <c r="Z18270" s="429"/>
      <c r="AA18270" s="429"/>
      <c r="AB18270" s="185"/>
      <c r="AC18270" s="431"/>
    </row>
    <row r="18271" spans="24:29">
      <c r="X18271" s="429"/>
      <c r="Y18271" s="429"/>
      <c r="Z18271" s="429"/>
      <c r="AA18271" s="429"/>
      <c r="AB18271" s="185"/>
      <c r="AC18271" s="431"/>
    </row>
    <row r="18272" spans="24:29">
      <c r="X18272" s="429"/>
      <c r="Y18272" s="429"/>
      <c r="Z18272" s="429"/>
      <c r="AA18272" s="429"/>
      <c r="AB18272" s="185"/>
      <c r="AC18272" s="431"/>
    </row>
    <row r="18273" spans="24:29">
      <c r="X18273" s="429"/>
      <c r="Y18273" s="429"/>
      <c r="Z18273" s="429"/>
      <c r="AA18273" s="429"/>
      <c r="AB18273" s="185"/>
      <c r="AC18273" s="431"/>
    </row>
    <row r="18274" spans="24:29">
      <c r="X18274" s="429"/>
      <c r="Y18274" s="429"/>
      <c r="Z18274" s="429"/>
      <c r="AA18274" s="429"/>
      <c r="AB18274" s="185"/>
      <c r="AC18274" s="431"/>
    </row>
    <row r="18275" spans="24:29">
      <c r="X18275" s="429"/>
      <c r="Y18275" s="429"/>
      <c r="Z18275" s="429"/>
      <c r="AA18275" s="429"/>
      <c r="AB18275" s="185"/>
      <c r="AC18275" s="431"/>
    </row>
    <row r="18276" spans="24:29">
      <c r="X18276" s="429"/>
      <c r="Y18276" s="429"/>
      <c r="Z18276" s="429"/>
      <c r="AA18276" s="429"/>
      <c r="AB18276" s="185"/>
      <c r="AC18276" s="431"/>
    </row>
    <row r="18277" spans="24:29">
      <c r="X18277" s="429"/>
      <c r="Y18277" s="429"/>
      <c r="Z18277" s="429"/>
      <c r="AA18277" s="429"/>
      <c r="AB18277" s="185"/>
      <c r="AC18277" s="431"/>
    </row>
    <row r="18278" spans="24:29">
      <c r="X18278" s="429"/>
      <c r="Y18278" s="429"/>
      <c r="Z18278" s="429"/>
      <c r="AA18278" s="429"/>
      <c r="AB18278" s="185"/>
      <c r="AC18278" s="431"/>
    </row>
    <row r="18279" spans="24:29">
      <c r="X18279" s="429"/>
      <c r="Y18279" s="429"/>
      <c r="Z18279" s="429"/>
      <c r="AA18279" s="429"/>
      <c r="AB18279" s="185"/>
      <c r="AC18279" s="431"/>
    </row>
    <row r="18280" spans="24:29">
      <c r="X18280" s="429"/>
      <c r="Y18280" s="429"/>
      <c r="Z18280" s="429"/>
      <c r="AA18280" s="429"/>
      <c r="AB18280" s="185"/>
      <c r="AC18280" s="431"/>
    </row>
    <row r="18281" spans="24:29">
      <c r="X18281" s="429"/>
      <c r="Y18281" s="429"/>
      <c r="Z18281" s="429"/>
      <c r="AA18281" s="429"/>
      <c r="AB18281" s="185"/>
      <c r="AC18281" s="431"/>
    </row>
    <row r="18282" spans="24:29">
      <c r="X18282" s="429"/>
      <c r="Y18282" s="429"/>
      <c r="Z18282" s="429"/>
      <c r="AA18282" s="429"/>
      <c r="AB18282" s="185"/>
      <c r="AC18282" s="431"/>
    </row>
    <row r="18283" spans="24:29">
      <c r="X18283" s="429"/>
      <c r="Y18283" s="429"/>
      <c r="Z18283" s="429"/>
      <c r="AA18283" s="429"/>
      <c r="AB18283" s="185"/>
      <c r="AC18283" s="431"/>
    </row>
    <row r="18284" spans="24:29">
      <c r="X18284" s="429"/>
      <c r="Y18284" s="429"/>
      <c r="Z18284" s="429"/>
      <c r="AA18284" s="429"/>
      <c r="AB18284" s="185"/>
      <c r="AC18284" s="431"/>
    </row>
    <row r="18285" spans="24:29">
      <c r="X18285" s="429"/>
      <c r="Y18285" s="429"/>
      <c r="Z18285" s="429"/>
      <c r="AA18285" s="429"/>
      <c r="AB18285" s="185"/>
      <c r="AC18285" s="431"/>
    </row>
    <row r="18286" spans="24:29">
      <c r="X18286" s="429"/>
      <c r="Y18286" s="429"/>
      <c r="Z18286" s="429"/>
      <c r="AA18286" s="429"/>
      <c r="AB18286" s="185"/>
      <c r="AC18286" s="431"/>
    </row>
    <row r="18287" spans="24:29">
      <c r="X18287" s="429"/>
      <c r="Y18287" s="429"/>
      <c r="Z18287" s="429"/>
      <c r="AA18287" s="429"/>
      <c r="AB18287" s="185"/>
      <c r="AC18287" s="431"/>
    </row>
    <row r="18288" spans="24:29">
      <c r="X18288" s="429"/>
      <c r="Y18288" s="429"/>
      <c r="Z18288" s="429"/>
      <c r="AA18288" s="429"/>
      <c r="AB18288" s="185"/>
      <c r="AC18288" s="431"/>
    </row>
    <row r="18289" spans="24:29">
      <c r="X18289" s="429"/>
      <c r="Y18289" s="429"/>
      <c r="Z18289" s="429"/>
      <c r="AA18289" s="429"/>
      <c r="AB18289" s="185"/>
      <c r="AC18289" s="431"/>
    </row>
    <row r="18290" spans="24:29">
      <c r="X18290" s="429"/>
      <c r="Y18290" s="429"/>
      <c r="Z18290" s="429"/>
      <c r="AA18290" s="429"/>
      <c r="AB18290" s="185"/>
      <c r="AC18290" s="431"/>
    </row>
    <row r="18291" spans="24:29">
      <c r="X18291" s="429"/>
      <c r="Y18291" s="429"/>
      <c r="Z18291" s="429"/>
      <c r="AA18291" s="429"/>
      <c r="AB18291" s="185"/>
      <c r="AC18291" s="431"/>
    </row>
    <row r="18292" spans="24:29">
      <c r="X18292" s="429"/>
      <c r="Y18292" s="429"/>
      <c r="Z18292" s="429"/>
      <c r="AA18292" s="429"/>
      <c r="AB18292" s="185"/>
      <c r="AC18292" s="431"/>
    </row>
    <row r="18293" spans="24:29">
      <c r="X18293" s="429"/>
      <c r="Y18293" s="429"/>
      <c r="Z18293" s="429"/>
      <c r="AA18293" s="429"/>
      <c r="AB18293" s="185"/>
      <c r="AC18293" s="431"/>
    </row>
    <row r="18294" spans="24:29">
      <c r="X18294" s="429"/>
      <c r="Y18294" s="429"/>
      <c r="Z18294" s="429"/>
      <c r="AA18294" s="429"/>
      <c r="AB18294" s="185"/>
      <c r="AC18294" s="431"/>
    </row>
    <row r="18295" spans="24:29">
      <c r="X18295" s="429"/>
      <c r="Y18295" s="429"/>
      <c r="Z18295" s="429"/>
      <c r="AA18295" s="429"/>
      <c r="AB18295" s="185"/>
      <c r="AC18295" s="431"/>
    </row>
    <row r="18296" spans="24:29">
      <c r="X18296" s="429"/>
      <c r="Y18296" s="429"/>
      <c r="Z18296" s="429"/>
      <c r="AA18296" s="429"/>
      <c r="AB18296" s="185"/>
      <c r="AC18296" s="431"/>
    </row>
    <row r="18297" spans="24:29">
      <c r="X18297" s="429"/>
      <c r="Y18297" s="429"/>
      <c r="Z18297" s="429"/>
      <c r="AA18297" s="429"/>
      <c r="AB18297" s="185"/>
      <c r="AC18297" s="431"/>
    </row>
    <row r="18298" spans="24:29">
      <c r="X18298" s="429"/>
      <c r="Y18298" s="429"/>
      <c r="Z18298" s="429"/>
      <c r="AA18298" s="429"/>
      <c r="AB18298" s="185"/>
      <c r="AC18298" s="431"/>
    </row>
    <row r="18299" spans="24:29">
      <c r="X18299" s="429"/>
      <c r="Y18299" s="429"/>
      <c r="Z18299" s="429"/>
      <c r="AA18299" s="429"/>
      <c r="AB18299" s="185"/>
      <c r="AC18299" s="431"/>
    </row>
    <row r="18300" spans="24:29">
      <c r="X18300" s="429"/>
      <c r="Y18300" s="429"/>
      <c r="Z18300" s="429"/>
      <c r="AA18300" s="429"/>
      <c r="AB18300" s="185"/>
      <c r="AC18300" s="431"/>
    </row>
    <row r="18301" spans="24:29">
      <c r="X18301" s="429"/>
      <c r="Y18301" s="429"/>
      <c r="Z18301" s="429"/>
      <c r="AA18301" s="429"/>
      <c r="AB18301" s="185"/>
      <c r="AC18301" s="431"/>
    </row>
    <row r="18302" spans="24:29">
      <c r="X18302" s="429"/>
      <c r="Y18302" s="429"/>
      <c r="Z18302" s="429"/>
      <c r="AA18302" s="429"/>
      <c r="AB18302" s="185"/>
      <c r="AC18302" s="431"/>
    </row>
    <row r="18303" spans="24:29">
      <c r="X18303" s="429"/>
      <c r="Y18303" s="429"/>
      <c r="Z18303" s="429"/>
      <c r="AA18303" s="429"/>
      <c r="AB18303" s="185"/>
      <c r="AC18303" s="431"/>
    </row>
    <row r="18304" spans="24:29">
      <c r="X18304" s="429"/>
      <c r="Y18304" s="429"/>
      <c r="Z18304" s="429"/>
      <c r="AA18304" s="429"/>
      <c r="AB18304" s="185"/>
      <c r="AC18304" s="431"/>
    </row>
    <row r="18305" spans="24:29">
      <c r="X18305" s="429"/>
      <c r="Y18305" s="429"/>
      <c r="Z18305" s="429"/>
      <c r="AA18305" s="429"/>
      <c r="AB18305" s="185"/>
      <c r="AC18305" s="431"/>
    </row>
    <row r="18306" spans="24:29">
      <c r="X18306" s="429"/>
      <c r="Y18306" s="429"/>
      <c r="Z18306" s="429"/>
      <c r="AA18306" s="429"/>
      <c r="AB18306" s="185"/>
      <c r="AC18306" s="431"/>
    </row>
    <row r="18307" spans="24:29">
      <c r="X18307" s="429"/>
      <c r="Y18307" s="429"/>
      <c r="Z18307" s="429"/>
      <c r="AA18307" s="429"/>
      <c r="AB18307" s="185"/>
      <c r="AC18307" s="431"/>
    </row>
    <row r="18308" spans="24:29">
      <c r="X18308" s="429"/>
      <c r="Y18308" s="429"/>
      <c r="Z18308" s="429"/>
      <c r="AA18308" s="429"/>
      <c r="AB18308" s="185"/>
      <c r="AC18308" s="431"/>
    </row>
    <row r="18309" spans="24:29">
      <c r="X18309" s="429"/>
      <c r="Y18309" s="429"/>
      <c r="Z18309" s="429"/>
      <c r="AA18309" s="429"/>
      <c r="AB18309" s="185"/>
      <c r="AC18309" s="431"/>
    </row>
    <row r="18310" spans="24:29">
      <c r="X18310" s="429"/>
      <c r="Y18310" s="429"/>
      <c r="Z18310" s="429"/>
      <c r="AA18310" s="429"/>
      <c r="AB18310" s="185"/>
      <c r="AC18310" s="431"/>
    </row>
    <row r="18311" spans="24:29">
      <c r="X18311" s="429"/>
      <c r="Y18311" s="429"/>
      <c r="Z18311" s="429"/>
      <c r="AA18311" s="429"/>
      <c r="AB18311" s="185"/>
      <c r="AC18311" s="431"/>
    </row>
    <row r="18312" spans="24:29">
      <c r="X18312" s="429"/>
      <c r="Y18312" s="429"/>
      <c r="Z18312" s="429"/>
      <c r="AA18312" s="429"/>
      <c r="AB18312" s="185"/>
      <c r="AC18312" s="431"/>
    </row>
    <row r="18313" spans="24:29">
      <c r="X18313" s="429"/>
      <c r="Y18313" s="429"/>
      <c r="Z18313" s="429"/>
      <c r="AA18313" s="429"/>
      <c r="AB18313" s="185"/>
      <c r="AC18313" s="431"/>
    </row>
    <row r="18314" spans="24:29">
      <c r="X18314" s="429"/>
      <c r="Y18314" s="429"/>
      <c r="Z18314" s="429"/>
      <c r="AA18314" s="429"/>
      <c r="AB18314" s="185"/>
      <c r="AC18314" s="431"/>
    </row>
    <row r="18315" spans="24:29">
      <c r="X18315" s="429"/>
      <c r="Y18315" s="429"/>
      <c r="Z18315" s="429"/>
      <c r="AA18315" s="429"/>
      <c r="AB18315" s="185"/>
      <c r="AC18315" s="431"/>
    </row>
    <row r="18316" spans="24:29">
      <c r="X18316" s="429"/>
      <c r="Y18316" s="429"/>
      <c r="Z18316" s="429"/>
      <c r="AA18316" s="429"/>
      <c r="AB18316" s="185"/>
      <c r="AC18316" s="431"/>
    </row>
    <row r="18317" spans="24:29">
      <c r="X18317" s="429"/>
      <c r="Y18317" s="429"/>
      <c r="Z18317" s="429"/>
      <c r="AA18317" s="429"/>
      <c r="AB18317" s="185"/>
      <c r="AC18317" s="431"/>
    </row>
    <row r="18318" spans="24:29">
      <c r="X18318" s="429"/>
      <c r="Y18318" s="429"/>
      <c r="Z18318" s="429"/>
      <c r="AA18318" s="429"/>
      <c r="AB18318" s="185"/>
      <c r="AC18318" s="431"/>
    </row>
    <row r="18319" spans="24:29">
      <c r="X18319" s="429"/>
      <c r="Y18319" s="429"/>
      <c r="Z18319" s="429"/>
      <c r="AA18319" s="429"/>
      <c r="AB18319" s="185"/>
      <c r="AC18319" s="431"/>
    </row>
    <row r="18320" spans="24:29">
      <c r="X18320" s="429"/>
      <c r="Y18320" s="429"/>
      <c r="Z18320" s="429"/>
      <c r="AA18320" s="429"/>
      <c r="AB18320" s="185"/>
      <c r="AC18320" s="431"/>
    </row>
    <row r="18321" spans="24:29">
      <c r="X18321" s="429"/>
      <c r="Y18321" s="429"/>
      <c r="Z18321" s="429"/>
      <c r="AA18321" s="429"/>
      <c r="AB18321" s="185"/>
      <c r="AC18321" s="431"/>
    </row>
    <row r="18322" spans="24:29">
      <c r="X18322" s="429"/>
      <c r="Y18322" s="429"/>
      <c r="Z18322" s="429"/>
      <c r="AA18322" s="429"/>
      <c r="AB18322" s="185"/>
      <c r="AC18322" s="431"/>
    </row>
    <row r="18323" spans="24:29">
      <c r="X18323" s="429"/>
      <c r="Y18323" s="429"/>
      <c r="Z18323" s="429"/>
      <c r="AA18323" s="429"/>
      <c r="AB18323" s="185"/>
      <c r="AC18323" s="431"/>
    </row>
    <row r="18324" spans="24:29">
      <c r="X18324" s="429"/>
      <c r="Y18324" s="429"/>
      <c r="Z18324" s="429"/>
      <c r="AA18324" s="429"/>
      <c r="AB18324" s="185"/>
      <c r="AC18324" s="431"/>
    </row>
    <row r="18325" spans="24:29">
      <c r="X18325" s="429"/>
      <c r="Y18325" s="429"/>
      <c r="Z18325" s="429"/>
      <c r="AA18325" s="429"/>
      <c r="AB18325" s="185"/>
      <c r="AC18325" s="431"/>
    </row>
    <row r="18326" spans="24:29">
      <c r="X18326" s="429"/>
      <c r="Y18326" s="429"/>
      <c r="Z18326" s="429"/>
      <c r="AA18326" s="429"/>
      <c r="AB18326" s="185"/>
      <c r="AC18326" s="431"/>
    </row>
    <row r="18327" spans="24:29">
      <c r="X18327" s="429"/>
      <c r="Y18327" s="429"/>
      <c r="Z18327" s="429"/>
      <c r="AA18327" s="429"/>
      <c r="AB18327" s="185"/>
      <c r="AC18327" s="431"/>
    </row>
    <row r="18328" spans="24:29">
      <c r="X18328" s="429"/>
      <c r="Y18328" s="429"/>
      <c r="Z18328" s="429"/>
      <c r="AA18328" s="429"/>
      <c r="AB18328" s="185"/>
      <c r="AC18328" s="431"/>
    </row>
    <row r="18329" spans="24:29">
      <c r="X18329" s="429"/>
      <c r="Y18329" s="429"/>
      <c r="Z18329" s="429"/>
      <c r="AA18329" s="429"/>
      <c r="AB18329" s="185"/>
      <c r="AC18329" s="431"/>
    </row>
    <row r="18330" spans="24:29">
      <c r="X18330" s="429"/>
      <c r="Y18330" s="429"/>
      <c r="Z18330" s="429"/>
      <c r="AA18330" s="429"/>
      <c r="AB18330" s="185"/>
      <c r="AC18330" s="431"/>
    </row>
    <row r="18331" spans="24:29">
      <c r="X18331" s="429"/>
      <c r="Y18331" s="429"/>
      <c r="Z18331" s="429"/>
      <c r="AA18331" s="429"/>
      <c r="AB18331" s="185"/>
      <c r="AC18331" s="431"/>
    </row>
    <row r="18332" spans="24:29">
      <c r="X18332" s="429"/>
      <c r="Y18332" s="429"/>
      <c r="Z18332" s="429"/>
      <c r="AA18332" s="429"/>
      <c r="AB18332" s="185"/>
      <c r="AC18332" s="431"/>
    </row>
    <row r="18333" spans="24:29">
      <c r="X18333" s="429"/>
      <c r="Y18333" s="429"/>
      <c r="Z18333" s="429"/>
      <c r="AA18333" s="429"/>
      <c r="AB18333" s="185"/>
      <c r="AC18333" s="431"/>
    </row>
    <row r="18334" spans="24:29">
      <c r="X18334" s="429"/>
      <c r="Y18334" s="429"/>
      <c r="Z18334" s="429"/>
      <c r="AA18334" s="429"/>
      <c r="AB18334" s="185"/>
      <c r="AC18334" s="431"/>
    </row>
    <row r="18335" spans="24:29">
      <c r="X18335" s="429"/>
      <c r="Y18335" s="429"/>
      <c r="Z18335" s="429"/>
      <c r="AA18335" s="429"/>
      <c r="AB18335" s="185"/>
      <c r="AC18335" s="431"/>
    </row>
    <row r="18336" spans="24:29">
      <c r="X18336" s="429"/>
      <c r="Y18336" s="429"/>
      <c r="Z18336" s="429"/>
      <c r="AA18336" s="429"/>
      <c r="AB18336" s="185"/>
      <c r="AC18336" s="431"/>
    </row>
    <row r="18337" spans="24:29">
      <c r="X18337" s="429"/>
      <c r="Y18337" s="429"/>
      <c r="Z18337" s="429"/>
      <c r="AA18337" s="429"/>
      <c r="AB18337" s="185"/>
      <c r="AC18337" s="431"/>
    </row>
    <row r="18338" spans="24:29">
      <c r="X18338" s="429"/>
      <c r="Y18338" s="429"/>
      <c r="Z18338" s="429"/>
      <c r="AA18338" s="429"/>
      <c r="AB18338" s="185"/>
      <c r="AC18338" s="431"/>
    </row>
    <row r="18339" spans="24:29">
      <c r="X18339" s="429"/>
      <c r="Y18339" s="429"/>
      <c r="Z18339" s="429"/>
      <c r="AA18339" s="429"/>
      <c r="AB18339" s="185"/>
      <c r="AC18339" s="431"/>
    </row>
    <row r="18340" spans="24:29">
      <c r="X18340" s="429"/>
      <c r="Y18340" s="429"/>
      <c r="Z18340" s="429"/>
      <c r="AA18340" s="429"/>
      <c r="AB18340" s="185"/>
      <c r="AC18340" s="431"/>
    </row>
    <row r="18341" spans="24:29">
      <c r="X18341" s="429"/>
      <c r="Y18341" s="429"/>
      <c r="Z18341" s="429"/>
      <c r="AA18341" s="429"/>
      <c r="AB18341" s="185"/>
      <c r="AC18341" s="431"/>
    </row>
    <row r="18342" spans="24:29">
      <c r="X18342" s="429"/>
      <c r="Y18342" s="429"/>
      <c r="Z18342" s="429"/>
      <c r="AA18342" s="429"/>
      <c r="AB18342" s="185"/>
      <c r="AC18342" s="431"/>
    </row>
    <row r="18343" spans="24:29">
      <c r="X18343" s="429"/>
      <c r="Y18343" s="429"/>
      <c r="Z18343" s="429"/>
      <c r="AA18343" s="429"/>
      <c r="AB18343" s="185"/>
      <c r="AC18343" s="431"/>
    </row>
    <row r="18344" spans="24:29">
      <c r="X18344" s="429"/>
      <c r="Y18344" s="429"/>
      <c r="Z18344" s="429"/>
      <c r="AA18344" s="429"/>
      <c r="AB18344" s="185"/>
      <c r="AC18344" s="431"/>
    </row>
    <row r="18345" spans="24:29">
      <c r="X18345" s="429"/>
      <c r="Y18345" s="429"/>
      <c r="Z18345" s="429"/>
      <c r="AA18345" s="429"/>
      <c r="AB18345" s="185"/>
      <c r="AC18345" s="431"/>
    </row>
    <row r="18346" spans="24:29">
      <c r="X18346" s="429"/>
      <c r="Y18346" s="429"/>
      <c r="Z18346" s="429"/>
      <c r="AA18346" s="429"/>
      <c r="AB18346" s="185"/>
      <c r="AC18346" s="431"/>
    </row>
    <row r="18347" spans="24:29">
      <c r="X18347" s="429"/>
      <c r="Y18347" s="429"/>
      <c r="Z18347" s="429"/>
      <c r="AA18347" s="429"/>
      <c r="AB18347" s="185"/>
      <c r="AC18347" s="431"/>
    </row>
    <row r="18348" spans="24:29">
      <c r="X18348" s="429"/>
      <c r="Y18348" s="429"/>
      <c r="Z18348" s="429"/>
      <c r="AA18348" s="429"/>
      <c r="AB18348" s="185"/>
      <c r="AC18348" s="431"/>
    </row>
    <row r="18349" spans="24:29">
      <c r="X18349" s="429"/>
      <c r="Y18349" s="429"/>
      <c r="Z18349" s="429"/>
      <c r="AA18349" s="429"/>
      <c r="AB18349" s="185"/>
      <c r="AC18349" s="431"/>
    </row>
    <row r="18350" spans="24:29">
      <c r="X18350" s="429"/>
      <c r="Y18350" s="429"/>
      <c r="Z18350" s="429"/>
      <c r="AA18350" s="429"/>
      <c r="AB18350" s="185"/>
      <c r="AC18350" s="431"/>
    </row>
    <row r="18351" spans="24:29">
      <c r="X18351" s="429"/>
      <c r="Y18351" s="429"/>
      <c r="Z18351" s="429"/>
      <c r="AA18351" s="429"/>
      <c r="AB18351" s="185"/>
      <c r="AC18351" s="431"/>
    </row>
    <row r="18352" spans="24:29">
      <c r="X18352" s="429"/>
      <c r="Y18352" s="429"/>
      <c r="Z18352" s="429"/>
      <c r="AA18352" s="429"/>
      <c r="AB18352" s="185"/>
      <c r="AC18352" s="431"/>
    </row>
    <row r="18353" spans="24:29">
      <c r="X18353" s="429"/>
      <c r="Y18353" s="429"/>
      <c r="Z18353" s="429"/>
      <c r="AA18353" s="429"/>
      <c r="AB18353" s="185"/>
      <c r="AC18353" s="431"/>
    </row>
    <row r="18354" spans="24:29">
      <c r="X18354" s="429"/>
      <c r="Y18354" s="429"/>
      <c r="Z18354" s="429"/>
      <c r="AA18354" s="429"/>
      <c r="AB18354" s="185"/>
      <c r="AC18354" s="431"/>
    </row>
    <row r="18355" spans="24:29">
      <c r="X18355" s="429"/>
      <c r="Y18355" s="429"/>
      <c r="Z18355" s="429"/>
      <c r="AA18355" s="429"/>
      <c r="AB18355" s="185"/>
      <c r="AC18355" s="431"/>
    </row>
    <row r="18356" spans="24:29">
      <c r="X18356" s="429"/>
      <c r="Y18356" s="429"/>
      <c r="Z18356" s="429"/>
      <c r="AA18356" s="429"/>
      <c r="AB18356" s="185"/>
      <c r="AC18356" s="431"/>
    </row>
    <row r="18357" spans="24:29">
      <c r="X18357" s="429"/>
      <c r="Y18357" s="429"/>
      <c r="Z18357" s="429"/>
      <c r="AA18357" s="429"/>
      <c r="AB18357" s="185"/>
      <c r="AC18357" s="431"/>
    </row>
    <row r="18358" spans="24:29">
      <c r="X18358" s="429"/>
      <c r="Y18358" s="429"/>
      <c r="Z18358" s="429"/>
      <c r="AA18358" s="429"/>
      <c r="AB18358" s="185"/>
      <c r="AC18358" s="431"/>
    </row>
    <row r="18359" spans="24:29">
      <c r="X18359" s="429"/>
      <c r="Y18359" s="429"/>
      <c r="Z18359" s="429"/>
      <c r="AA18359" s="429"/>
      <c r="AB18359" s="185"/>
      <c r="AC18359" s="431"/>
    </row>
    <row r="18360" spans="24:29">
      <c r="X18360" s="429"/>
      <c r="Y18360" s="429"/>
      <c r="Z18360" s="429"/>
      <c r="AA18360" s="429"/>
      <c r="AB18360" s="185"/>
      <c r="AC18360" s="431"/>
    </row>
    <row r="18361" spans="24:29">
      <c r="X18361" s="429"/>
      <c r="Y18361" s="429"/>
      <c r="Z18361" s="429"/>
      <c r="AA18361" s="429"/>
      <c r="AB18361" s="185"/>
      <c r="AC18361" s="431"/>
    </row>
    <row r="18362" spans="24:29">
      <c r="X18362" s="429"/>
      <c r="Y18362" s="429"/>
      <c r="Z18362" s="429"/>
      <c r="AA18362" s="429"/>
      <c r="AB18362" s="185"/>
      <c r="AC18362" s="431"/>
    </row>
    <row r="18363" spans="24:29">
      <c r="X18363" s="429"/>
      <c r="Y18363" s="429"/>
      <c r="Z18363" s="429"/>
      <c r="AA18363" s="429"/>
      <c r="AB18363" s="185"/>
      <c r="AC18363" s="431"/>
    </row>
    <row r="18364" spans="24:29">
      <c r="X18364" s="429"/>
      <c r="Y18364" s="429"/>
      <c r="Z18364" s="429"/>
      <c r="AA18364" s="429"/>
      <c r="AB18364" s="185"/>
      <c r="AC18364" s="431"/>
    </row>
    <row r="18365" spans="24:29">
      <c r="X18365" s="429"/>
      <c r="Y18365" s="429"/>
      <c r="Z18365" s="429"/>
      <c r="AA18365" s="429"/>
      <c r="AB18365" s="185"/>
      <c r="AC18365" s="431"/>
    </row>
    <row r="18366" spans="24:29">
      <c r="X18366" s="429"/>
      <c r="Y18366" s="429"/>
      <c r="Z18366" s="429"/>
      <c r="AA18366" s="429"/>
      <c r="AB18366" s="185"/>
      <c r="AC18366" s="431"/>
    </row>
    <row r="18367" spans="24:29">
      <c r="X18367" s="429"/>
      <c r="Y18367" s="429"/>
      <c r="Z18367" s="429"/>
      <c r="AA18367" s="429"/>
      <c r="AB18367" s="185"/>
      <c r="AC18367" s="431"/>
    </row>
    <row r="18368" spans="24:29">
      <c r="X18368" s="429"/>
      <c r="Y18368" s="429"/>
      <c r="Z18368" s="429"/>
      <c r="AA18368" s="429"/>
      <c r="AB18368" s="185"/>
      <c r="AC18368" s="431"/>
    </row>
    <row r="18369" spans="24:29">
      <c r="X18369" s="429"/>
      <c r="Y18369" s="429"/>
      <c r="Z18369" s="429"/>
      <c r="AA18369" s="429"/>
      <c r="AB18369" s="185"/>
      <c r="AC18369" s="431"/>
    </row>
    <row r="18370" spans="24:29">
      <c r="X18370" s="429"/>
      <c r="Y18370" s="429"/>
      <c r="Z18370" s="429"/>
      <c r="AA18370" s="429"/>
      <c r="AB18370" s="185"/>
      <c r="AC18370" s="431"/>
    </row>
    <row r="18371" spans="24:29">
      <c r="X18371" s="429"/>
      <c r="Y18371" s="429"/>
      <c r="Z18371" s="429"/>
      <c r="AA18371" s="429"/>
      <c r="AB18371" s="185"/>
      <c r="AC18371" s="431"/>
    </row>
    <row r="18372" spans="24:29">
      <c r="X18372" s="429"/>
      <c r="Y18372" s="429"/>
      <c r="Z18372" s="429"/>
      <c r="AA18372" s="429"/>
      <c r="AB18372" s="185"/>
      <c r="AC18372" s="431"/>
    </row>
    <row r="18373" spans="24:29">
      <c r="X18373" s="429"/>
      <c r="Y18373" s="429"/>
      <c r="Z18373" s="429"/>
      <c r="AA18373" s="429"/>
      <c r="AB18373" s="185"/>
      <c r="AC18373" s="431"/>
    </row>
    <row r="18374" spans="24:29">
      <c r="X18374" s="429"/>
      <c r="Y18374" s="429"/>
      <c r="Z18374" s="429"/>
      <c r="AA18374" s="429"/>
      <c r="AB18374" s="185"/>
      <c r="AC18374" s="431"/>
    </row>
    <row r="18375" spans="24:29">
      <c r="X18375" s="429"/>
      <c r="Y18375" s="429"/>
      <c r="Z18375" s="429"/>
      <c r="AA18375" s="429"/>
      <c r="AB18375" s="185"/>
      <c r="AC18375" s="431"/>
    </row>
    <row r="18376" spans="24:29">
      <c r="X18376" s="429"/>
      <c r="Y18376" s="429"/>
      <c r="Z18376" s="429"/>
      <c r="AA18376" s="429"/>
      <c r="AB18376" s="185"/>
      <c r="AC18376" s="431"/>
    </row>
    <row r="18377" spans="24:29">
      <c r="X18377" s="429"/>
      <c r="Y18377" s="429"/>
      <c r="Z18377" s="429"/>
      <c r="AA18377" s="429"/>
      <c r="AB18377" s="185"/>
      <c r="AC18377" s="431"/>
    </row>
    <row r="18378" spans="24:29">
      <c r="X18378" s="429"/>
      <c r="Y18378" s="429"/>
      <c r="Z18378" s="429"/>
      <c r="AA18378" s="429"/>
      <c r="AB18378" s="185"/>
      <c r="AC18378" s="431"/>
    </row>
    <row r="18379" spans="24:29">
      <c r="X18379" s="429"/>
      <c r="Y18379" s="429"/>
      <c r="Z18379" s="429"/>
      <c r="AA18379" s="429"/>
      <c r="AB18379" s="185"/>
      <c r="AC18379" s="431"/>
    </row>
    <row r="18380" spans="24:29">
      <c r="X18380" s="429"/>
      <c r="Y18380" s="429"/>
      <c r="Z18380" s="429"/>
      <c r="AA18380" s="429"/>
      <c r="AB18380" s="185"/>
      <c r="AC18380" s="431"/>
    </row>
    <row r="18381" spans="24:29">
      <c r="X18381" s="429"/>
      <c r="Y18381" s="429"/>
      <c r="Z18381" s="429"/>
      <c r="AA18381" s="429"/>
      <c r="AB18381" s="185"/>
      <c r="AC18381" s="431"/>
    </row>
    <row r="18382" spans="24:29">
      <c r="X18382" s="429"/>
      <c r="Y18382" s="429"/>
      <c r="Z18382" s="429"/>
      <c r="AA18382" s="429"/>
      <c r="AB18382" s="185"/>
      <c r="AC18382" s="431"/>
    </row>
    <row r="18383" spans="24:29">
      <c r="X18383" s="429"/>
      <c r="Y18383" s="429"/>
      <c r="Z18383" s="429"/>
      <c r="AA18383" s="429"/>
      <c r="AB18383" s="185"/>
      <c r="AC18383" s="431"/>
    </row>
    <row r="18384" spans="24:29">
      <c r="X18384" s="429"/>
      <c r="Y18384" s="429"/>
      <c r="Z18384" s="429"/>
      <c r="AA18384" s="429"/>
      <c r="AB18384" s="185"/>
      <c r="AC18384" s="431"/>
    </row>
    <row r="18385" spans="24:29">
      <c r="X18385" s="429"/>
      <c r="Y18385" s="429"/>
      <c r="Z18385" s="429"/>
      <c r="AA18385" s="429"/>
      <c r="AB18385" s="185"/>
      <c r="AC18385" s="431"/>
    </row>
    <row r="18386" spans="24:29">
      <c r="X18386" s="429"/>
      <c r="Y18386" s="429"/>
      <c r="Z18386" s="429"/>
      <c r="AA18386" s="429"/>
      <c r="AB18386" s="185"/>
      <c r="AC18386" s="431"/>
    </row>
    <row r="18387" spans="24:29">
      <c r="X18387" s="429"/>
      <c r="Y18387" s="429"/>
      <c r="Z18387" s="429"/>
      <c r="AA18387" s="429"/>
      <c r="AB18387" s="185"/>
      <c r="AC18387" s="431"/>
    </row>
    <row r="18388" spans="24:29">
      <c r="X18388" s="429"/>
      <c r="Y18388" s="429"/>
      <c r="Z18388" s="429"/>
      <c r="AA18388" s="429"/>
      <c r="AB18388" s="185"/>
      <c r="AC18388" s="431"/>
    </row>
    <row r="18389" spans="24:29">
      <c r="X18389" s="429"/>
      <c r="Y18389" s="429"/>
      <c r="Z18389" s="429"/>
      <c r="AA18389" s="429"/>
      <c r="AB18389" s="185"/>
      <c r="AC18389" s="431"/>
    </row>
    <row r="18390" spans="24:29">
      <c r="X18390" s="429"/>
      <c r="Y18390" s="429"/>
      <c r="Z18390" s="429"/>
      <c r="AA18390" s="429"/>
      <c r="AB18390" s="185"/>
      <c r="AC18390" s="431"/>
    </row>
    <row r="18391" spans="24:29">
      <c r="X18391" s="429"/>
      <c r="Y18391" s="429"/>
      <c r="Z18391" s="429"/>
      <c r="AA18391" s="429"/>
      <c r="AB18391" s="185"/>
      <c r="AC18391" s="431"/>
    </row>
    <row r="18392" spans="24:29">
      <c r="X18392" s="429"/>
      <c r="Y18392" s="429"/>
      <c r="Z18392" s="429"/>
      <c r="AA18392" s="429"/>
      <c r="AB18392" s="185"/>
      <c r="AC18392" s="431"/>
    </row>
    <row r="18393" spans="24:29">
      <c r="X18393" s="429"/>
      <c r="Y18393" s="429"/>
      <c r="Z18393" s="429"/>
      <c r="AA18393" s="429"/>
      <c r="AB18393" s="185"/>
      <c r="AC18393" s="431"/>
    </row>
    <row r="18394" spans="24:29">
      <c r="X18394" s="429"/>
      <c r="Y18394" s="429"/>
      <c r="Z18394" s="429"/>
      <c r="AA18394" s="429"/>
      <c r="AB18394" s="185"/>
      <c r="AC18394" s="431"/>
    </row>
    <row r="18395" spans="24:29">
      <c r="X18395" s="429"/>
      <c r="Y18395" s="429"/>
      <c r="Z18395" s="429"/>
      <c r="AA18395" s="429"/>
      <c r="AB18395" s="185"/>
      <c r="AC18395" s="431"/>
    </row>
    <row r="18396" spans="24:29">
      <c r="X18396" s="429"/>
      <c r="Y18396" s="429"/>
      <c r="Z18396" s="429"/>
      <c r="AA18396" s="429"/>
      <c r="AB18396" s="185"/>
      <c r="AC18396" s="431"/>
    </row>
    <row r="18397" spans="24:29">
      <c r="X18397" s="429"/>
      <c r="Y18397" s="429"/>
      <c r="Z18397" s="429"/>
      <c r="AA18397" s="429"/>
      <c r="AB18397" s="185"/>
      <c r="AC18397" s="431"/>
    </row>
    <row r="18398" spans="24:29">
      <c r="X18398" s="429"/>
      <c r="Y18398" s="429"/>
      <c r="Z18398" s="429"/>
      <c r="AA18398" s="429"/>
      <c r="AB18398" s="185"/>
      <c r="AC18398" s="431"/>
    </row>
    <row r="18399" spans="24:29">
      <c r="X18399" s="429"/>
      <c r="Y18399" s="429"/>
      <c r="Z18399" s="429"/>
      <c r="AA18399" s="429"/>
      <c r="AB18399" s="185"/>
      <c r="AC18399" s="431"/>
    </row>
    <row r="18400" spans="24:29">
      <c r="X18400" s="429"/>
      <c r="Y18400" s="429"/>
      <c r="Z18400" s="429"/>
      <c r="AA18400" s="429"/>
      <c r="AB18400" s="185"/>
      <c r="AC18400" s="431"/>
    </row>
    <row r="18401" spans="24:29">
      <c r="X18401" s="429"/>
      <c r="Y18401" s="429"/>
      <c r="Z18401" s="429"/>
      <c r="AA18401" s="429"/>
      <c r="AB18401" s="185"/>
      <c r="AC18401" s="431"/>
    </row>
    <row r="18402" spans="24:29">
      <c r="X18402" s="429"/>
      <c r="Y18402" s="429"/>
      <c r="Z18402" s="429"/>
      <c r="AA18402" s="429"/>
      <c r="AB18402" s="185"/>
      <c r="AC18402" s="431"/>
    </row>
    <row r="18403" spans="24:29">
      <c r="X18403" s="429"/>
      <c r="Y18403" s="429"/>
      <c r="Z18403" s="429"/>
      <c r="AA18403" s="429"/>
      <c r="AB18403" s="185"/>
      <c r="AC18403" s="431"/>
    </row>
    <row r="18404" spans="24:29">
      <c r="X18404" s="429"/>
      <c r="Y18404" s="429"/>
      <c r="Z18404" s="429"/>
      <c r="AA18404" s="429"/>
      <c r="AB18404" s="185"/>
      <c r="AC18404" s="431"/>
    </row>
    <row r="18405" spans="24:29">
      <c r="X18405" s="429"/>
      <c r="Y18405" s="429"/>
      <c r="Z18405" s="429"/>
      <c r="AA18405" s="429"/>
      <c r="AB18405" s="185"/>
      <c r="AC18405" s="431"/>
    </row>
    <row r="18406" spans="24:29">
      <c r="X18406" s="429"/>
      <c r="Y18406" s="429"/>
      <c r="Z18406" s="429"/>
      <c r="AA18406" s="429"/>
      <c r="AB18406" s="185"/>
      <c r="AC18406" s="431"/>
    </row>
    <row r="18407" spans="24:29">
      <c r="X18407" s="429"/>
      <c r="Y18407" s="429"/>
      <c r="Z18407" s="429"/>
      <c r="AA18407" s="429"/>
      <c r="AB18407" s="185"/>
      <c r="AC18407" s="431"/>
    </row>
    <row r="18408" spans="24:29">
      <c r="X18408" s="429"/>
      <c r="Y18408" s="429"/>
      <c r="Z18408" s="429"/>
      <c r="AA18408" s="429"/>
      <c r="AB18408" s="185"/>
      <c r="AC18408" s="431"/>
    </row>
    <row r="18409" spans="24:29">
      <c r="X18409" s="429"/>
      <c r="Y18409" s="429"/>
      <c r="Z18409" s="429"/>
      <c r="AA18409" s="429"/>
      <c r="AB18409" s="185"/>
      <c r="AC18409" s="431"/>
    </row>
    <row r="18410" spans="24:29">
      <c r="X18410" s="429"/>
      <c r="Y18410" s="429"/>
      <c r="Z18410" s="429"/>
      <c r="AA18410" s="429"/>
      <c r="AB18410" s="185"/>
      <c r="AC18410" s="431"/>
    </row>
    <row r="18411" spans="24:29">
      <c r="X18411" s="429"/>
      <c r="Y18411" s="429"/>
      <c r="Z18411" s="429"/>
      <c r="AA18411" s="429"/>
      <c r="AB18411" s="185"/>
      <c r="AC18411" s="431"/>
    </row>
    <row r="18412" spans="24:29">
      <c r="X18412" s="429"/>
      <c r="Y18412" s="429"/>
      <c r="Z18412" s="429"/>
      <c r="AA18412" s="429"/>
      <c r="AB18412" s="185"/>
      <c r="AC18412" s="431"/>
    </row>
    <row r="18413" spans="24:29">
      <c r="X18413" s="429"/>
      <c r="Y18413" s="429"/>
      <c r="Z18413" s="429"/>
      <c r="AA18413" s="429"/>
      <c r="AB18413" s="185"/>
      <c r="AC18413" s="431"/>
    </row>
    <row r="18414" spans="24:29">
      <c r="X18414" s="429"/>
      <c r="Y18414" s="429"/>
      <c r="Z18414" s="429"/>
      <c r="AA18414" s="429"/>
      <c r="AB18414" s="185"/>
      <c r="AC18414" s="431"/>
    </row>
    <row r="18415" spans="24:29">
      <c r="X18415" s="429"/>
      <c r="Y18415" s="429"/>
      <c r="Z18415" s="429"/>
      <c r="AA18415" s="429"/>
      <c r="AB18415" s="185"/>
      <c r="AC18415" s="431"/>
    </row>
    <row r="18416" spans="24:29">
      <c r="X18416" s="429"/>
      <c r="Y18416" s="429"/>
      <c r="Z18416" s="429"/>
      <c r="AA18416" s="429"/>
      <c r="AB18416" s="185"/>
      <c r="AC18416" s="431"/>
    </row>
    <row r="18417" spans="24:29">
      <c r="X18417" s="429"/>
      <c r="Y18417" s="429"/>
      <c r="Z18417" s="429"/>
      <c r="AA18417" s="429"/>
      <c r="AB18417" s="185"/>
      <c r="AC18417" s="431"/>
    </row>
    <row r="18418" spans="24:29">
      <c r="X18418" s="429"/>
      <c r="Y18418" s="429"/>
      <c r="Z18418" s="429"/>
      <c r="AA18418" s="429"/>
      <c r="AB18418" s="185"/>
      <c r="AC18418" s="431"/>
    </row>
    <row r="18419" spans="24:29">
      <c r="X18419" s="429"/>
      <c r="Y18419" s="429"/>
      <c r="Z18419" s="429"/>
      <c r="AA18419" s="429"/>
      <c r="AB18419" s="185"/>
      <c r="AC18419" s="431"/>
    </row>
    <row r="18420" spans="24:29">
      <c r="X18420" s="429"/>
      <c r="Y18420" s="429"/>
      <c r="Z18420" s="429"/>
      <c r="AA18420" s="429"/>
      <c r="AB18420" s="185"/>
      <c r="AC18420" s="431"/>
    </row>
    <row r="18421" spans="24:29">
      <c r="X18421" s="429"/>
      <c r="Y18421" s="429"/>
      <c r="Z18421" s="429"/>
      <c r="AA18421" s="429"/>
      <c r="AB18421" s="185"/>
      <c r="AC18421" s="431"/>
    </row>
    <row r="18422" spans="24:29">
      <c r="X18422" s="429"/>
      <c r="Y18422" s="429"/>
      <c r="Z18422" s="429"/>
      <c r="AA18422" s="429"/>
      <c r="AB18422" s="185"/>
      <c r="AC18422" s="431"/>
    </row>
    <row r="18423" spans="24:29">
      <c r="X18423" s="429"/>
      <c r="Y18423" s="429"/>
      <c r="Z18423" s="429"/>
      <c r="AA18423" s="429"/>
      <c r="AB18423" s="185"/>
      <c r="AC18423" s="431"/>
    </row>
    <row r="18424" spans="24:29">
      <c r="X18424" s="429"/>
      <c r="Y18424" s="429"/>
      <c r="Z18424" s="429"/>
      <c r="AA18424" s="429"/>
      <c r="AB18424" s="185"/>
      <c r="AC18424" s="431"/>
    </row>
    <row r="18425" spans="24:29">
      <c r="X18425" s="429"/>
      <c r="Y18425" s="429"/>
      <c r="Z18425" s="429"/>
      <c r="AA18425" s="429"/>
      <c r="AB18425" s="185"/>
      <c r="AC18425" s="431"/>
    </row>
    <row r="18426" spans="24:29">
      <c r="X18426" s="429"/>
      <c r="Y18426" s="429"/>
      <c r="Z18426" s="429"/>
      <c r="AA18426" s="429"/>
      <c r="AB18426" s="185"/>
      <c r="AC18426" s="431"/>
    </row>
    <row r="18427" spans="24:29">
      <c r="X18427" s="429"/>
      <c r="Y18427" s="429"/>
      <c r="Z18427" s="429"/>
      <c r="AA18427" s="429"/>
      <c r="AB18427" s="185"/>
      <c r="AC18427" s="431"/>
    </row>
    <row r="18428" spans="24:29">
      <c r="X18428" s="429"/>
      <c r="Y18428" s="429"/>
      <c r="Z18428" s="429"/>
      <c r="AA18428" s="429"/>
      <c r="AB18428" s="185"/>
      <c r="AC18428" s="431"/>
    </row>
    <row r="18429" spans="24:29">
      <c r="X18429" s="429"/>
      <c r="Y18429" s="429"/>
      <c r="Z18429" s="429"/>
      <c r="AA18429" s="429"/>
      <c r="AB18429" s="185"/>
      <c r="AC18429" s="431"/>
    </row>
    <row r="18430" spans="24:29">
      <c r="X18430" s="429"/>
      <c r="Y18430" s="429"/>
      <c r="Z18430" s="429"/>
      <c r="AA18430" s="429"/>
      <c r="AB18430" s="185"/>
      <c r="AC18430" s="431"/>
    </row>
    <row r="18431" spans="24:29">
      <c r="X18431" s="429"/>
      <c r="Y18431" s="429"/>
      <c r="Z18431" s="429"/>
      <c r="AA18431" s="429"/>
      <c r="AB18431" s="185"/>
      <c r="AC18431" s="431"/>
    </row>
    <row r="18432" spans="24:29">
      <c r="X18432" s="429"/>
      <c r="Y18432" s="429"/>
      <c r="Z18432" s="429"/>
      <c r="AA18432" s="429"/>
      <c r="AB18432" s="185"/>
      <c r="AC18432" s="431"/>
    </row>
    <row r="18433" spans="24:29">
      <c r="X18433" s="429"/>
      <c r="Y18433" s="429"/>
      <c r="Z18433" s="429"/>
      <c r="AA18433" s="429"/>
      <c r="AB18433" s="185"/>
      <c r="AC18433" s="431"/>
    </row>
    <row r="18434" spans="24:29">
      <c r="X18434" s="429"/>
      <c r="Y18434" s="429"/>
      <c r="Z18434" s="429"/>
      <c r="AA18434" s="429"/>
      <c r="AB18434" s="185"/>
      <c r="AC18434" s="431"/>
    </row>
    <row r="18435" spans="24:29">
      <c r="X18435" s="429"/>
      <c r="Y18435" s="429"/>
      <c r="Z18435" s="429"/>
      <c r="AA18435" s="429"/>
      <c r="AB18435" s="185"/>
      <c r="AC18435" s="431"/>
    </row>
    <row r="18436" spans="24:29">
      <c r="X18436" s="429"/>
      <c r="Y18436" s="429"/>
      <c r="Z18436" s="429"/>
      <c r="AA18436" s="429"/>
      <c r="AB18436" s="185"/>
      <c r="AC18436" s="431"/>
    </row>
    <row r="18437" spans="24:29">
      <c r="X18437" s="429"/>
      <c r="Y18437" s="429"/>
      <c r="Z18437" s="429"/>
      <c r="AA18437" s="429"/>
      <c r="AB18437" s="185"/>
      <c r="AC18437" s="431"/>
    </row>
    <row r="18438" spans="24:29">
      <c r="X18438" s="429"/>
      <c r="Y18438" s="429"/>
      <c r="Z18438" s="429"/>
      <c r="AA18438" s="429"/>
      <c r="AB18438" s="185"/>
      <c r="AC18438" s="431"/>
    </row>
    <row r="18439" spans="24:29">
      <c r="X18439" s="429"/>
      <c r="Y18439" s="429"/>
      <c r="Z18439" s="429"/>
      <c r="AA18439" s="429"/>
      <c r="AB18439" s="185"/>
      <c r="AC18439" s="431"/>
    </row>
    <row r="18440" spans="24:29">
      <c r="X18440" s="429"/>
      <c r="Y18440" s="429"/>
      <c r="Z18440" s="429"/>
      <c r="AA18440" s="429"/>
      <c r="AB18440" s="185"/>
      <c r="AC18440" s="431"/>
    </row>
    <row r="18441" spans="24:29">
      <c r="X18441" s="429"/>
      <c r="Y18441" s="429"/>
      <c r="Z18441" s="429"/>
      <c r="AA18441" s="429"/>
      <c r="AB18441" s="185"/>
      <c r="AC18441" s="431"/>
    </row>
    <row r="18442" spans="24:29">
      <c r="X18442" s="429"/>
      <c r="Y18442" s="429"/>
      <c r="Z18442" s="429"/>
      <c r="AA18442" s="429"/>
      <c r="AB18442" s="185"/>
      <c r="AC18442" s="431"/>
    </row>
    <row r="18443" spans="24:29">
      <c r="X18443" s="429"/>
      <c r="Y18443" s="429"/>
      <c r="Z18443" s="429"/>
      <c r="AA18443" s="429"/>
      <c r="AB18443" s="185"/>
      <c r="AC18443" s="431"/>
    </row>
    <row r="18444" spans="24:29">
      <c r="X18444" s="429"/>
      <c r="Y18444" s="429"/>
      <c r="Z18444" s="429"/>
      <c r="AA18444" s="429"/>
      <c r="AB18444" s="185"/>
      <c r="AC18444" s="431"/>
    </row>
    <row r="18445" spans="24:29">
      <c r="X18445" s="429"/>
      <c r="Y18445" s="429"/>
      <c r="Z18445" s="429"/>
      <c r="AA18445" s="429"/>
      <c r="AB18445" s="185"/>
      <c r="AC18445" s="431"/>
    </row>
    <row r="18446" spans="24:29">
      <c r="X18446" s="429"/>
      <c r="Y18446" s="429"/>
      <c r="Z18446" s="429"/>
      <c r="AA18446" s="429"/>
      <c r="AB18446" s="185"/>
      <c r="AC18446" s="431"/>
    </row>
    <row r="18447" spans="24:29">
      <c r="X18447" s="429"/>
      <c r="Y18447" s="429"/>
      <c r="Z18447" s="429"/>
      <c r="AA18447" s="429"/>
      <c r="AB18447" s="185"/>
      <c r="AC18447" s="431"/>
    </row>
    <row r="18448" spans="24:29">
      <c r="X18448" s="429"/>
      <c r="Y18448" s="429"/>
      <c r="Z18448" s="429"/>
      <c r="AA18448" s="429"/>
      <c r="AB18448" s="185"/>
      <c r="AC18448" s="431"/>
    </row>
    <row r="18449" spans="24:29">
      <c r="X18449" s="429"/>
      <c r="Y18449" s="429"/>
      <c r="Z18449" s="429"/>
      <c r="AA18449" s="429"/>
      <c r="AB18449" s="185"/>
      <c r="AC18449" s="431"/>
    </row>
    <row r="18450" spans="24:29">
      <c r="X18450" s="429"/>
      <c r="Y18450" s="429"/>
      <c r="Z18450" s="429"/>
      <c r="AA18450" s="429"/>
      <c r="AB18450" s="185"/>
      <c r="AC18450" s="431"/>
    </row>
    <row r="18451" spans="24:29">
      <c r="X18451" s="429"/>
      <c r="Y18451" s="429"/>
      <c r="Z18451" s="429"/>
      <c r="AA18451" s="429"/>
      <c r="AB18451" s="185"/>
      <c r="AC18451" s="431"/>
    </row>
    <row r="18452" spans="24:29">
      <c r="X18452" s="429"/>
      <c r="Y18452" s="429"/>
      <c r="Z18452" s="429"/>
      <c r="AA18452" s="429"/>
      <c r="AB18452" s="185"/>
      <c r="AC18452" s="431"/>
    </row>
    <row r="18453" spans="24:29">
      <c r="X18453" s="429"/>
      <c r="Y18453" s="429"/>
      <c r="Z18453" s="429"/>
      <c r="AA18453" s="429"/>
      <c r="AB18453" s="185"/>
      <c r="AC18453" s="431"/>
    </row>
    <row r="18454" spans="24:29">
      <c r="X18454" s="429"/>
      <c r="Y18454" s="429"/>
      <c r="Z18454" s="429"/>
      <c r="AA18454" s="429"/>
      <c r="AB18454" s="185"/>
      <c r="AC18454" s="431"/>
    </row>
    <row r="18455" spans="24:29">
      <c r="X18455" s="429"/>
      <c r="Y18455" s="429"/>
      <c r="Z18455" s="429"/>
      <c r="AA18455" s="429"/>
      <c r="AB18455" s="185"/>
      <c r="AC18455" s="431"/>
    </row>
    <row r="18456" spans="24:29">
      <c r="X18456" s="429"/>
      <c r="Y18456" s="429"/>
      <c r="Z18456" s="429"/>
      <c r="AA18456" s="429"/>
      <c r="AB18456" s="185"/>
      <c r="AC18456" s="431"/>
    </row>
    <row r="18457" spans="24:29">
      <c r="X18457" s="429"/>
      <c r="Y18457" s="429"/>
      <c r="Z18457" s="429"/>
      <c r="AA18457" s="429"/>
      <c r="AB18457" s="185"/>
      <c r="AC18457" s="431"/>
    </row>
    <row r="18458" spans="24:29">
      <c r="X18458" s="429"/>
      <c r="Y18458" s="429"/>
      <c r="Z18458" s="429"/>
      <c r="AA18458" s="429"/>
      <c r="AB18458" s="185"/>
      <c r="AC18458" s="431"/>
    </row>
    <row r="18459" spans="24:29">
      <c r="X18459" s="429"/>
      <c r="Y18459" s="429"/>
      <c r="Z18459" s="429"/>
      <c r="AA18459" s="429"/>
      <c r="AB18459" s="185"/>
      <c r="AC18459" s="431"/>
    </row>
    <row r="18460" spans="24:29">
      <c r="X18460" s="429"/>
      <c r="Y18460" s="429"/>
      <c r="Z18460" s="429"/>
      <c r="AA18460" s="429"/>
      <c r="AB18460" s="185"/>
      <c r="AC18460" s="431"/>
    </row>
    <row r="18461" spans="24:29">
      <c r="X18461" s="429"/>
      <c r="Y18461" s="429"/>
      <c r="Z18461" s="429"/>
      <c r="AA18461" s="429"/>
      <c r="AB18461" s="185"/>
      <c r="AC18461" s="431"/>
    </row>
    <row r="18462" spans="24:29">
      <c r="X18462" s="429"/>
      <c r="Y18462" s="429"/>
      <c r="Z18462" s="429"/>
      <c r="AA18462" s="429"/>
      <c r="AB18462" s="185"/>
      <c r="AC18462" s="431"/>
    </row>
    <row r="18463" spans="24:29">
      <c r="X18463" s="429"/>
      <c r="Y18463" s="429"/>
      <c r="Z18463" s="429"/>
      <c r="AA18463" s="429"/>
      <c r="AB18463" s="185"/>
      <c r="AC18463" s="431"/>
    </row>
    <row r="18464" spans="24:29">
      <c r="X18464" s="429"/>
      <c r="Y18464" s="429"/>
      <c r="Z18464" s="429"/>
      <c r="AA18464" s="429"/>
      <c r="AB18464" s="185"/>
      <c r="AC18464" s="431"/>
    </row>
    <row r="18465" spans="24:29">
      <c r="X18465" s="429"/>
      <c r="Y18465" s="429"/>
      <c r="Z18465" s="429"/>
      <c r="AA18465" s="429"/>
      <c r="AB18465" s="185"/>
      <c r="AC18465" s="431"/>
    </row>
    <row r="18466" spans="24:29">
      <c r="X18466" s="429"/>
      <c r="Y18466" s="429"/>
      <c r="Z18466" s="429"/>
      <c r="AA18466" s="429"/>
      <c r="AB18466" s="185"/>
      <c r="AC18466" s="431"/>
    </row>
    <row r="18467" spans="24:29">
      <c r="X18467" s="429"/>
      <c r="Y18467" s="429"/>
      <c r="Z18467" s="429"/>
      <c r="AA18467" s="429"/>
      <c r="AB18467" s="185"/>
      <c r="AC18467" s="431"/>
    </row>
    <row r="18468" spans="24:29">
      <c r="X18468" s="429"/>
      <c r="Y18468" s="429"/>
      <c r="Z18468" s="429"/>
      <c r="AA18468" s="429"/>
      <c r="AB18468" s="185"/>
      <c r="AC18468" s="431"/>
    </row>
    <row r="18469" spans="24:29">
      <c r="X18469" s="429"/>
      <c r="Y18469" s="429"/>
      <c r="Z18469" s="429"/>
      <c r="AA18469" s="429"/>
      <c r="AB18469" s="185"/>
      <c r="AC18469" s="431"/>
    </row>
    <row r="18470" spans="24:29">
      <c r="X18470" s="429"/>
      <c r="Y18470" s="429"/>
      <c r="Z18470" s="429"/>
      <c r="AA18470" s="429"/>
      <c r="AB18470" s="185"/>
      <c r="AC18470" s="431"/>
    </row>
    <row r="18471" spans="24:29">
      <c r="X18471" s="429"/>
      <c r="Y18471" s="429"/>
      <c r="Z18471" s="429"/>
      <c r="AA18471" s="429"/>
      <c r="AB18471" s="185"/>
      <c r="AC18471" s="431"/>
    </row>
    <row r="18472" spans="24:29">
      <c r="X18472" s="429"/>
      <c r="Y18472" s="429"/>
      <c r="Z18472" s="429"/>
      <c r="AA18472" s="429"/>
      <c r="AB18472" s="185"/>
      <c r="AC18472" s="431"/>
    </row>
    <row r="18473" spans="24:29">
      <c r="X18473" s="429"/>
      <c r="Y18473" s="429"/>
      <c r="Z18473" s="429"/>
      <c r="AA18473" s="429"/>
      <c r="AB18473" s="185"/>
      <c r="AC18473" s="431"/>
    </row>
    <row r="18474" spans="24:29">
      <c r="X18474" s="429"/>
      <c r="Y18474" s="429"/>
      <c r="Z18474" s="429"/>
      <c r="AA18474" s="429"/>
      <c r="AB18474" s="185"/>
      <c r="AC18474" s="431"/>
    </row>
    <row r="18475" spans="24:29">
      <c r="X18475" s="429"/>
      <c r="Y18475" s="429"/>
      <c r="Z18475" s="429"/>
      <c r="AA18475" s="429"/>
      <c r="AB18475" s="185"/>
      <c r="AC18475" s="431"/>
    </row>
    <row r="18476" spans="24:29">
      <c r="X18476" s="429"/>
      <c r="Y18476" s="429"/>
      <c r="Z18476" s="429"/>
      <c r="AA18476" s="429"/>
      <c r="AB18476" s="185"/>
      <c r="AC18476" s="431"/>
    </row>
    <row r="18477" spans="24:29">
      <c r="X18477" s="429"/>
      <c r="Y18477" s="429"/>
      <c r="Z18477" s="429"/>
      <c r="AA18477" s="429"/>
      <c r="AB18477" s="185"/>
      <c r="AC18477" s="431"/>
    </row>
    <row r="18478" spans="24:29">
      <c r="X18478" s="429"/>
      <c r="Y18478" s="429"/>
      <c r="Z18478" s="429"/>
      <c r="AA18478" s="429"/>
      <c r="AB18478" s="185"/>
      <c r="AC18478" s="431"/>
    </row>
    <row r="18479" spans="24:29">
      <c r="X18479" s="429"/>
      <c r="Y18479" s="429"/>
      <c r="Z18479" s="429"/>
      <c r="AA18479" s="429"/>
      <c r="AB18479" s="185"/>
      <c r="AC18479" s="431"/>
    </row>
    <row r="18480" spans="24:29">
      <c r="X18480" s="429"/>
      <c r="Y18480" s="429"/>
      <c r="Z18480" s="429"/>
      <c r="AA18480" s="429"/>
      <c r="AB18480" s="185"/>
      <c r="AC18480" s="431"/>
    </row>
    <row r="18481" spans="24:29">
      <c r="X18481" s="429"/>
      <c r="Y18481" s="429"/>
      <c r="Z18481" s="429"/>
      <c r="AA18481" s="429"/>
      <c r="AB18481" s="185"/>
      <c r="AC18481" s="431"/>
    </row>
    <row r="18482" spans="24:29">
      <c r="X18482" s="429"/>
      <c r="Y18482" s="429"/>
      <c r="Z18482" s="429"/>
      <c r="AA18482" s="429"/>
      <c r="AB18482" s="185"/>
      <c r="AC18482" s="431"/>
    </row>
    <row r="18483" spans="24:29">
      <c r="X18483" s="429"/>
      <c r="Y18483" s="429"/>
      <c r="Z18483" s="429"/>
      <c r="AA18483" s="429"/>
      <c r="AB18483" s="185"/>
      <c r="AC18483" s="431"/>
    </row>
    <row r="18484" spans="24:29">
      <c r="X18484" s="429"/>
      <c r="Y18484" s="429"/>
      <c r="Z18484" s="429"/>
      <c r="AA18484" s="429"/>
      <c r="AB18484" s="185"/>
      <c r="AC18484" s="431"/>
    </row>
    <row r="18485" spans="24:29">
      <c r="X18485" s="429"/>
      <c r="Y18485" s="429"/>
      <c r="Z18485" s="429"/>
      <c r="AA18485" s="429"/>
      <c r="AB18485" s="185"/>
      <c r="AC18485" s="431"/>
    </row>
    <row r="18486" spans="24:29">
      <c r="X18486" s="429"/>
      <c r="Y18486" s="429"/>
      <c r="Z18486" s="429"/>
      <c r="AA18486" s="429"/>
      <c r="AB18486" s="185"/>
      <c r="AC18486" s="431"/>
    </row>
    <row r="18487" spans="24:29">
      <c r="X18487" s="429"/>
      <c r="Y18487" s="429"/>
      <c r="Z18487" s="429"/>
      <c r="AA18487" s="429"/>
      <c r="AB18487" s="185"/>
      <c r="AC18487" s="431"/>
    </row>
    <row r="18488" spans="24:29">
      <c r="X18488" s="429"/>
      <c r="Y18488" s="429"/>
      <c r="Z18488" s="429"/>
      <c r="AA18488" s="429"/>
      <c r="AB18488" s="185"/>
      <c r="AC18488" s="431"/>
    </row>
    <row r="18489" spans="24:29">
      <c r="X18489" s="429"/>
      <c r="Y18489" s="429"/>
      <c r="Z18489" s="429"/>
      <c r="AA18489" s="429"/>
      <c r="AB18489" s="185"/>
      <c r="AC18489" s="431"/>
    </row>
    <row r="18490" spans="24:29">
      <c r="X18490" s="429"/>
      <c r="Y18490" s="429"/>
      <c r="Z18490" s="429"/>
      <c r="AA18490" s="429"/>
      <c r="AB18490" s="185"/>
      <c r="AC18490" s="431"/>
    </row>
    <row r="18491" spans="24:29">
      <c r="X18491" s="429"/>
      <c r="Y18491" s="429"/>
      <c r="Z18491" s="429"/>
      <c r="AA18491" s="429"/>
      <c r="AB18491" s="185"/>
      <c r="AC18491" s="431"/>
    </row>
    <row r="18492" spans="24:29">
      <c r="X18492" s="429"/>
      <c r="Y18492" s="429"/>
      <c r="Z18492" s="429"/>
      <c r="AA18492" s="429"/>
      <c r="AB18492" s="185"/>
      <c r="AC18492" s="431"/>
    </row>
    <row r="18493" spans="24:29">
      <c r="X18493" s="429"/>
      <c r="Y18493" s="429"/>
      <c r="Z18493" s="429"/>
      <c r="AA18493" s="429"/>
      <c r="AB18493" s="185"/>
      <c r="AC18493" s="431"/>
    </row>
    <row r="18494" spans="24:29">
      <c r="X18494" s="429"/>
      <c r="Y18494" s="429"/>
      <c r="Z18494" s="429"/>
      <c r="AA18494" s="429"/>
      <c r="AB18494" s="185"/>
      <c r="AC18494" s="431"/>
    </row>
    <row r="18495" spans="24:29">
      <c r="X18495" s="429"/>
      <c r="Y18495" s="429"/>
      <c r="Z18495" s="429"/>
      <c r="AA18495" s="429"/>
      <c r="AB18495" s="185"/>
      <c r="AC18495" s="431"/>
    </row>
    <row r="18496" spans="24:29">
      <c r="X18496" s="429"/>
      <c r="Y18496" s="429"/>
      <c r="Z18496" s="429"/>
      <c r="AA18496" s="429"/>
      <c r="AB18496" s="185"/>
      <c r="AC18496" s="431"/>
    </row>
    <row r="18497" spans="24:29">
      <c r="X18497" s="429"/>
      <c r="Y18497" s="429"/>
      <c r="Z18497" s="429"/>
      <c r="AA18497" s="429"/>
      <c r="AB18497" s="185"/>
      <c r="AC18497" s="431"/>
    </row>
    <row r="18498" spans="24:29">
      <c r="X18498" s="429"/>
      <c r="Y18498" s="429"/>
      <c r="Z18498" s="429"/>
      <c r="AA18498" s="429"/>
      <c r="AB18498" s="185"/>
      <c r="AC18498" s="431"/>
    </row>
    <row r="18499" spans="24:29">
      <c r="X18499" s="429"/>
      <c r="Y18499" s="429"/>
      <c r="Z18499" s="429"/>
      <c r="AA18499" s="429"/>
      <c r="AB18499" s="185"/>
      <c r="AC18499" s="431"/>
    </row>
    <row r="18500" spans="24:29">
      <c r="X18500" s="429"/>
      <c r="Y18500" s="429"/>
      <c r="Z18500" s="429"/>
      <c r="AA18500" s="429"/>
      <c r="AB18500" s="185"/>
      <c r="AC18500" s="431"/>
    </row>
    <row r="18501" spans="24:29">
      <c r="X18501" s="429"/>
      <c r="Y18501" s="429"/>
      <c r="Z18501" s="429"/>
      <c r="AA18501" s="429"/>
      <c r="AB18501" s="185"/>
      <c r="AC18501" s="431"/>
    </row>
    <row r="18502" spans="24:29">
      <c r="X18502" s="429"/>
      <c r="Y18502" s="429"/>
      <c r="Z18502" s="429"/>
      <c r="AA18502" s="429"/>
      <c r="AB18502" s="185"/>
      <c r="AC18502" s="431"/>
    </row>
    <row r="18503" spans="24:29">
      <c r="X18503" s="429"/>
      <c r="Y18503" s="429"/>
      <c r="Z18503" s="429"/>
      <c r="AA18503" s="429"/>
      <c r="AB18503" s="185"/>
      <c r="AC18503" s="431"/>
    </row>
    <row r="18504" spans="24:29">
      <c r="X18504" s="429"/>
      <c r="Y18504" s="429"/>
      <c r="Z18504" s="429"/>
      <c r="AA18504" s="429"/>
      <c r="AB18504" s="185"/>
      <c r="AC18504" s="431"/>
    </row>
    <row r="18505" spans="24:29">
      <c r="X18505" s="429"/>
      <c r="Y18505" s="429"/>
      <c r="Z18505" s="429"/>
      <c r="AA18505" s="429"/>
      <c r="AB18505" s="185"/>
      <c r="AC18505" s="431"/>
    </row>
    <row r="18506" spans="24:29">
      <c r="X18506" s="429"/>
      <c r="Y18506" s="429"/>
      <c r="Z18506" s="429"/>
      <c r="AA18506" s="429"/>
      <c r="AB18506" s="185"/>
      <c r="AC18506" s="431"/>
    </row>
    <row r="18507" spans="24:29">
      <c r="X18507" s="429"/>
      <c r="Y18507" s="429"/>
      <c r="Z18507" s="429"/>
      <c r="AA18507" s="429"/>
      <c r="AB18507" s="185"/>
      <c r="AC18507" s="431"/>
    </row>
    <row r="18508" spans="24:29">
      <c r="X18508" s="429"/>
      <c r="Y18508" s="429"/>
      <c r="Z18508" s="429"/>
      <c r="AA18508" s="429"/>
      <c r="AB18508" s="185"/>
      <c r="AC18508" s="431"/>
    </row>
    <row r="18509" spans="24:29">
      <c r="X18509" s="429"/>
      <c r="Y18509" s="429"/>
      <c r="Z18509" s="429"/>
      <c r="AA18509" s="429"/>
      <c r="AB18509" s="185"/>
      <c r="AC18509" s="431"/>
    </row>
    <row r="18510" spans="24:29">
      <c r="X18510" s="429"/>
      <c r="Y18510" s="429"/>
      <c r="Z18510" s="429"/>
      <c r="AA18510" s="429"/>
      <c r="AB18510" s="185"/>
      <c r="AC18510" s="431"/>
    </row>
    <row r="18511" spans="24:29">
      <c r="X18511" s="429"/>
      <c r="Y18511" s="429"/>
      <c r="Z18511" s="429"/>
      <c r="AA18511" s="429"/>
      <c r="AB18511" s="185"/>
      <c r="AC18511" s="431"/>
    </row>
    <row r="18512" spans="24:29">
      <c r="X18512" s="429"/>
      <c r="Y18512" s="429"/>
      <c r="Z18512" s="429"/>
      <c r="AA18512" s="429"/>
      <c r="AB18512" s="185"/>
      <c r="AC18512" s="431"/>
    </row>
    <row r="18513" spans="24:29">
      <c r="X18513" s="429"/>
      <c r="Y18513" s="429"/>
      <c r="Z18513" s="429"/>
      <c r="AA18513" s="429"/>
      <c r="AB18513" s="185"/>
      <c r="AC18513" s="431"/>
    </row>
    <row r="18514" spans="24:29">
      <c r="X18514" s="429"/>
      <c r="Y18514" s="429"/>
      <c r="Z18514" s="429"/>
      <c r="AA18514" s="429"/>
      <c r="AB18514" s="185"/>
      <c r="AC18514" s="431"/>
    </row>
    <row r="18515" spans="24:29">
      <c r="X18515" s="429"/>
      <c r="Y18515" s="429"/>
      <c r="Z18515" s="429"/>
      <c r="AA18515" s="429"/>
      <c r="AB18515" s="185"/>
      <c r="AC18515" s="431"/>
    </row>
    <row r="18516" spans="24:29">
      <c r="X18516" s="429"/>
      <c r="Y18516" s="429"/>
      <c r="Z18516" s="429"/>
      <c r="AA18516" s="429"/>
      <c r="AB18516" s="185"/>
      <c r="AC18516" s="431"/>
    </row>
    <row r="18517" spans="24:29">
      <c r="X18517" s="429"/>
      <c r="Y18517" s="429"/>
      <c r="Z18517" s="429"/>
      <c r="AA18517" s="429"/>
      <c r="AB18517" s="185"/>
      <c r="AC18517" s="431"/>
    </row>
    <row r="18518" spans="24:29">
      <c r="X18518" s="429"/>
      <c r="Y18518" s="429"/>
      <c r="Z18518" s="429"/>
      <c r="AA18518" s="429"/>
      <c r="AB18518" s="185"/>
      <c r="AC18518" s="431"/>
    </row>
    <row r="18519" spans="24:29">
      <c r="X18519" s="429"/>
      <c r="Y18519" s="429"/>
      <c r="Z18519" s="429"/>
      <c r="AA18519" s="429"/>
      <c r="AB18519" s="185"/>
      <c r="AC18519" s="431"/>
    </row>
    <row r="18520" spans="24:29">
      <c r="X18520" s="429"/>
      <c r="Y18520" s="429"/>
      <c r="Z18520" s="429"/>
      <c r="AA18520" s="429"/>
      <c r="AB18520" s="185"/>
      <c r="AC18520" s="431"/>
    </row>
    <row r="18521" spans="24:29">
      <c r="X18521" s="429"/>
      <c r="Y18521" s="429"/>
      <c r="Z18521" s="429"/>
      <c r="AA18521" s="429"/>
      <c r="AB18521" s="185"/>
      <c r="AC18521" s="431"/>
    </row>
    <row r="18522" spans="24:29">
      <c r="X18522" s="429"/>
      <c r="Y18522" s="429"/>
      <c r="Z18522" s="429"/>
      <c r="AA18522" s="429"/>
      <c r="AB18522" s="185"/>
      <c r="AC18522" s="431"/>
    </row>
    <row r="18523" spans="24:29">
      <c r="X18523" s="429"/>
      <c r="Y18523" s="429"/>
      <c r="Z18523" s="429"/>
      <c r="AA18523" s="429"/>
      <c r="AB18523" s="185"/>
      <c r="AC18523" s="431"/>
    </row>
    <row r="18524" spans="24:29">
      <c r="X18524" s="429"/>
      <c r="Y18524" s="429"/>
      <c r="Z18524" s="429"/>
      <c r="AA18524" s="429"/>
      <c r="AB18524" s="185"/>
      <c r="AC18524" s="431"/>
    </row>
    <row r="18525" spans="24:29">
      <c r="X18525" s="429"/>
      <c r="Y18525" s="429"/>
      <c r="Z18525" s="429"/>
      <c r="AA18525" s="429"/>
      <c r="AB18525" s="185"/>
      <c r="AC18525" s="431"/>
    </row>
    <row r="18526" spans="24:29">
      <c r="X18526" s="429"/>
      <c r="Y18526" s="429"/>
      <c r="Z18526" s="429"/>
      <c r="AA18526" s="429"/>
      <c r="AB18526" s="185"/>
      <c r="AC18526" s="431"/>
    </row>
    <row r="18527" spans="24:29">
      <c r="X18527" s="429"/>
      <c r="Y18527" s="429"/>
      <c r="Z18527" s="429"/>
      <c r="AA18527" s="429"/>
      <c r="AB18527" s="185"/>
      <c r="AC18527" s="431"/>
    </row>
    <row r="18528" spans="24:29">
      <c r="X18528" s="429"/>
      <c r="Y18528" s="429"/>
      <c r="Z18528" s="429"/>
      <c r="AA18528" s="429"/>
      <c r="AB18528" s="185"/>
      <c r="AC18528" s="431"/>
    </row>
    <row r="18529" spans="24:29">
      <c r="X18529" s="429"/>
      <c r="Y18529" s="429"/>
      <c r="Z18529" s="429"/>
      <c r="AA18529" s="429"/>
      <c r="AB18529" s="185"/>
      <c r="AC18529" s="431"/>
    </row>
    <row r="18530" spans="24:29">
      <c r="X18530" s="429"/>
      <c r="Y18530" s="429"/>
      <c r="Z18530" s="429"/>
      <c r="AA18530" s="429"/>
      <c r="AB18530" s="185"/>
      <c r="AC18530" s="431"/>
    </row>
    <row r="18531" spans="24:29">
      <c r="X18531" s="429"/>
      <c r="Y18531" s="429"/>
      <c r="Z18531" s="429"/>
      <c r="AA18531" s="429"/>
      <c r="AB18531" s="185"/>
      <c r="AC18531" s="431"/>
    </row>
    <row r="18532" spans="24:29">
      <c r="X18532" s="429"/>
      <c r="Y18532" s="429"/>
      <c r="Z18532" s="429"/>
      <c r="AA18532" s="429"/>
      <c r="AB18532" s="185"/>
      <c r="AC18532" s="431"/>
    </row>
    <row r="18533" spans="24:29">
      <c r="X18533" s="429"/>
      <c r="Y18533" s="429"/>
      <c r="Z18533" s="429"/>
      <c r="AA18533" s="429"/>
      <c r="AB18533" s="185"/>
      <c r="AC18533" s="431"/>
    </row>
    <row r="18534" spans="24:29">
      <c r="X18534" s="429"/>
      <c r="Y18534" s="429"/>
      <c r="Z18534" s="429"/>
      <c r="AA18534" s="429"/>
      <c r="AB18534" s="185"/>
      <c r="AC18534" s="431"/>
    </row>
    <row r="18535" spans="24:29">
      <c r="X18535" s="429"/>
      <c r="Y18535" s="429"/>
      <c r="Z18535" s="429"/>
      <c r="AA18535" s="429"/>
      <c r="AB18535" s="185"/>
      <c r="AC18535" s="431"/>
    </row>
    <row r="18536" spans="24:29">
      <c r="X18536" s="429"/>
      <c r="Y18536" s="429"/>
      <c r="Z18536" s="429"/>
      <c r="AA18536" s="429"/>
      <c r="AB18536" s="185"/>
      <c r="AC18536" s="431"/>
    </row>
    <row r="18537" spans="24:29">
      <c r="X18537" s="429"/>
      <c r="Y18537" s="429"/>
      <c r="Z18537" s="429"/>
      <c r="AA18537" s="429"/>
      <c r="AB18537" s="185"/>
      <c r="AC18537" s="431"/>
    </row>
    <row r="18538" spans="24:29">
      <c r="X18538" s="429"/>
      <c r="Y18538" s="429"/>
      <c r="Z18538" s="429"/>
      <c r="AA18538" s="429"/>
      <c r="AB18538" s="185"/>
      <c r="AC18538" s="431"/>
    </row>
    <row r="18539" spans="24:29">
      <c r="X18539" s="429"/>
      <c r="Y18539" s="429"/>
      <c r="Z18539" s="429"/>
      <c r="AA18539" s="429"/>
      <c r="AB18539" s="185"/>
      <c r="AC18539" s="431"/>
    </row>
    <row r="18540" spans="24:29">
      <c r="X18540" s="429"/>
      <c r="Y18540" s="429"/>
      <c r="Z18540" s="429"/>
      <c r="AA18540" s="429"/>
      <c r="AB18540" s="185"/>
      <c r="AC18540" s="431"/>
    </row>
    <row r="18541" spans="24:29">
      <c r="X18541" s="429"/>
      <c r="Y18541" s="429"/>
      <c r="Z18541" s="429"/>
      <c r="AA18541" s="429"/>
      <c r="AB18541" s="185"/>
      <c r="AC18541" s="431"/>
    </row>
    <row r="18542" spans="24:29">
      <c r="X18542" s="429"/>
      <c r="Y18542" s="429"/>
      <c r="Z18542" s="429"/>
      <c r="AA18542" s="429"/>
      <c r="AB18542" s="185"/>
      <c r="AC18542" s="431"/>
    </row>
    <row r="18543" spans="24:29">
      <c r="X18543" s="429"/>
      <c r="Y18543" s="429"/>
      <c r="Z18543" s="429"/>
      <c r="AA18543" s="429"/>
      <c r="AB18543" s="185"/>
      <c r="AC18543" s="431"/>
    </row>
    <row r="18544" spans="24:29">
      <c r="X18544" s="429"/>
      <c r="Y18544" s="429"/>
      <c r="Z18544" s="429"/>
      <c r="AA18544" s="429"/>
      <c r="AB18544" s="185"/>
      <c r="AC18544" s="431"/>
    </row>
    <row r="18545" spans="24:29">
      <c r="X18545" s="429"/>
      <c r="Y18545" s="429"/>
      <c r="Z18545" s="429"/>
      <c r="AA18545" s="429"/>
      <c r="AB18545" s="185"/>
      <c r="AC18545" s="431"/>
    </row>
    <row r="18546" spans="24:29">
      <c r="X18546" s="429"/>
      <c r="Y18546" s="429"/>
      <c r="Z18546" s="429"/>
      <c r="AA18546" s="429"/>
      <c r="AB18546" s="185"/>
      <c r="AC18546" s="431"/>
    </row>
    <row r="18547" spans="24:29">
      <c r="X18547" s="429"/>
      <c r="Y18547" s="429"/>
      <c r="Z18547" s="429"/>
      <c r="AA18547" s="429"/>
      <c r="AB18547" s="185"/>
      <c r="AC18547" s="431"/>
    </row>
    <row r="18548" spans="24:29">
      <c r="X18548" s="429"/>
      <c r="Y18548" s="429"/>
      <c r="Z18548" s="429"/>
      <c r="AA18548" s="429"/>
      <c r="AB18548" s="185"/>
      <c r="AC18548" s="431"/>
    </row>
    <row r="18549" spans="24:29">
      <c r="X18549" s="429"/>
      <c r="Y18549" s="429"/>
      <c r="Z18549" s="429"/>
      <c r="AA18549" s="429"/>
      <c r="AB18549" s="185"/>
      <c r="AC18549" s="431"/>
    </row>
    <row r="18550" spans="24:29">
      <c r="X18550" s="429"/>
      <c r="Y18550" s="429"/>
      <c r="Z18550" s="429"/>
      <c r="AA18550" s="429"/>
      <c r="AB18550" s="185"/>
      <c r="AC18550" s="431"/>
    </row>
    <row r="18551" spans="24:29">
      <c r="X18551" s="429"/>
      <c r="Y18551" s="429"/>
      <c r="Z18551" s="429"/>
      <c r="AA18551" s="429"/>
      <c r="AB18551" s="185"/>
      <c r="AC18551" s="431"/>
    </row>
    <row r="18552" spans="24:29">
      <c r="X18552" s="429"/>
      <c r="Y18552" s="429"/>
      <c r="Z18552" s="429"/>
      <c r="AA18552" s="429"/>
      <c r="AB18552" s="185"/>
      <c r="AC18552" s="431"/>
    </row>
    <row r="18553" spans="24:29">
      <c r="X18553" s="429"/>
      <c r="Y18553" s="429"/>
      <c r="Z18553" s="429"/>
      <c r="AA18553" s="429"/>
      <c r="AB18553" s="185"/>
      <c r="AC18553" s="431"/>
    </row>
    <row r="18554" spans="24:29">
      <c r="X18554" s="429"/>
      <c r="Y18554" s="429"/>
      <c r="Z18554" s="429"/>
      <c r="AA18554" s="429"/>
      <c r="AB18554" s="185"/>
      <c r="AC18554" s="431"/>
    </row>
    <row r="18555" spans="24:29">
      <c r="X18555" s="429"/>
      <c r="Y18555" s="429"/>
      <c r="Z18555" s="429"/>
      <c r="AA18555" s="429"/>
      <c r="AB18555" s="185"/>
      <c r="AC18555" s="431"/>
    </row>
    <row r="18556" spans="24:29">
      <c r="X18556" s="429"/>
      <c r="Y18556" s="429"/>
      <c r="Z18556" s="429"/>
      <c r="AA18556" s="429"/>
      <c r="AB18556" s="185"/>
      <c r="AC18556" s="431"/>
    </row>
    <row r="18557" spans="24:29">
      <c r="X18557" s="429"/>
      <c r="Y18557" s="429"/>
      <c r="Z18557" s="429"/>
      <c r="AA18557" s="429"/>
      <c r="AB18557" s="185"/>
      <c r="AC18557" s="431"/>
    </row>
    <row r="18558" spans="24:29">
      <c r="X18558" s="429"/>
      <c r="Y18558" s="429"/>
      <c r="Z18558" s="429"/>
      <c r="AA18558" s="429"/>
      <c r="AB18558" s="185"/>
      <c r="AC18558" s="431"/>
    </row>
    <row r="18559" spans="24:29">
      <c r="X18559" s="429"/>
      <c r="Y18559" s="429"/>
      <c r="Z18559" s="429"/>
      <c r="AA18559" s="429"/>
      <c r="AB18559" s="185"/>
      <c r="AC18559" s="431"/>
    </row>
    <row r="18560" spans="24:29">
      <c r="X18560" s="429"/>
      <c r="Y18560" s="429"/>
      <c r="Z18560" s="429"/>
      <c r="AA18560" s="429"/>
      <c r="AB18560" s="185"/>
      <c r="AC18560" s="431"/>
    </row>
    <row r="18561" spans="24:29">
      <c r="X18561" s="429"/>
      <c r="Y18561" s="429"/>
      <c r="Z18561" s="429"/>
      <c r="AA18561" s="429"/>
      <c r="AB18561" s="185"/>
      <c r="AC18561" s="431"/>
    </row>
    <row r="18562" spans="24:29">
      <c r="X18562" s="429"/>
      <c r="Y18562" s="429"/>
      <c r="Z18562" s="429"/>
      <c r="AA18562" s="429"/>
      <c r="AB18562" s="185"/>
      <c r="AC18562" s="431"/>
    </row>
    <row r="18563" spans="24:29">
      <c r="X18563" s="429"/>
      <c r="Y18563" s="429"/>
      <c r="Z18563" s="429"/>
      <c r="AA18563" s="429"/>
      <c r="AB18563" s="185"/>
      <c r="AC18563" s="431"/>
    </row>
    <row r="18564" spans="24:29">
      <c r="X18564" s="429"/>
      <c r="Y18564" s="429"/>
      <c r="Z18564" s="429"/>
      <c r="AA18564" s="429"/>
      <c r="AB18564" s="185"/>
      <c r="AC18564" s="431"/>
    </row>
    <row r="18565" spans="24:29">
      <c r="X18565" s="429"/>
      <c r="Y18565" s="429"/>
      <c r="Z18565" s="429"/>
      <c r="AA18565" s="429"/>
      <c r="AB18565" s="185"/>
      <c r="AC18565" s="431"/>
    </row>
    <row r="18566" spans="24:29">
      <c r="X18566" s="429"/>
      <c r="Y18566" s="429"/>
      <c r="Z18566" s="429"/>
      <c r="AA18566" s="429"/>
      <c r="AB18566" s="185"/>
      <c r="AC18566" s="431"/>
    </row>
    <row r="18567" spans="24:29">
      <c r="X18567" s="429"/>
      <c r="Y18567" s="429"/>
      <c r="Z18567" s="429"/>
      <c r="AA18567" s="429"/>
      <c r="AB18567" s="185"/>
      <c r="AC18567" s="431"/>
    </row>
    <row r="18568" spans="24:29">
      <c r="X18568" s="429"/>
      <c r="Y18568" s="429"/>
      <c r="Z18568" s="429"/>
      <c r="AA18568" s="429"/>
      <c r="AB18568" s="185"/>
      <c r="AC18568" s="431"/>
    </row>
    <row r="18569" spans="24:29">
      <c r="X18569" s="429"/>
      <c r="Y18569" s="429"/>
      <c r="Z18569" s="429"/>
      <c r="AA18569" s="429"/>
      <c r="AB18569" s="185"/>
      <c r="AC18569" s="431"/>
    </row>
    <row r="18570" spans="24:29">
      <c r="X18570" s="429"/>
      <c r="Y18570" s="429"/>
      <c r="Z18570" s="429"/>
      <c r="AA18570" s="429"/>
      <c r="AB18570" s="185"/>
      <c r="AC18570" s="431"/>
    </row>
    <row r="18571" spans="24:29">
      <c r="X18571" s="429"/>
      <c r="Y18571" s="429"/>
      <c r="Z18571" s="429"/>
      <c r="AA18571" s="429"/>
      <c r="AB18571" s="185"/>
      <c r="AC18571" s="431"/>
    </row>
    <row r="18572" spans="24:29">
      <c r="X18572" s="429"/>
      <c r="Y18572" s="429"/>
      <c r="Z18572" s="429"/>
      <c r="AA18572" s="429"/>
      <c r="AB18572" s="185"/>
      <c r="AC18572" s="431"/>
    </row>
    <row r="18573" spans="24:29">
      <c r="X18573" s="429"/>
      <c r="Y18573" s="429"/>
      <c r="Z18573" s="429"/>
      <c r="AA18573" s="429"/>
      <c r="AB18573" s="185"/>
      <c r="AC18573" s="431"/>
    </row>
    <row r="18574" spans="24:29">
      <c r="X18574" s="429"/>
      <c r="Y18574" s="429"/>
      <c r="Z18574" s="429"/>
      <c r="AA18574" s="429"/>
      <c r="AB18574" s="185"/>
      <c r="AC18574" s="431"/>
    </row>
    <row r="18575" spans="24:29">
      <c r="X18575" s="429"/>
      <c r="Y18575" s="429"/>
      <c r="Z18575" s="429"/>
      <c r="AA18575" s="429"/>
      <c r="AB18575" s="185"/>
      <c r="AC18575" s="431"/>
    </row>
    <row r="18576" spans="24:29">
      <c r="X18576" s="429"/>
      <c r="Y18576" s="429"/>
      <c r="Z18576" s="429"/>
      <c r="AA18576" s="429"/>
      <c r="AB18576" s="185"/>
      <c r="AC18576" s="431"/>
    </row>
    <row r="18577" spans="24:29">
      <c r="X18577" s="429"/>
      <c r="Y18577" s="429"/>
      <c r="Z18577" s="429"/>
      <c r="AA18577" s="429"/>
      <c r="AB18577" s="185"/>
      <c r="AC18577" s="431"/>
    </row>
    <row r="18578" spans="24:29">
      <c r="X18578" s="429"/>
      <c r="Y18578" s="429"/>
      <c r="Z18578" s="429"/>
      <c r="AA18578" s="429"/>
      <c r="AB18578" s="185"/>
      <c r="AC18578" s="431"/>
    </row>
    <row r="18579" spans="24:29">
      <c r="X18579" s="429"/>
      <c r="Y18579" s="429"/>
      <c r="Z18579" s="429"/>
      <c r="AA18579" s="429"/>
      <c r="AB18579" s="185"/>
      <c r="AC18579" s="431"/>
    </row>
    <row r="18580" spans="24:29">
      <c r="X18580" s="429"/>
      <c r="Y18580" s="429"/>
      <c r="Z18580" s="429"/>
      <c r="AA18580" s="429"/>
      <c r="AB18580" s="185"/>
      <c r="AC18580" s="431"/>
    </row>
    <row r="18581" spans="24:29">
      <c r="X18581" s="429"/>
      <c r="Y18581" s="429"/>
      <c r="Z18581" s="429"/>
      <c r="AA18581" s="429"/>
      <c r="AB18581" s="185"/>
      <c r="AC18581" s="431"/>
    </row>
    <row r="18582" spans="24:29">
      <c r="X18582" s="429"/>
      <c r="Y18582" s="429"/>
      <c r="Z18582" s="429"/>
      <c r="AA18582" s="429"/>
      <c r="AB18582" s="185"/>
      <c r="AC18582" s="431"/>
    </row>
    <row r="18583" spans="24:29">
      <c r="X18583" s="429"/>
      <c r="Y18583" s="429"/>
      <c r="Z18583" s="429"/>
      <c r="AA18583" s="429"/>
      <c r="AB18583" s="185"/>
      <c r="AC18583" s="431"/>
    </row>
    <row r="18584" spans="24:29">
      <c r="X18584" s="429"/>
      <c r="Y18584" s="429"/>
      <c r="Z18584" s="429"/>
      <c r="AA18584" s="429"/>
      <c r="AB18584" s="185"/>
      <c r="AC18584" s="431"/>
    </row>
    <row r="18585" spans="24:29">
      <c r="X18585" s="429"/>
      <c r="Y18585" s="429"/>
      <c r="Z18585" s="429"/>
      <c r="AA18585" s="429"/>
      <c r="AB18585" s="185"/>
      <c r="AC18585" s="431"/>
    </row>
    <row r="18586" spans="24:29">
      <c r="X18586" s="429"/>
      <c r="Y18586" s="429"/>
      <c r="Z18586" s="429"/>
      <c r="AA18586" s="429"/>
      <c r="AB18586" s="185"/>
      <c r="AC18586" s="431"/>
    </row>
    <row r="18587" spans="24:29">
      <c r="X18587" s="429"/>
      <c r="Y18587" s="429"/>
      <c r="Z18587" s="429"/>
      <c r="AA18587" s="429"/>
      <c r="AB18587" s="185"/>
      <c r="AC18587" s="431"/>
    </row>
    <row r="18588" spans="24:29">
      <c r="X18588" s="429"/>
      <c r="Y18588" s="429"/>
      <c r="Z18588" s="429"/>
      <c r="AA18588" s="429"/>
      <c r="AB18588" s="185"/>
      <c r="AC18588" s="431"/>
    </row>
    <row r="18589" spans="24:29">
      <c r="X18589" s="429"/>
      <c r="Y18589" s="429"/>
      <c r="Z18589" s="429"/>
      <c r="AA18589" s="429"/>
      <c r="AB18589" s="185"/>
      <c r="AC18589" s="431"/>
    </row>
    <row r="18590" spans="24:29">
      <c r="X18590" s="429"/>
      <c r="Y18590" s="429"/>
      <c r="Z18590" s="429"/>
      <c r="AA18590" s="429"/>
      <c r="AB18590" s="185"/>
      <c r="AC18590" s="431"/>
    </row>
    <row r="18591" spans="24:29">
      <c r="X18591" s="429"/>
      <c r="Y18591" s="429"/>
      <c r="Z18591" s="429"/>
      <c r="AA18591" s="429"/>
      <c r="AB18591" s="185"/>
      <c r="AC18591" s="431"/>
    </row>
    <row r="18592" spans="24:29">
      <c r="X18592" s="429"/>
      <c r="Y18592" s="429"/>
      <c r="Z18592" s="429"/>
      <c r="AA18592" s="429"/>
      <c r="AB18592" s="185"/>
      <c r="AC18592" s="431"/>
    </row>
    <row r="18593" spans="24:29">
      <c r="X18593" s="429"/>
      <c r="Y18593" s="429"/>
      <c r="Z18593" s="429"/>
      <c r="AA18593" s="429"/>
      <c r="AB18593" s="185"/>
      <c r="AC18593" s="431"/>
    </row>
    <row r="18594" spans="24:29">
      <c r="X18594" s="429"/>
      <c r="Y18594" s="429"/>
      <c r="Z18594" s="429"/>
      <c r="AA18594" s="429"/>
      <c r="AB18594" s="185"/>
      <c r="AC18594" s="431"/>
    </row>
    <row r="18595" spans="24:29">
      <c r="X18595" s="429"/>
      <c r="Y18595" s="429"/>
      <c r="Z18595" s="429"/>
      <c r="AA18595" s="429"/>
      <c r="AB18595" s="185"/>
      <c r="AC18595" s="431"/>
    </row>
    <row r="18596" spans="24:29">
      <c r="X18596" s="429"/>
      <c r="Y18596" s="429"/>
      <c r="Z18596" s="429"/>
      <c r="AA18596" s="429"/>
      <c r="AB18596" s="185"/>
      <c r="AC18596" s="431"/>
    </row>
    <row r="18597" spans="24:29">
      <c r="X18597" s="429"/>
      <c r="Y18597" s="429"/>
      <c r="Z18597" s="429"/>
      <c r="AA18597" s="429"/>
      <c r="AB18597" s="185"/>
      <c r="AC18597" s="431"/>
    </row>
    <row r="18598" spans="24:29">
      <c r="X18598" s="429"/>
      <c r="Y18598" s="429"/>
      <c r="Z18598" s="429"/>
      <c r="AA18598" s="429"/>
      <c r="AB18598" s="185"/>
      <c r="AC18598" s="431"/>
    </row>
    <row r="18599" spans="24:29">
      <c r="X18599" s="429"/>
      <c r="Y18599" s="429"/>
      <c r="Z18599" s="429"/>
      <c r="AA18599" s="429"/>
      <c r="AB18599" s="185"/>
      <c r="AC18599" s="431"/>
    </row>
    <row r="18600" spans="24:29">
      <c r="X18600" s="429"/>
      <c r="Y18600" s="429"/>
      <c r="Z18600" s="429"/>
      <c r="AA18600" s="429"/>
      <c r="AB18600" s="185"/>
      <c r="AC18600" s="431"/>
    </row>
    <row r="18601" spans="24:29">
      <c r="X18601" s="429"/>
      <c r="Y18601" s="429"/>
      <c r="Z18601" s="429"/>
      <c r="AA18601" s="429"/>
      <c r="AB18601" s="185"/>
      <c r="AC18601" s="431"/>
    </row>
    <row r="18602" spans="24:29">
      <c r="X18602" s="429"/>
      <c r="Y18602" s="429"/>
      <c r="Z18602" s="429"/>
      <c r="AA18602" s="429"/>
      <c r="AB18602" s="185"/>
      <c r="AC18602" s="431"/>
    </row>
    <row r="18603" spans="24:29">
      <c r="X18603" s="429"/>
      <c r="Y18603" s="429"/>
      <c r="Z18603" s="429"/>
      <c r="AA18603" s="429"/>
      <c r="AB18603" s="185"/>
      <c r="AC18603" s="431"/>
    </row>
    <row r="18604" spans="24:29">
      <c r="X18604" s="429"/>
      <c r="Y18604" s="429"/>
      <c r="Z18604" s="429"/>
      <c r="AA18604" s="429"/>
      <c r="AB18604" s="185"/>
      <c r="AC18604" s="431"/>
    </row>
    <row r="18605" spans="24:29">
      <c r="X18605" s="429"/>
      <c r="Y18605" s="429"/>
      <c r="Z18605" s="429"/>
      <c r="AA18605" s="429"/>
      <c r="AB18605" s="185"/>
      <c r="AC18605" s="431"/>
    </row>
    <row r="18606" spans="24:29">
      <c r="X18606" s="429"/>
      <c r="Y18606" s="429"/>
      <c r="Z18606" s="429"/>
      <c r="AA18606" s="429"/>
      <c r="AB18606" s="185"/>
      <c r="AC18606" s="431"/>
    </row>
    <row r="18607" spans="24:29">
      <c r="X18607" s="429"/>
      <c r="Y18607" s="429"/>
      <c r="Z18607" s="429"/>
      <c r="AA18607" s="429"/>
      <c r="AB18607" s="185"/>
      <c r="AC18607" s="431"/>
    </row>
    <row r="18608" spans="24:29">
      <c r="X18608" s="429"/>
      <c r="Y18608" s="429"/>
      <c r="Z18608" s="429"/>
      <c r="AA18608" s="429"/>
      <c r="AB18608" s="185"/>
      <c r="AC18608" s="431"/>
    </row>
    <row r="18609" spans="24:29">
      <c r="X18609" s="429"/>
      <c r="Y18609" s="429"/>
      <c r="Z18609" s="429"/>
      <c r="AA18609" s="429"/>
      <c r="AB18609" s="185"/>
      <c r="AC18609" s="431"/>
    </row>
    <row r="18610" spans="24:29">
      <c r="X18610" s="429"/>
      <c r="Y18610" s="429"/>
      <c r="Z18610" s="429"/>
      <c r="AA18610" s="429"/>
      <c r="AB18610" s="185"/>
      <c r="AC18610" s="431"/>
    </row>
    <row r="18611" spans="24:29">
      <c r="X18611" s="429"/>
      <c r="Y18611" s="429"/>
      <c r="Z18611" s="429"/>
      <c r="AA18611" s="429"/>
      <c r="AB18611" s="185"/>
      <c r="AC18611" s="431"/>
    </row>
    <row r="18612" spans="24:29">
      <c r="X18612" s="429"/>
      <c r="Y18612" s="429"/>
      <c r="Z18612" s="429"/>
      <c r="AA18612" s="429"/>
      <c r="AB18612" s="185"/>
      <c r="AC18612" s="431"/>
    </row>
    <row r="18613" spans="24:29">
      <c r="X18613" s="429"/>
      <c r="Y18613" s="429"/>
      <c r="Z18613" s="429"/>
      <c r="AA18613" s="429"/>
      <c r="AB18613" s="185"/>
      <c r="AC18613" s="431"/>
    </row>
    <row r="18614" spans="24:29">
      <c r="X18614" s="429"/>
      <c r="Y18614" s="429"/>
      <c r="Z18614" s="429"/>
      <c r="AA18614" s="429"/>
      <c r="AB18614" s="185"/>
      <c r="AC18614" s="431"/>
    </row>
    <row r="18615" spans="24:29">
      <c r="X18615" s="429"/>
      <c r="Y18615" s="429"/>
      <c r="Z18615" s="429"/>
      <c r="AA18615" s="429"/>
      <c r="AB18615" s="185"/>
      <c r="AC18615" s="431"/>
    </row>
    <row r="18616" spans="24:29">
      <c r="X18616" s="429"/>
      <c r="Y18616" s="429"/>
      <c r="Z18616" s="429"/>
      <c r="AA18616" s="429"/>
      <c r="AB18616" s="185"/>
      <c r="AC18616" s="431"/>
    </row>
    <row r="18617" spans="24:29">
      <c r="X18617" s="429"/>
      <c r="Y18617" s="429"/>
      <c r="Z18617" s="429"/>
      <c r="AA18617" s="429"/>
      <c r="AB18617" s="185"/>
      <c r="AC18617" s="431"/>
    </row>
    <row r="18618" spans="24:29">
      <c r="X18618" s="429"/>
      <c r="Y18618" s="429"/>
      <c r="Z18618" s="429"/>
      <c r="AA18618" s="429"/>
      <c r="AB18618" s="185"/>
      <c r="AC18618" s="431"/>
    </row>
    <row r="18619" spans="24:29">
      <c r="X18619" s="429"/>
      <c r="Y18619" s="429"/>
      <c r="Z18619" s="429"/>
      <c r="AA18619" s="429"/>
      <c r="AB18619" s="185"/>
      <c r="AC18619" s="431"/>
    </row>
    <row r="18620" spans="24:29">
      <c r="X18620" s="429"/>
      <c r="Y18620" s="429"/>
      <c r="Z18620" s="429"/>
      <c r="AA18620" s="429"/>
      <c r="AB18620" s="185"/>
      <c r="AC18620" s="431"/>
    </row>
    <row r="18621" spans="24:29">
      <c r="X18621" s="429"/>
      <c r="Y18621" s="429"/>
      <c r="Z18621" s="429"/>
      <c r="AA18621" s="429"/>
      <c r="AB18621" s="185"/>
      <c r="AC18621" s="431"/>
    </row>
    <row r="18622" spans="24:29">
      <c r="X18622" s="429"/>
      <c r="Y18622" s="429"/>
      <c r="Z18622" s="429"/>
      <c r="AA18622" s="429"/>
      <c r="AB18622" s="185"/>
      <c r="AC18622" s="431"/>
    </row>
    <row r="18623" spans="24:29">
      <c r="X18623" s="429"/>
      <c r="Y18623" s="429"/>
      <c r="Z18623" s="429"/>
      <c r="AA18623" s="429"/>
      <c r="AB18623" s="185"/>
      <c r="AC18623" s="431"/>
    </row>
    <row r="18624" spans="24:29">
      <c r="X18624" s="429"/>
      <c r="Y18624" s="429"/>
      <c r="Z18624" s="429"/>
      <c r="AA18624" s="429"/>
      <c r="AB18624" s="185"/>
      <c r="AC18624" s="431"/>
    </row>
    <row r="18625" spans="24:29">
      <c r="X18625" s="429"/>
      <c r="Y18625" s="429"/>
      <c r="Z18625" s="429"/>
      <c r="AA18625" s="429"/>
      <c r="AB18625" s="185"/>
      <c r="AC18625" s="431"/>
    </row>
    <row r="18626" spans="24:29">
      <c r="X18626" s="429"/>
      <c r="Y18626" s="429"/>
      <c r="Z18626" s="429"/>
      <c r="AA18626" s="429"/>
      <c r="AB18626" s="185"/>
      <c r="AC18626" s="431"/>
    </row>
    <row r="18627" spans="24:29">
      <c r="X18627" s="429"/>
      <c r="Y18627" s="429"/>
      <c r="Z18627" s="429"/>
      <c r="AA18627" s="429"/>
      <c r="AB18627" s="185"/>
      <c r="AC18627" s="431"/>
    </row>
    <row r="18628" spans="24:29">
      <c r="X18628" s="429"/>
      <c r="Y18628" s="429"/>
      <c r="Z18628" s="429"/>
      <c r="AA18628" s="429"/>
      <c r="AB18628" s="185"/>
      <c r="AC18628" s="431"/>
    </row>
    <row r="18629" spans="24:29">
      <c r="X18629" s="429"/>
      <c r="Y18629" s="429"/>
      <c r="Z18629" s="429"/>
      <c r="AA18629" s="429"/>
      <c r="AB18629" s="185"/>
      <c r="AC18629" s="431"/>
    </row>
    <row r="18630" spans="24:29">
      <c r="X18630" s="429"/>
      <c r="Y18630" s="429"/>
      <c r="Z18630" s="429"/>
      <c r="AA18630" s="429"/>
      <c r="AB18630" s="185"/>
      <c r="AC18630" s="431"/>
    </row>
    <row r="18631" spans="24:29">
      <c r="X18631" s="429"/>
      <c r="Y18631" s="429"/>
      <c r="Z18631" s="429"/>
      <c r="AA18631" s="429"/>
      <c r="AB18631" s="185"/>
      <c r="AC18631" s="431"/>
    </row>
    <row r="18632" spans="24:29">
      <c r="X18632" s="429"/>
      <c r="Y18632" s="429"/>
      <c r="Z18632" s="429"/>
      <c r="AA18632" s="429"/>
      <c r="AB18632" s="185"/>
      <c r="AC18632" s="431"/>
    </row>
    <row r="18633" spans="24:29">
      <c r="X18633" s="429"/>
      <c r="Y18633" s="429"/>
      <c r="Z18633" s="429"/>
      <c r="AA18633" s="429"/>
      <c r="AB18633" s="185"/>
      <c r="AC18633" s="431"/>
    </row>
    <row r="18634" spans="24:29">
      <c r="X18634" s="429"/>
      <c r="Y18634" s="429"/>
      <c r="Z18634" s="429"/>
      <c r="AA18634" s="429"/>
      <c r="AB18634" s="185"/>
      <c r="AC18634" s="431"/>
    </row>
    <row r="18635" spans="24:29">
      <c r="X18635" s="429"/>
      <c r="Y18635" s="429"/>
      <c r="Z18635" s="429"/>
      <c r="AA18635" s="429"/>
      <c r="AB18635" s="185"/>
      <c r="AC18635" s="431"/>
    </row>
    <row r="18636" spans="24:29">
      <c r="X18636" s="429"/>
      <c r="Y18636" s="429"/>
      <c r="Z18636" s="429"/>
      <c r="AA18636" s="429"/>
      <c r="AB18636" s="185"/>
      <c r="AC18636" s="431"/>
    </row>
    <row r="18637" spans="24:29">
      <c r="X18637" s="429"/>
      <c r="Y18637" s="429"/>
      <c r="Z18637" s="429"/>
      <c r="AA18637" s="429"/>
      <c r="AB18637" s="185"/>
      <c r="AC18637" s="431"/>
    </row>
    <row r="18638" spans="24:29">
      <c r="X18638" s="429"/>
      <c r="Y18638" s="429"/>
      <c r="Z18638" s="429"/>
      <c r="AA18638" s="429"/>
      <c r="AB18638" s="185"/>
      <c r="AC18638" s="431"/>
    </row>
    <row r="18639" spans="24:29">
      <c r="X18639" s="429"/>
      <c r="Y18639" s="429"/>
      <c r="Z18639" s="429"/>
      <c r="AA18639" s="429"/>
      <c r="AB18639" s="185"/>
      <c r="AC18639" s="431"/>
    </row>
    <row r="18640" spans="24:29">
      <c r="X18640" s="429"/>
      <c r="Y18640" s="429"/>
      <c r="Z18640" s="429"/>
      <c r="AA18640" s="429"/>
      <c r="AB18640" s="185"/>
      <c r="AC18640" s="431"/>
    </row>
    <row r="18641" spans="24:29">
      <c r="X18641" s="429"/>
      <c r="Y18641" s="429"/>
      <c r="Z18641" s="429"/>
      <c r="AA18641" s="429"/>
      <c r="AB18641" s="185"/>
      <c r="AC18641" s="431"/>
    </row>
    <row r="18642" spans="24:29">
      <c r="X18642" s="429"/>
      <c r="Y18642" s="429"/>
      <c r="Z18642" s="429"/>
      <c r="AA18642" s="429"/>
      <c r="AB18642" s="185"/>
      <c r="AC18642" s="431"/>
    </row>
    <row r="18643" spans="24:29">
      <c r="X18643" s="429"/>
      <c r="Y18643" s="429"/>
      <c r="Z18643" s="429"/>
      <c r="AA18643" s="429"/>
      <c r="AB18643" s="185"/>
      <c r="AC18643" s="431"/>
    </row>
    <row r="18644" spans="24:29">
      <c r="X18644" s="429"/>
      <c r="Y18644" s="429"/>
      <c r="Z18644" s="429"/>
      <c r="AA18644" s="429"/>
      <c r="AB18644" s="185"/>
      <c r="AC18644" s="431"/>
    </row>
    <row r="18645" spans="24:29">
      <c r="X18645" s="429"/>
      <c r="Y18645" s="429"/>
      <c r="Z18645" s="429"/>
      <c r="AA18645" s="429"/>
      <c r="AB18645" s="185"/>
      <c r="AC18645" s="431"/>
    </row>
    <row r="18646" spans="24:29">
      <c r="X18646" s="429"/>
      <c r="Y18646" s="429"/>
      <c r="Z18646" s="429"/>
      <c r="AA18646" s="429"/>
      <c r="AB18646" s="185"/>
      <c r="AC18646" s="431"/>
    </row>
    <row r="18647" spans="24:29">
      <c r="X18647" s="429"/>
      <c r="Y18647" s="429"/>
      <c r="Z18647" s="429"/>
      <c r="AA18647" s="429"/>
      <c r="AB18647" s="185"/>
      <c r="AC18647" s="431"/>
    </row>
    <row r="18648" spans="24:29">
      <c r="X18648" s="429"/>
      <c r="Y18648" s="429"/>
      <c r="Z18648" s="429"/>
      <c r="AA18648" s="429"/>
      <c r="AB18648" s="185"/>
      <c r="AC18648" s="431"/>
    </row>
    <row r="18649" spans="24:29">
      <c r="X18649" s="429"/>
      <c r="Y18649" s="429"/>
      <c r="Z18649" s="429"/>
      <c r="AA18649" s="429"/>
      <c r="AB18649" s="185"/>
      <c r="AC18649" s="431"/>
    </row>
    <row r="18650" spans="24:29">
      <c r="X18650" s="429"/>
      <c r="Y18650" s="429"/>
      <c r="Z18650" s="429"/>
      <c r="AA18650" s="429"/>
      <c r="AB18650" s="185"/>
      <c r="AC18650" s="431"/>
    </row>
    <row r="18651" spans="24:29">
      <c r="X18651" s="429"/>
      <c r="Y18651" s="429"/>
      <c r="Z18651" s="429"/>
      <c r="AA18651" s="429"/>
      <c r="AB18651" s="185"/>
      <c r="AC18651" s="431"/>
    </row>
    <row r="18652" spans="24:29">
      <c r="X18652" s="429"/>
      <c r="Y18652" s="429"/>
      <c r="Z18652" s="429"/>
      <c r="AA18652" s="429"/>
      <c r="AB18652" s="185"/>
      <c r="AC18652" s="431"/>
    </row>
    <row r="18653" spans="24:29">
      <c r="X18653" s="429"/>
      <c r="Y18653" s="429"/>
      <c r="Z18653" s="429"/>
      <c r="AA18653" s="429"/>
      <c r="AB18653" s="185"/>
      <c r="AC18653" s="431"/>
    </row>
    <row r="18654" spans="24:29">
      <c r="X18654" s="429"/>
      <c r="Y18654" s="429"/>
      <c r="Z18654" s="429"/>
      <c r="AA18654" s="429"/>
      <c r="AB18654" s="185"/>
      <c r="AC18654" s="431"/>
    </row>
    <row r="18655" spans="24:29">
      <c r="X18655" s="429"/>
      <c r="Y18655" s="429"/>
      <c r="Z18655" s="429"/>
      <c r="AA18655" s="429"/>
      <c r="AB18655" s="185"/>
      <c r="AC18655" s="431"/>
    </row>
    <row r="18656" spans="24:29">
      <c r="X18656" s="429"/>
      <c r="Y18656" s="429"/>
      <c r="Z18656" s="429"/>
      <c r="AA18656" s="429"/>
      <c r="AB18656" s="185"/>
      <c r="AC18656" s="431"/>
    </row>
    <row r="18657" spans="24:29">
      <c r="X18657" s="429"/>
      <c r="Y18657" s="429"/>
      <c r="Z18657" s="429"/>
      <c r="AA18657" s="429"/>
      <c r="AB18657" s="185"/>
      <c r="AC18657" s="431"/>
    </row>
    <row r="18658" spans="24:29">
      <c r="X18658" s="429"/>
      <c r="Y18658" s="429"/>
      <c r="Z18658" s="429"/>
      <c r="AA18658" s="429"/>
      <c r="AB18658" s="185"/>
      <c r="AC18658" s="431"/>
    </row>
    <row r="18659" spans="24:29">
      <c r="X18659" s="429"/>
      <c r="Y18659" s="429"/>
      <c r="Z18659" s="429"/>
      <c r="AA18659" s="429"/>
      <c r="AB18659" s="185"/>
      <c r="AC18659" s="431"/>
    </row>
    <row r="18660" spans="24:29">
      <c r="X18660" s="429"/>
      <c r="Y18660" s="429"/>
      <c r="Z18660" s="429"/>
      <c r="AA18660" s="429"/>
      <c r="AB18660" s="185"/>
      <c r="AC18660" s="431"/>
    </row>
    <row r="18661" spans="24:29">
      <c r="X18661" s="429"/>
      <c r="Y18661" s="429"/>
      <c r="Z18661" s="429"/>
      <c r="AA18661" s="429"/>
      <c r="AB18661" s="185"/>
      <c r="AC18661" s="431"/>
    </row>
    <row r="18662" spans="24:29">
      <c r="X18662" s="429"/>
      <c r="Y18662" s="429"/>
      <c r="Z18662" s="429"/>
      <c r="AA18662" s="429"/>
      <c r="AB18662" s="185"/>
      <c r="AC18662" s="431"/>
    </row>
    <row r="18663" spans="24:29">
      <c r="X18663" s="429"/>
      <c r="Y18663" s="429"/>
      <c r="Z18663" s="429"/>
      <c r="AA18663" s="429"/>
      <c r="AB18663" s="185"/>
      <c r="AC18663" s="431"/>
    </row>
    <row r="18664" spans="24:29">
      <c r="X18664" s="429"/>
      <c r="Y18664" s="429"/>
      <c r="Z18664" s="429"/>
      <c r="AA18664" s="429"/>
      <c r="AB18664" s="185"/>
      <c r="AC18664" s="431"/>
    </row>
    <row r="18665" spans="24:29">
      <c r="X18665" s="429"/>
      <c r="Y18665" s="429"/>
      <c r="Z18665" s="429"/>
      <c r="AA18665" s="429"/>
      <c r="AB18665" s="185"/>
      <c r="AC18665" s="431"/>
    </row>
    <row r="18666" spans="24:29">
      <c r="X18666" s="429"/>
      <c r="Y18666" s="429"/>
      <c r="Z18666" s="429"/>
      <c r="AA18666" s="429"/>
      <c r="AB18666" s="185"/>
      <c r="AC18666" s="431"/>
    </row>
    <row r="18667" spans="24:29">
      <c r="X18667" s="429"/>
      <c r="Y18667" s="429"/>
      <c r="Z18667" s="429"/>
      <c r="AA18667" s="429"/>
      <c r="AB18667" s="185"/>
      <c r="AC18667" s="431"/>
    </row>
    <row r="18668" spans="24:29">
      <c r="X18668" s="429"/>
      <c r="Y18668" s="429"/>
      <c r="Z18668" s="429"/>
      <c r="AA18668" s="429"/>
      <c r="AB18668" s="185"/>
      <c r="AC18668" s="431"/>
    </row>
    <row r="18669" spans="24:29">
      <c r="X18669" s="429"/>
      <c r="Y18669" s="429"/>
      <c r="Z18669" s="429"/>
      <c r="AA18669" s="429"/>
      <c r="AB18669" s="185"/>
      <c r="AC18669" s="431"/>
    </row>
    <row r="18670" spans="24:29">
      <c r="X18670" s="429"/>
      <c r="Y18670" s="429"/>
      <c r="Z18670" s="429"/>
      <c r="AA18670" s="429"/>
      <c r="AB18670" s="185"/>
      <c r="AC18670" s="431"/>
    </row>
    <row r="18671" spans="24:29">
      <c r="X18671" s="429"/>
      <c r="Y18671" s="429"/>
      <c r="Z18671" s="429"/>
      <c r="AA18671" s="429"/>
      <c r="AB18671" s="185"/>
      <c r="AC18671" s="431"/>
    </row>
    <row r="18672" spans="24:29">
      <c r="X18672" s="429"/>
      <c r="Y18672" s="429"/>
      <c r="Z18672" s="429"/>
      <c r="AA18672" s="429"/>
      <c r="AB18672" s="185"/>
      <c r="AC18672" s="431"/>
    </row>
    <row r="18673" spans="24:29">
      <c r="X18673" s="429"/>
      <c r="Y18673" s="429"/>
      <c r="Z18673" s="429"/>
      <c r="AA18673" s="429"/>
      <c r="AB18673" s="185"/>
      <c r="AC18673" s="431"/>
    </row>
    <row r="18674" spans="24:29">
      <c r="X18674" s="429"/>
      <c r="Y18674" s="429"/>
      <c r="Z18674" s="429"/>
      <c r="AA18674" s="429"/>
      <c r="AB18674" s="185"/>
      <c r="AC18674" s="431"/>
    </row>
    <row r="18675" spans="24:29">
      <c r="X18675" s="429"/>
      <c r="Y18675" s="429"/>
      <c r="Z18675" s="429"/>
      <c r="AA18675" s="429"/>
      <c r="AB18675" s="185"/>
      <c r="AC18675" s="431"/>
    </row>
    <row r="18676" spans="24:29">
      <c r="X18676" s="429"/>
      <c r="Y18676" s="429"/>
      <c r="Z18676" s="429"/>
      <c r="AA18676" s="429"/>
      <c r="AB18676" s="185"/>
      <c r="AC18676" s="431"/>
    </row>
    <row r="18677" spans="24:29">
      <c r="X18677" s="429"/>
      <c r="Y18677" s="429"/>
      <c r="Z18677" s="429"/>
      <c r="AA18677" s="429"/>
      <c r="AB18677" s="185"/>
      <c r="AC18677" s="431"/>
    </row>
    <row r="18678" spans="24:29">
      <c r="X18678" s="429"/>
      <c r="Y18678" s="429"/>
      <c r="Z18678" s="429"/>
      <c r="AA18678" s="429"/>
      <c r="AB18678" s="185"/>
      <c r="AC18678" s="431"/>
    </row>
    <row r="18679" spans="24:29">
      <c r="X18679" s="429"/>
      <c r="Y18679" s="429"/>
      <c r="Z18679" s="429"/>
      <c r="AA18679" s="429"/>
      <c r="AB18679" s="185"/>
      <c r="AC18679" s="431"/>
    </row>
    <row r="18680" spans="24:29">
      <c r="X18680" s="429"/>
      <c r="Y18680" s="429"/>
      <c r="Z18680" s="429"/>
      <c r="AA18680" s="429"/>
      <c r="AB18680" s="185"/>
      <c r="AC18680" s="431"/>
    </row>
    <row r="18681" spans="24:29">
      <c r="X18681" s="429"/>
      <c r="Y18681" s="429"/>
      <c r="Z18681" s="429"/>
      <c r="AA18681" s="429"/>
      <c r="AB18681" s="185"/>
      <c r="AC18681" s="431"/>
    </row>
    <row r="18682" spans="24:29">
      <c r="X18682" s="429"/>
      <c r="Y18682" s="429"/>
      <c r="Z18682" s="429"/>
      <c r="AA18682" s="429"/>
      <c r="AB18682" s="185"/>
      <c r="AC18682" s="431"/>
    </row>
    <row r="18683" spans="24:29">
      <c r="X18683" s="429"/>
      <c r="Y18683" s="429"/>
      <c r="Z18683" s="429"/>
      <c r="AA18683" s="429"/>
      <c r="AB18683" s="185"/>
      <c r="AC18683" s="431"/>
    </row>
    <row r="18684" spans="24:29">
      <c r="X18684" s="429"/>
      <c r="Y18684" s="429"/>
      <c r="Z18684" s="429"/>
      <c r="AA18684" s="429"/>
      <c r="AB18684" s="185"/>
      <c r="AC18684" s="431"/>
    </row>
    <row r="18685" spans="24:29">
      <c r="X18685" s="429"/>
      <c r="Y18685" s="429"/>
      <c r="Z18685" s="429"/>
      <c r="AA18685" s="429"/>
      <c r="AB18685" s="185"/>
      <c r="AC18685" s="431"/>
    </row>
    <row r="18686" spans="24:29">
      <c r="X18686" s="429"/>
      <c r="Y18686" s="429"/>
      <c r="Z18686" s="429"/>
      <c r="AA18686" s="429"/>
      <c r="AB18686" s="185"/>
      <c r="AC18686" s="431"/>
    </row>
    <row r="18687" spans="24:29">
      <c r="X18687" s="429"/>
      <c r="Y18687" s="429"/>
      <c r="Z18687" s="429"/>
      <c r="AA18687" s="429"/>
      <c r="AB18687" s="185"/>
      <c r="AC18687" s="431"/>
    </row>
    <row r="18688" spans="24:29">
      <c r="X18688" s="429"/>
      <c r="Y18688" s="429"/>
      <c r="Z18688" s="429"/>
      <c r="AA18688" s="429"/>
      <c r="AB18688" s="185"/>
      <c r="AC18688" s="431"/>
    </row>
    <row r="18689" spans="24:29">
      <c r="X18689" s="429"/>
      <c r="Y18689" s="429"/>
      <c r="Z18689" s="429"/>
      <c r="AA18689" s="429"/>
      <c r="AB18689" s="185"/>
      <c r="AC18689" s="431"/>
    </row>
    <row r="18690" spans="24:29">
      <c r="X18690" s="429"/>
      <c r="Y18690" s="429"/>
      <c r="Z18690" s="429"/>
      <c r="AA18690" s="429"/>
      <c r="AB18690" s="185"/>
      <c r="AC18690" s="431"/>
    </row>
    <row r="18691" spans="24:29">
      <c r="X18691" s="429"/>
      <c r="Y18691" s="429"/>
      <c r="Z18691" s="429"/>
      <c r="AA18691" s="429"/>
      <c r="AB18691" s="185"/>
      <c r="AC18691" s="431"/>
    </row>
    <row r="18692" spans="24:29">
      <c r="X18692" s="429"/>
      <c r="Y18692" s="429"/>
      <c r="Z18692" s="429"/>
      <c r="AA18692" s="429"/>
      <c r="AB18692" s="185"/>
      <c r="AC18692" s="431"/>
    </row>
    <row r="18693" spans="24:29">
      <c r="X18693" s="429"/>
      <c r="Y18693" s="429"/>
      <c r="Z18693" s="429"/>
      <c r="AA18693" s="429"/>
      <c r="AB18693" s="185"/>
      <c r="AC18693" s="431"/>
    </row>
    <row r="18694" spans="24:29">
      <c r="X18694" s="429"/>
      <c r="Y18694" s="429"/>
      <c r="Z18694" s="429"/>
      <c r="AA18694" s="429"/>
      <c r="AB18694" s="185"/>
      <c r="AC18694" s="431"/>
    </row>
    <row r="18695" spans="24:29">
      <c r="X18695" s="429"/>
      <c r="Y18695" s="429"/>
      <c r="Z18695" s="429"/>
      <c r="AA18695" s="429"/>
      <c r="AB18695" s="185"/>
      <c r="AC18695" s="431"/>
    </row>
    <row r="18696" spans="24:29">
      <c r="X18696" s="429"/>
      <c r="Y18696" s="429"/>
      <c r="Z18696" s="429"/>
      <c r="AA18696" s="429"/>
      <c r="AB18696" s="185"/>
      <c r="AC18696" s="431"/>
    </row>
    <row r="18697" spans="24:29">
      <c r="X18697" s="429"/>
      <c r="Y18697" s="429"/>
      <c r="Z18697" s="429"/>
      <c r="AA18697" s="429"/>
      <c r="AB18697" s="185"/>
      <c r="AC18697" s="431"/>
    </row>
    <row r="18698" spans="24:29">
      <c r="X18698" s="429"/>
      <c r="Y18698" s="429"/>
      <c r="Z18698" s="429"/>
      <c r="AA18698" s="429"/>
      <c r="AB18698" s="185"/>
      <c r="AC18698" s="431"/>
    </row>
    <row r="18699" spans="24:29">
      <c r="X18699" s="429"/>
      <c r="Y18699" s="429"/>
      <c r="Z18699" s="429"/>
      <c r="AA18699" s="429"/>
      <c r="AB18699" s="185"/>
      <c r="AC18699" s="431"/>
    </row>
    <row r="18700" spans="24:29">
      <c r="X18700" s="429"/>
      <c r="Y18700" s="429"/>
      <c r="Z18700" s="429"/>
      <c r="AA18700" s="429"/>
      <c r="AB18700" s="185"/>
      <c r="AC18700" s="431"/>
    </row>
    <row r="18701" spans="24:29">
      <c r="X18701" s="429"/>
      <c r="Y18701" s="429"/>
      <c r="Z18701" s="429"/>
      <c r="AA18701" s="429"/>
      <c r="AB18701" s="185"/>
      <c r="AC18701" s="431"/>
    </row>
    <row r="18702" spans="24:29">
      <c r="X18702" s="429"/>
      <c r="Y18702" s="429"/>
      <c r="Z18702" s="429"/>
      <c r="AA18702" s="429"/>
      <c r="AB18702" s="185"/>
      <c r="AC18702" s="431"/>
    </row>
    <row r="18703" spans="24:29">
      <c r="X18703" s="429"/>
      <c r="Y18703" s="429"/>
      <c r="Z18703" s="429"/>
      <c r="AA18703" s="429"/>
      <c r="AB18703" s="185"/>
      <c r="AC18703" s="431"/>
    </row>
    <row r="18704" spans="24:29">
      <c r="X18704" s="429"/>
      <c r="Y18704" s="429"/>
      <c r="Z18704" s="429"/>
      <c r="AA18704" s="429"/>
      <c r="AB18704" s="185"/>
      <c r="AC18704" s="431"/>
    </row>
    <row r="18705" spans="24:29">
      <c r="X18705" s="429"/>
      <c r="Y18705" s="429"/>
      <c r="Z18705" s="429"/>
      <c r="AA18705" s="429"/>
      <c r="AB18705" s="185"/>
      <c r="AC18705" s="431"/>
    </row>
    <row r="18706" spans="24:29">
      <c r="X18706" s="429"/>
      <c r="Y18706" s="429"/>
      <c r="Z18706" s="429"/>
      <c r="AA18706" s="429"/>
      <c r="AB18706" s="185"/>
      <c r="AC18706" s="431"/>
    </row>
    <row r="18707" spans="24:29">
      <c r="X18707" s="429"/>
      <c r="Y18707" s="429"/>
      <c r="Z18707" s="429"/>
      <c r="AA18707" s="429"/>
      <c r="AB18707" s="185"/>
      <c r="AC18707" s="431"/>
    </row>
    <row r="18708" spans="24:29">
      <c r="X18708" s="429"/>
      <c r="Y18708" s="429"/>
      <c r="Z18708" s="429"/>
      <c r="AA18708" s="429"/>
      <c r="AB18708" s="185"/>
      <c r="AC18708" s="431"/>
    </row>
    <row r="18709" spans="24:29">
      <c r="X18709" s="429"/>
      <c r="Y18709" s="429"/>
      <c r="Z18709" s="429"/>
      <c r="AA18709" s="429"/>
      <c r="AB18709" s="185"/>
      <c r="AC18709" s="431"/>
    </row>
    <row r="18710" spans="24:29">
      <c r="X18710" s="429"/>
      <c r="Y18710" s="429"/>
      <c r="Z18710" s="429"/>
      <c r="AA18710" s="429"/>
      <c r="AB18710" s="185"/>
      <c r="AC18710" s="431"/>
    </row>
    <row r="18711" spans="24:29">
      <c r="X18711" s="429"/>
      <c r="Y18711" s="429"/>
      <c r="Z18711" s="429"/>
      <c r="AA18711" s="429"/>
      <c r="AB18711" s="185"/>
      <c r="AC18711" s="431"/>
    </row>
    <row r="18712" spans="24:29">
      <c r="X18712" s="429"/>
      <c r="Y18712" s="429"/>
      <c r="Z18712" s="429"/>
      <c r="AA18712" s="429"/>
      <c r="AB18712" s="185"/>
      <c r="AC18712" s="431"/>
    </row>
    <row r="18713" spans="24:29">
      <c r="X18713" s="429"/>
      <c r="Y18713" s="429"/>
      <c r="Z18713" s="429"/>
      <c r="AA18713" s="429"/>
      <c r="AB18713" s="185"/>
      <c r="AC18713" s="431"/>
    </row>
    <row r="18714" spans="24:29">
      <c r="X18714" s="429"/>
      <c r="Y18714" s="429"/>
      <c r="Z18714" s="429"/>
      <c r="AA18714" s="429"/>
      <c r="AB18714" s="185"/>
      <c r="AC18714" s="431"/>
    </row>
    <row r="18715" spans="24:29">
      <c r="X18715" s="429"/>
      <c r="Y18715" s="429"/>
      <c r="Z18715" s="429"/>
      <c r="AA18715" s="429"/>
      <c r="AB18715" s="185"/>
      <c r="AC18715" s="431"/>
    </row>
    <row r="18716" spans="24:29">
      <c r="X18716" s="429"/>
      <c r="Y18716" s="429"/>
      <c r="Z18716" s="429"/>
      <c r="AA18716" s="429"/>
      <c r="AB18716" s="185"/>
      <c r="AC18716" s="431"/>
    </row>
    <row r="18717" spans="24:29">
      <c r="X18717" s="429"/>
      <c r="Y18717" s="429"/>
      <c r="Z18717" s="429"/>
      <c r="AA18717" s="429"/>
      <c r="AB18717" s="185"/>
      <c r="AC18717" s="431"/>
    </row>
    <row r="18718" spans="24:29">
      <c r="X18718" s="429"/>
      <c r="Y18718" s="429"/>
      <c r="Z18718" s="429"/>
      <c r="AA18718" s="429"/>
      <c r="AB18718" s="185"/>
      <c r="AC18718" s="431"/>
    </row>
    <row r="18719" spans="24:29">
      <c r="X18719" s="429"/>
      <c r="Y18719" s="429"/>
      <c r="Z18719" s="429"/>
      <c r="AA18719" s="429"/>
      <c r="AB18719" s="185"/>
      <c r="AC18719" s="431"/>
    </row>
    <row r="18720" spans="24:29">
      <c r="X18720" s="429"/>
      <c r="Y18720" s="429"/>
      <c r="Z18720" s="429"/>
      <c r="AA18720" s="429"/>
      <c r="AB18720" s="185"/>
      <c r="AC18720" s="431"/>
    </row>
    <row r="18721" spans="24:29">
      <c r="X18721" s="429"/>
      <c r="Y18721" s="429"/>
      <c r="Z18721" s="429"/>
      <c r="AA18721" s="429"/>
      <c r="AB18721" s="185"/>
      <c r="AC18721" s="431"/>
    </row>
    <row r="18722" spans="24:29">
      <c r="X18722" s="429"/>
      <c r="Y18722" s="429"/>
      <c r="Z18722" s="429"/>
      <c r="AA18722" s="429"/>
      <c r="AB18722" s="185"/>
      <c r="AC18722" s="431"/>
    </row>
    <row r="18723" spans="24:29">
      <c r="X18723" s="429"/>
      <c r="Y18723" s="429"/>
      <c r="Z18723" s="429"/>
      <c r="AA18723" s="429"/>
      <c r="AB18723" s="185"/>
      <c r="AC18723" s="431"/>
    </row>
    <row r="18724" spans="24:29">
      <c r="X18724" s="429"/>
      <c r="Y18724" s="429"/>
      <c r="Z18724" s="429"/>
      <c r="AA18724" s="429"/>
      <c r="AB18724" s="185"/>
      <c r="AC18724" s="431"/>
    </row>
    <row r="18725" spans="24:29">
      <c r="X18725" s="429"/>
      <c r="Y18725" s="429"/>
      <c r="Z18725" s="429"/>
      <c r="AA18725" s="429"/>
      <c r="AB18725" s="185"/>
      <c r="AC18725" s="431"/>
    </row>
    <row r="18726" spans="24:29">
      <c r="X18726" s="429"/>
      <c r="Y18726" s="429"/>
      <c r="Z18726" s="429"/>
      <c r="AA18726" s="429"/>
      <c r="AB18726" s="185"/>
      <c r="AC18726" s="431"/>
    </row>
    <row r="18727" spans="24:29">
      <c r="X18727" s="429"/>
      <c r="Y18727" s="429"/>
      <c r="Z18727" s="429"/>
      <c r="AA18727" s="429"/>
      <c r="AB18727" s="185"/>
      <c r="AC18727" s="431"/>
    </row>
    <row r="18728" spans="24:29">
      <c r="X18728" s="429"/>
      <c r="Y18728" s="429"/>
      <c r="Z18728" s="429"/>
      <c r="AA18728" s="429"/>
      <c r="AB18728" s="185"/>
      <c r="AC18728" s="431"/>
    </row>
    <row r="18729" spans="24:29">
      <c r="X18729" s="429"/>
      <c r="Y18729" s="429"/>
      <c r="Z18729" s="429"/>
      <c r="AA18729" s="429"/>
      <c r="AB18729" s="185"/>
      <c r="AC18729" s="431"/>
    </row>
    <row r="18730" spans="24:29">
      <c r="X18730" s="429"/>
      <c r="Y18730" s="429"/>
      <c r="Z18730" s="429"/>
      <c r="AA18730" s="429"/>
      <c r="AB18730" s="185"/>
      <c r="AC18730" s="431"/>
    </row>
    <row r="18731" spans="24:29">
      <c r="X18731" s="429"/>
      <c r="Y18731" s="429"/>
      <c r="Z18731" s="429"/>
      <c r="AA18731" s="429"/>
      <c r="AB18731" s="185"/>
      <c r="AC18731" s="431"/>
    </row>
    <row r="18732" spans="24:29">
      <c r="X18732" s="429"/>
      <c r="Y18732" s="429"/>
      <c r="Z18732" s="429"/>
      <c r="AA18732" s="429"/>
      <c r="AB18732" s="185"/>
      <c r="AC18732" s="431"/>
    </row>
    <row r="18733" spans="24:29">
      <c r="X18733" s="429"/>
      <c r="Y18733" s="429"/>
      <c r="Z18733" s="429"/>
      <c r="AA18733" s="429"/>
      <c r="AB18733" s="185"/>
      <c r="AC18733" s="431"/>
    </row>
    <row r="18734" spans="24:29">
      <c r="X18734" s="429"/>
      <c r="Y18734" s="429"/>
      <c r="Z18734" s="429"/>
      <c r="AA18734" s="429"/>
      <c r="AB18734" s="185"/>
      <c r="AC18734" s="431"/>
    </row>
    <row r="18735" spans="24:29">
      <c r="X18735" s="429"/>
      <c r="Y18735" s="429"/>
      <c r="Z18735" s="429"/>
      <c r="AA18735" s="429"/>
      <c r="AB18735" s="185"/>
      <c r="AC18735" s="431"/>
    </row>
    <row r="18736" spans="24:29">
      <c r="X18736" s="429"/>
      <c r="Y18736" s="429"/>
      <c r="Z18736" s="429"/>
      <c r="AA18736" s="429"/>
      <c r="AB18736" s="185"/>
      <c r="AC18736" s="431"/>
    </row>
    <row r="18737" spans="24:29">
      <c r="X18737" s="429"/>
      <c r="Y18737" s="429"/>
      <c r="Z18737" s="429"/>
      <c r="AA18737" s="429"/>
      <c r="AB18737" s="185"/>
      <c r="AC18737" s="431"/>
    </row>
    <row r="18738" spans="24:29">
      <c r="X18738" s="429"/>
      <c r="Y18738" s="429"/>
      <c r="Z18738" s="429"/>
      <c r="AA18738" s="429"/>
      <c r="AB18738" s="185"/>
      <c r="AC18738" s="431"/>
    </row>
    <row r="18739" spans="24:29">
      <c r="X18739" s="429"/>
      <c r="Y18739" s="429"/>
      <c r="Z18739" s="429"/>
      <c r="AA18739" s="429"/>
      <c r="AB18739" s="185"/>
      <c r="AC18739" s="431"/>
    </row>
    <row r="18740" spans="24:29">
      <c r="X18740" s="429"/>
      <c r="Y18740" s="429"/>
      <c r="Z18740" s="429"/>
      <c r="AA18740" s="429"/>
      <c r="AB18740" s="185"/>
      <c r="AC18740" s="431"/>
    </row>
    <row r="18741" spans="24:29">
      <c r="X18741" s="429"/>
      <c r="Y18741" s="429"/>
      <c r="Z18741" s="429"/>
      <c r="AA18741" s="429"/>
      <c r="AB18741" s="185"/>
      <c r="AC18741" s="431"/>
    </row>
    <row r="18742" spans="24:29">
      <c r="X18742" s="429"/>
      <c r="Y18742" s="429"/>
      <c r="Z18742" s="429"/>
      <c r="AA18742" s="429"/>
      <c r="AB18742" s="185"/>
      <c r="AC18742" s="431"/>
    </row>
    <row r="18743" spans="24:29">
      <c r="X18743" s="429"/>
      <c r="Y18743" s="429"/>
      <c r="Z18743" s="429"/>
      <c r="AA18743" s="429"/>
      <c r="AB18743" s="185"/>
      <c r="AC18743" s="431"/>
    </row>
    <row r="18744" spans="24:29">
      <c r="X18744" s="429"/>
      <c r="Y18744" s="429"/>
      <c r="Z18744" s="429"/>
      <c r="AA18744" s="429"/>
      <c r="AB18744" s="185"/>
      <c r="AC18744" s="431"/>
    </row>
    <row r="18745" spans="24:29">
      <c r="X18745" s="429"/>
      <c r="Y18745" s="429"/>
      <c r="Z18745" s="429"/>
      <c r="AA18745" s="429"/>
      <c r="AB18745" s="185"/>
      <c r="AC18745" s="431"/>
    </row>
    <row r="18746" spans="24:29">
      <c r="X18746" s="429"/>
      <c r="Y18746" s="429"/>
      <c r="Z18746" s="429"/>
      <c r="AA18746" s="429"/>
      <c r="AB18746" s="185"/>
      <c r="AC18746" s="431"/>
    </row>
    <row r="18747" spans="24:29">
      <c r="X18747" s="429"/>
      <c r="Y18747" s="429"/>
      <c r="Z18747" s="429"/>
      <c r="AA18747" s="429"/>
      <c r="AB18747" s="185"/>
      <c r="AC18747" s="431"/>
    </row>
    <row r="18748" spans="24:29">
      <c r="X18748" s="429"/>
      <c r="Y18748" s="429"/>
      <c r="Z18748" s="429"/>
      <c r="AA18748" s="429"/>
      <c r="AB18748" s="185"/>
      <c r="AC18748" s="431"/>
    </row>
    <row r="18749" spans="24:29">
      <c r="X18749" s="429"/>
      <c r="Y18749" s="429"/>
      <c r="Z18749" s="429"/>
      <c r="AA18749" s="429"/>
      <c r="AB18749" s="185"/>
      <c r="AC18749" s="431"/>
    </row>
    <row r="18750" spans="24:29">
      <c r="X18750" s="429"/>
      <c r="Y18750" s="429"/>
      <c r="Z18750" s="429"/>
      <c r="AA18750" s="429"/>
      <c r="AB18750" s="185"/>
      <c r="AC18750" s="431"/>
    </row>
    <row r="18751" spans="24:29">
      <c r="X18751" s="429"/>
      <c r="Y18751" s="429"/>
      <c r="Z18751" s="429"/>
      <c r="AA18751" s="429"/>
      <c r="AB18751" s="185"/>
      <c r="AC18751" s="431"/>
    </row>
    <row r="18752" spans="24:29">
      <c r="X18752" s="429"/>
      <c r="Y18752" s="429"/>
      <c r="Z18752" s="429"/>
      <c r="AA18752" s="429"/>
      <c r="AB18752" s="185"/>
      <c r="AC18752" s="431"/>
    </row>
    <row r="18753" spans="24:29">
      <c r="X18753" s="429"/>
      <c r="Y18753" s="429"/>
      <c r="Z18753" s="429"/>
      <c r="AA18753" s="429"/>
      <c r="AB18753" s="185"/>
      <c r="AC18753" s="431"/>
    </row>
    <row r="18754" spans="24:29">
      <c r="X18754" s="429"/>
      <c r="Y18754" s="429"/>
      <c r="Z18754" s="429"/>
      <c r="AA18754" s="429"/>
      <c r="AB18754" s="185"/>
      <c r="AC18754" s="431"/>
    </row>
    <row r="18755" spans="24:29">
      <c r="X18755" s="429"/>
      <c r="Y18755" s="429"/>
      <c r="Z18755" s="429"/>
      <c r="AA18755" s="429"/>
      <c r="AB18755" s="185"/>
      <c r="AC18755" s="431"/>
    </row>
    <row r="18756" spans="24:29">
      <c r="X18756" s="429"/>
      <c r="Y18756" s="429"/>
      <c r="Z18756" s="429"/>
      <c r="AA18756" s="429"/>
      <c r="AB18756" s="185"/>
      <c r="AC18756" s="431"/>
    </row>
    <row r="18757" spans="24:29">
      <c r="X18757" s="429"/>
      <c r="Y18757" s="429"/>
      <c r="Z18757" s="429"/>
      <c r="AA18757" s="429"/>
      <c r="AB18757" s="185"/>
      <c r="AC18757" s="431"/>
    </row>
    <row r="18758" spans="24:29">
      <c r="X18758" s="429"/>
      <c r="Y18758" s="429"/>
      <c r="Z18758" s="429"/>
      <c r="AA18758" s="429"/>
      <c r="AB18758" s="185"/>
      <c r="AC18758" s="431"/>
    </row>
    <row r="18759" spans="24:29">
      <c r="X18759" s="429"/>
      <c r="Y18759" s="429"/>
      <c r="Z18759" s="429"/>
      <c r="AA18759" s="429"/>
      <c r="AB18759" s="185"/>
      <c r="AC18759" s="431"/>
    </row>
    <row r="18760" spans="24:29">
      <c r="X18760" s="429"/>
      <c r="Y18760" s="429"/>
      <c r="Z18760" s="429"/>
      <c r="AA18760" s="429"/>
      <c r="AB18760" s="185"/>
      <c r="AC18760" s="431"/>
    </row>
    <row r="18761" spans="24:29">
      <c r="X18761" s="429"/>
      <c r="Y18761" s="429"/>
      <c r="Z18761" s="429"/>
      <c r="AA18761" s="429"/>
      <c r="AB18761" s="185"/>
      <c r="AC18761" s="431"/>
    </row>
    <row r="18762" spans="24:29">
      <c r="X18762" s="429"/>
      <c r="Y18762" s="429"/>
      <c r="Z18762" s="429"/>
      <c r="AA18762" s="429"/>
      <c r="AB18762" s="185"/>
      <c r="AC18762" s="431"/>
    </row>
    <row r="18763" spans="24:29">
      <c r="X18763" s="429"/>
      <c r="Y18763" s="429"/>
      <c r="Z18763" s="429"/>
      <c r="AA18763" s="429"/>
      <c r="AB18763" s="185"/>
      <c r="AC18763" s="431"/>
    </row>
    <row r="18764" spans="24:29">
      <c r="X18764" s="429"/>
      <c r="Y18764" s="429"/>
      <c r="Z18764" s="429"/>
      <c r="AA18764" s="429"/>
      <c r="AB18764" s="185"/>
      <c r="AC18764" s="431"/>
    </row>
    <row r="18765" spans="24:29">
      <c r="X18765" s="429"/>
      <c r="Y18765" s="429"/>
      <c r="Z18765" s="429"/>
      <c r="AA18765" s="429"/>
      <c r="AB18765" s="185"/>
      <c r="AC18765" s="431"/>
    </row>
    <row r="18766" spans="24:29">
      <c r="X18766" s="429"/>
      <c r="Y18766" s="429"/>
      <c r="Z18766" s="429"/>
      <c r="AA18766" s="429"/>
      <c r="AB18766" s="185"/>
      <c r="AC18766" s="431"/>
    </row>
    <row r="18767" spans="24:29">
      <c r="X18767" s="429"/>
      <c r="Y18767" s="429"/>
      <c r="Z18767" s="429"/>
      <c r="AA18767" s="429"/>
      <c r="AB18767" s="185"/>
      <c r="AC18767" s="431"/>
    </row>
    <row r="18768" spans="24:29">
      <c r="X18768" s="429"/>
      <c r="Y18768" s="429"/>
      <c r="Z18768" s="429"/>
      <c r="AA18768" s="429"/>
      <c r="AB18768" s="185"/>
      <c r="AC18768" s="431"/>
    </row>
    <row r="18769" spans="24:29">
      <c r="X18769" s="429"/>
      <c r="Y18769" s="429"/>
      <c r="Z18769" s="429"/>
      <c r="AA18769" s="429"/>
      <c r="AB18769" s="185"/>
      <c r="AC18769" s="431"/>
    </row>
    <row r="18770" spans="24:29">
      <c r="X18770" s="429"/>
      <c r="Y18770" s="429"/>
      <c r="Z18770" s="429"/>
      <c r="AA18770" s="429"/>
      <c r="AB18770" s="185"/>
      <c r="AC18770" s="431"/>
    </row>
    <row r="18771" spans="24:29">
      <c r="X18771" s="429"/>
      <c r="Y18771" s="429"/>
      <c r="Z18771" s="429"/>
      <c r="AA18771" s="429"/>
      <c r="AB18771" s="185"/>
      <c r="AC18771" s="431"/>
    </row>
    <row r="18772" spans="24:29">
      <c r="X18772" s="429"/>
      <c r="Y18772" s="429"/>
      <c r="Z18772" s="429"/>
      <c r="AA18772" s="429"/>
      <c r="AB18772" s="185"/>
      <c r="AC18772" s="431"/>
    </row>
    <row r="18773" spans="24:29">
      <c r="X18773" s="429"/>
      <c r="Y18773" s="429"/>
      <c r="Z18773" s="429"/>
      <c r="AA18773" s="429"/>
      <c r="AB18773" s="185"/>
      <c r="AC18773" s="431"/>
    </row>
    <row r="18774" spans="24:29">
      <c r="X18774" s="429"/>
      <c r="Y18774" s="429"/>
      <c r="Z18774" s="429"/>
      <c r="AA18774" s="429"/>
      <c r="AB18774" s="185"/>
      <c r="AC18774" s="431"/>
    </row>
    <row r="18775" spans="24:29">
      <c r="X18775" s="429"/>
      <c r="Y18775" s="429"/>
      <c r="Z18775" s="429"/>
      <c r="AA18775" s="429"/>
      <c r="AB18775" s="185"/>
      <c r="AC18775" s="431"/>
    </row>
    <row r="18776" spans="24:29">
      <c r="X18776" s="429"/>
      <c r="Y18776" s="429"/>
      <c r="Z18776" s="429"/>
      <c r="AA18776" s="429"/>
      <c r="AB18776" s="185"/>
      <c r="AC18776" s="431"/>
    </row>
    <row r="18777" spans="24:29">
      <c r="X18777" s="429"/>
      <c r="Y18777" s="429"/>
      <c r="Z18777" s="429"/>
      <c r="AA18777" s="429"/>
      <c r="AB18777" s="185"/>
      <c r="AC18777" s="431"/>
    </row>
    <row r="18778" spans="24:29">
      <c r="X18778" s="429"/>
      <c r="Y18778" s="429"/>
      <c r="Z18778" s="429"/>
      <c r="AA18778" s="429"/>
      <c r="AB18778" s="185"/>
      <c r="AC18778" s="431"/>
    </row>
    <row r="18779" spans="24:29">
      <c r="X18779" s="429"/>
      <c r="Y18779" s="429"/>
      <c r="Z18779" s="429"/>
      <c r="AA18779" s="429"/>
      <c r="AB18779" s="185"/>
      <c r="AC18779" s="431"/>
    </row>
    <row r="18780" spans="24:29">
      <c r="X18780" s="429"/>
      <c r="Y18780" s="429"/>
      <c r="Z18780" s="429"/>
      <c r="AA18780" s="429"/>
      <c r="AB18780" s="185"/>
      <c r="AC18780" s="431"/>
    </row>
    <row r="18781" spans="24:29">
      <c r="X18781" s="429"/>
      <c r="Y18781" s="429"/>
      <c r="Z18781" s="429"/>
      <c r="AA18781" s="429"/>
      <c r="AB18781" s="185"/>
      <c r="AC18781" s="431"/>
    </row>
    <row r="18782" spans="24:29">
      <c r="X18782" s="429"/>
      <c r="Y18782" s="429"/>
      <c r="Z18782" s="429"/>
      <c r="AA18782" s="429"/>
      <c r="AB18782" s="185"/>
      <c r="AC18782" s="431"/>
    </row>
    <row r="18783" spans="24:29">
      <c r="X18783" s="429"/>
      <c r="Y18783" s="429"/>
      <c r="Z18783" s="429"/>
      <c r="AA18783" s="429"/>
      <c r="AB18783" s="185"/>
      <c r="AC18783" s="431"/>
    </row>
    <row r="18784" spans="24:29">
      <c r="X18784" s="429"/>
      <c r="Y18784" s="429"/>
      <c r="Z18784" s="429"/>
      <c r="AA18784" s="429"/>
      <c r="AB18784" s="185"/>
      <c r="AC18784" s="431"/>
    </row>
    <row r="18785" spans="24:29">
      <c r="X18785" s="429"/>
      <c r="Y18785" s="429"/>
      <c r="Z18785" s="429"/>
      <c r="AA18785" s="429"/>
      <c r="AB18785" s="185"/>
      <c r="AC18785" s="431"/>
    </row>
    <row r="18786" spans="24:29">
      <c r="X18786" s="429"/>
      <c r="Y18786" s="429"/>
      <c r="Z18786" s="429"/>
      <c r="AA18786" s="429"/>
      <c r="AB18786" s="185"/>
      <c r="AC18786" s="431"/>
    </row>
    <row r="18787" spans="24:29">
      <c r="X18787" s="429"/>
      <c r="Y18787" s="429"/>
      <c r="Z18787" s="429"/>
      <c r="AA18787" s="429"/>
      <c r="AB18787" s="185"/>
      <c r="AC18787" s="431"/>
    </row>
    <row r="18788" spans="24:29">
      <c r="X18788" s="429"/>
      <c r="Y18788" s="429"/>
      <c r="Z18788" s="429"/>
      <c r="AA18788" s="429"/>
      <c r="AB18788" s="185"/>
      <c r="AC18788" s="431"/>
    </row>
    <row r="18789" spans="24:29">
      <c r="X18789" s="429"/>
      <c r="Y18789" s="429"/>
      <c r="Z18789" s="429"/>
      <c r="AA18789" s="429"/>
      <c r="AB18789" s="185"/>
      <c r="AC18789" s="431"/>
    </row>
    <row r="18790" spans="24:29">
      <c r="X18790" s="429"/>
      <c r="Y18790" s="429"/>
      <c r="Z18790" s="429"/>
      <c r="AA18790" s="429"/>
      <c r="AB18790" s="185"/>
      <c r="AC18790" s="431"/>
    </row>
    <row r="18791" spans="24:29">
      <c r="X18791" s="429"/>
      <c r="Y18791" s="429"/>
      <c r="Z18791" s="429"/>
      <c r="AA18791" s="429"/>
      <c r="AB18791" s="185"/>
      <c r="AC18791" s="431"/>
    </row>
    <row r="18792" spans="24:29">
      <c r="X18792" s="429"/>
      <c r="Y18792" s="429"/>
      <c r="Z18792" s="429"/>
      <c r="AA18792" s="429"/>
      <c r="AB18792" s="185"/>
      <c r="AC18792" s="431"/>
    </row>
    <row r="18793" spans="24:29">
      <c r="X18793" s="429"/>
      <c r="Y18793" s="429"/>
      <c r="Z18793" s="429"/>
      <c r="AA18793" s="429"/>
      <c r="AB18793" s="185"/>
      <c r="AC18793" s="431"/>
    </row>
    <row r="18794" spans="24:29">
      <c r="X18794" s="429"/>
      <c r="Y18794" s="429"/>
      <c r="Z18794" s="429"/>
      <c r="AA18794" s="429"/>
      <c r="AB18794" s="185"/>
      <c r="AC18794" s="431"/>
    </row>
    <row r="18795" spans="24:29">
      <c r="X18795" s="429"/>
      <c r="Y18795" s="429"/>
      <c r="Z18795" s="429"/>
      <c r="AA18795" s="429"/>
      <c r="AB18795" s="185"/>
      <c r="AC18795" s="431"/>
    </row>
    <row r="18796" spans="24:29">
      <c r="X18796" s="429"/>
      <c r="Y18796" s="429"/>
      <c r="Z18796" s="429"/>
      <c r="AA18796" s="429"/>
      <c r="AB18796" s="185"/>
      <c r="AC18796" s="431"/>
    </row>
    <row r="18797" spans="24:29">
      <c r="X18797" s="429"/>
      <c r="Y18797" s="429"/>
      <c r="Z18797" s="429"/>
      <c r="AA18797" s="429"/>
      <c r="AB18797" s="185"/>
      <c r="AC18797" s="431"/>
    </row>
    <row r="18798" spans="24:29">
      <c r="X18798" s="429"/>
      <c r="Y18798" s="429"/>
      <c r="Z18798" s="429"/>
      <c r="AA18798" s="429"/>
      <c r="AB18798" s="185"/>
      <c r="AC18798" s="431"/>
    </row>
    <row r="18799" spans="24:29">
      <c r="X18799" s="429"/>
      <c r="Y18799" s="429"/>
      <c r="Z18799" s="429"/>
      <c r="AA18799" s="429"/>
      <c r="AB18799" s="185"/>
      <c r="AC18799" s="431"/>
    </row>
    <row r="18800" spans="24:29">
      <c r="X18800" s="429"/>
      <c r="Y18800" s="429"/>
      <c r="Z18800" s="429"/>
      <c r="AA18800" s="429"/>
      <c r="AB18800" s="185"/>
      <c r="AC18800" s="431"/>
    </row>
    <row r="18801" spans="24:29">
      <c r="X18801" s="429"/>
      <c r="Y18801" s="429"/>
      <c r="Z18801" s="429"/>
      <c r="AA18801" s="429"/>
      <c r="AB18801" s="185"/>
      <c r="AC18801" s="431"/>
    </row>
    <row r="18802" spans="24:29">
      <c r="X18802" s="429"/>
      <c r="Y18802" s="429"/>
      <c r="Z18802" s="429"/>
      <c r="AA18802" s="429"/>
      <c r="AB18802" s="185"/>
      <c r="AC18802" s="431"/>
    </row>
    <row r="18803" spans="24:29">
      <c r="X18803" s="429"/>
      <c r="Y18803" s="429"/>
      <c r="Z18803" s="429"/>
      <c r="AA18803" s="429"/>
      <c r="AB18803" s="185"/>
      <c r="AC18803" s="431"/>
    </row>
    <row r="18804" spans="24:29">
      <c r="X18804" s="429"/>
      <c r="Y18804" s="429"/>
      <c r="Z18804" s="429"/>
      <c r="AA18804" s="429"/>
      <c r="AB18804" s="185"/>
      <c r="AC18804" s="431"/>
    </row>
    <row r="18805" spans="24:29">
      <c r="X18805" s="429"/>
      <c r="Y18805" s="429"/>
      <c r="Z18805" s="429"/>
      <c r="AA18805" s="429"/>
      <c r="AB18805" s="185"/>
      <c r="AC18805" s="431"/>
    </row>
    <row r="18806" spans="24:29">
      <c r="X18806" s="429"/>
      <c r="Y18806" s="429"/>
      <c r="Z18806" s="429"/>
      <c r="AA18806" s="429"/>
      <c r="AB18806" s="185"/>
      <c r="AC18806" s="431"/>
    </row>
    <row r="18807" spans="24:29">
      <c r="X18807" s="429"/>
      <c r="Y18807" s="429"/>
      <c r="Z18807" s="429"/>
      <c r="AA18807" s="429"/>
      <c r="AB18807" s="185"/>
      <c r="AC18807" s="431"/>
    </row>
    <row r="18808" spans="24:29">
      <c r="X18808" s="429"/>
      <c r="Y18808" s="429"/>
      <c r="Z18808" s="429"/>
      <c r="AA18808" s="429"/>
      <c r="AB18808" s="185"/>
      <c r="AC18808" s="431"/>
    </row>
    <row r="18809" spans="24:29">
      <c r="X18809" s="429"/>
      <c r="Y18809" s="429"/>
      <c r="Z18809" s="429"/>
      <c r="AA18809" s="429"/>
      <c r="AB18809" s="185"/>
      <c r="AC18809" s="431"/>
    </row>
    <row r="18810" spans="24:29">
      <c r="X18810" s="429"/>
      <c r="Y18810" s="429"/>
      <c r="Z18810" s="429"/>
      <c r="AA18810" s="429"/>
      <c r="AB18810" s="185"/>
      <c r="AC18810" s="431"/>
    </row>
    <row r="18811" spans="24:29">
      <c r="X18811" s="429"/>
      <c r="Y18811" s="429"/>
      <c r="Z18811" s="429"/>
      <c r="AA18811" s="429"/>
      <c r="AB18811" s="185"/>
      <c r="AC18811" s="431"/>
    </row>
    <row r="18812" spans="24:29">
      <c r="X18812" s="429"/>
      <c r="Y18812" s="429"/>
      <c r="Z18812" s="429"/>
      <c r="AA18812" s="429"/>
      <c r="AB18812" s="185"/>
      <c r="AC18812" s="431"/>
    </row>
    <row r="18813" spans="24:29">
      <c r="X18813" s="429"/>
      <c r="Y18813" s="429"/>
      <c r="Z18813" s="429"/>
      <c r="AA18813" s="429"/>
      <c r="AB18813" s="185"/>
      <c r="AC18813" s="431"/>
    </row>
    <row r="18814" spans="24:29">
      <c r="X18814" s="429"/>
      <c r="Y18814" s="429"/>
      <c r="Z18814" s="429"/>
      <c r="AA18814" s="429"/>
      <c r="AB18814" s="185"/>
      <c r="AC18814" s="431"/>
    </row>
    <row r="18815" spans="24:29">
      <c r="X18815" s="429"/>
      <c r="Y18815" s="429"/>
      <c r="Z18815" s="429"/>
      <c r="AA18815" s="429"/>
      <c r="AB18815" s="185"/>
      <c r="AC18815" s="431"/>
    </row>
    <row r="18816" spans="24:29">
      <c r="X18816" s="429"/>
      <c r="Y18816" s="429"/>
      <c r="Z18816" s="429"/>
      <c r="AA18816" s="429"/>
      <c r="AB18816" s="185"/>
      <c r="AC18816" s="431"/>
    </row>
    <row r="18817" spans="24:29">
      <c r="X18817" s="429"/>
      <c r="Y18817" s="429"/>
      <c r="Z18817" s="429"/>
      <c r="AA18817" s="429"/>
      <c r="AB18817" s="185"/>
      <c r="AC18817" s="431"/>
    </row>
    <row r="18818" spans="24:29">
      <c r="X18818" s="429"/>
      <c r="Y18818" s="429"/>
      <c r="Z18818" s="429"/>
      <c r="AA18818" s="429"/>
      <c r="AB18818" s="185"/>
      <c r="AC18818" s="431"/>
    </row>
    <row r="18819" spans="24:29">
      <c r="X18819" s="429"/>
      <c r="Y18819" s="429"/>
      <c r="Z18819" s="429"/>
      <c r="AA18819" s="429"/>
      <c r="AB18819" s="185"/>
      <c r="AC18819" s="431"/>
    </row>
    <row r="18820" spans="24:29">
      <c r="X18820" s="429"/>
      <c r="Y18820" s="429"/>
      <c r="Z18820" s="429"/>
      <c r="AA18820" s="429"/>
      <c r="AB18820" s="185"/>
      <c r="AC18820" s="431"/>
    </row>
    <row r="18821" spans="24:29">
      <c r="X18821" s="429"/>
      <c r="Y18821" s="429"/>
      <c r="Z18821" s="429"/>
      <c r="AA18821" s="429"/>
      <c r="AB18821" s="185"/>
      <c r="AC18821" s="431"/>
    </row>
    <row r="18822" spans="24:29">
      <c r="X18822" s="429"/>
      <c r="Y18822" s="429"/>
      <c r="Z18822" s="429"/>
      <c r="AA18822" s="429"/>
      <c r="AB18822" s="185"/>
      <c r="AC18822" s="431"/>
    </row>
    <row r="18823" spans="24:29">
      <c r="X18823" s="429"/>
      <c r="Y18823" s="429"/>
      <c r="Z18823" s="429"/>
      <c r="AA18823" s="429"/>
      <c r="AB18823" s="185"/>
      <c r="AC18823" s="431"/>
    </row>
    <row r="18824" spans="24:29">
      <c r="X18824" s="429"/>
      <c r="Y18824" s="429"/>
      <c r="Z18824" s="429"/>
      <c r="AA18824" s="429"/>
      <c r="AB18824" s="185"/>
      <c r="AC18824" s="431"/>
    </row>
    <row r="18825" spans="24:29">
      <c r="X18825" s="429"/>
      <c r="Y18825" s="429"/>
      <c r="Z18825" s="429"/>
      <c r="AA18825" s="429"/>
      <c r="AB18825" s="185"/>
      <c r="AC18825" s="431"/>
    </row>
    <row r="18826" spans="24:29">
      <c r="X18826" s="429"/>
      <c r="Y18826" s="429"/>
      <c r="Z18826" s="429"/>
      <c r="AA18826" s="429"/>
      <c r="AB18826" s="185"/>
      <c r="AC18826" s="431"/>
    </row>
    <row r="18827" spans="24:29">
      <c r="X18827" s="429"/>
      <c r="Y18827" s="429"/>
      <c r="Z18827" s="429"/>
      <c r="AA18827" s="429"/>
      <c r="AB18827" s="185"/>
      <c r="AC18827" s="431"/>
    </row>
    <row r="18828" spans="24:29">
      <c r="X18828" s="429"/>
      <c r="Y18828" s="429"/>
      <c r="Z18828" s="429"/>
      <c r="AA18828" s="429"/>
      <c r="AB18828" s="185"/>
      <c r="AC18828" s="431"/>
    </row>
    <row r="18829" spans="24:29">
      <c r="X18829" s="429"/>
      <c r="Y18829" s="429"/>
      <c r="Z18829" s="429"/>
      <c r="AA18829" s="429"/>
      <c r="AB18829" s="185"/>
      <c r="AC18829" s="431"/>
    </row>
    <row r="18830" spans="24:29">
      <c r="X18830" s="429"/>
      <c r="Y18830" s="429"/>
      <c r="Z18830" s="429"/>
      <c r="AA18830" s="429"/>
      <c r="AB18830" s="185"/>
      <c r="AC18830" s="431"/>
    </row>
    <row r="18831" spans="24:29">
      <c r="X18831" s="429"/>
      <c r="Y18831" s="429"/>
      <c r="Z18831" s="429"/>
      <c r="AA18831" s="429"/>
      <c r="AB18831" s="185"/>
      <c r="AC18831" s="431"/>
    </row>
    <row r="18832" spans="24:29">
      <c r="X18832" s="429"/>
      <c r="Y18832" s="429"/>
      <c r="Z18832" s="429"/>
      <c r="AA18832" s="429"/>
      <c r="AB18832" s="185"/>
      <c r="AC18832" s="431"/>
    </row>
    <row r="18833" spans="24:29">
      <c r="X18833" s="429"/>
      <c r="Y18833" s="429"/>
      <c r="Z18833" s="429"/>
      <c r="AA18833" s="429"/>
      <c r="AB18833" s="185"/>
      <c r="AC18833" s="431"/>
    </row>
    <row r="18834" spans="24:29">
      <c r="X18834" s="429"/>
      <c r="Y18834" s="429"/>
      <c r="Z18834" s="429"/>
      <c r="AA18834" s="429"/>
      <c r="AB18834" s="185"/>
      <c r="AC18834" s="431"/>
    </row>
    <row r="18835" spans="24:29">
      <c r="X18835" s="429"/>
      <c r="Y18835" s="429"/>
      <c r="Z18835" s="429"/>
      <c r="AA18835" s="429"/>
      <c r="AB18835" s="185"/>
      <c r="AC18835" s="431"/>
    </row>
    <row r="18836" spans="24:29">
      <c r="X18836" s="429"/>
      <c r="Y18836" s="429"/>
      <c r="Z18836" s="429"/>
      <c r="AA18836" s="429"/>
      <c r="AB18836" s="185"/>
      <c r="AC18836" s="431"/>
    </row>
    <row r="18837" spans="24:29">
      <c r="X18837" s="429"/>
      <c r="Y18837" s="429"/>
      <c r="Z18837" s="429"/>
      <c r="AA18837" s="429"/>
      <c r="AB18837" s="185"/>
      <c r="AC18837" s="431"/>
    </row>
    <row r="18838" spans="24:29">
      <c r="X18838" s="429"/>
      <c r="Y18838" s="429"/>
      <c r="Z18838" s="429"/>
      <c r="AA18838" s="429"/>
      <c r="AB18838" s="185"/>
      <c r="AC18838" s="431"/>
    </row>
    <row r="18839" spans="24:29">
      <c r="X18839" s="429"/>
      <c r="Y18839" s="429"/>
      <c r="Z18839" s="429"/>
      <c r="AA18839" s="429"/>
      <c r="AB18839" s="185"/>
      <c r="AC18839" s="431"/>
    </row>
    <row r="18840" spans="24:29">
      <c r="X18840" s="429"/>
      <c r="Y18840" s="429"/>
      <c r="Z18840" s="429"/>
      <c r="AA18840" s="429"/>
      <c r="AB18840" s="185"/>
      <c r="AC18840" s="431"/>
    </row>
    <row r="18841" spans="24:29">
      <c r="X18841" s="429"/>
      <c r="Y18841" s="429"/>
      <c r="Z18841" s="429"/>
      <c r="AA18841" s="429"/>
      <c r="AB18841" s="185"/>
      <c r="AC18841" s="431"/>
    </row>
    <row r="18842" spans="24:29">
      <c r="X18842" s="429"/>
      <c r="Y18842" s="429"/>
      <c r="Z18842" s="429"/>
      <c r="AA18842" s="429"/>
      <c r="AB18842" s="185"/>
      <c r="AC18842" s="431"/>
    </row>
    <row r="18843" spans="24:29">
      <c r="X18843" s="429"/>
      <c r="Y18843" s="429"/>
      <c r="Z18843" s="429"/>
      <c r="AA18843" s="429"/>
      <c r="AB18843" s="185"/>
      <c r="AC18843" s="431"/>
    </row>
    <row r="18844" spans="24:29">
      <c r="X18844" s="429"/>
      <c r="Y18844" s="429"/>
      <c r="Z18844" s="429"/>
      <c r="AA18844" s="429"/>
      <c r="AB18844" s="185"/>
      <c r="AC18844" s="431"/>
    </row>
    <row r="18845" spans="24:29">
      <c r="X18845" s="429"/>
      <c r="Y18845" s="429"/>
      <c r="Z18845" s="429"/>
      <c r="AA18845" s="429"/>
      <c r="AB18845" s="185"/>
      <c r="AC18845" s="431"/>
    </row>
    <row r="18846" spans="24:29">
      <c r="X18846" s="429"/>
      <c r="Y18846" s="429"/>
      <c r="Z18846" s="429"/>
      <c r="AA18846" s="429"/>
      <c r="AB18846" s="185"/>
      <c r="AC18846" s="431"/>
    </row>
    <row r="18847" spans="24:29">
      <c r="X18847" s="429"/>
      <c r="Y18847" s="429"/>
      <c r="Z18847" s="429"/>
      <c r="AA18847" s="429"/>
      <c r="AB18847" s="185"/>
      <c r="AC18847" s="431"/>
    </row>
    <row r="18848" spans="24:29">
      <c r="X18848" s="429"/>
      <c r="Y18848" s="429"/>
      <c r="Z18848" s="429"/>
      <c r="AA18848" s="429"/>
      <c r="AB18848" s="185"/>
      <c r="AC18848" s="431"/>
    </row>
    <row r="18849" spans="24:29">
      <c r="X18849" s="429"/>
      <c r="Y18849" s="429"/>
      <c r="Z18849" s="429"/>
      <c r="AA18849" s="429"/>
      <c r="AB18849" s="185"/>
      <c r="AC18849" s="431"/>
    </row>
    <row r="18850" spans="24:29">
      <c r="X18850" s="429"/>
      <c r="Y18850" s="429"/>
      <c r="Z18850" s="429"/>
      <c r="AA18850" s="429"/>
      <c r="AB18850" s="185"/>
      <c r="AC18850" s="431"/>
    </row>
    <row r="18851" spans="24:29">
      <c r="X18851" s="429"/>
      <c r="Y18851" s="429"/>
      <c r="Z18851" s="429"/>
      <c r="AA18851" s="429"/>
      <c r="AB18851" s="185"/>
      <c r="AC18851" s="431"/>
    </row>
    <row r="18852" spans="24:29">
      <c r="X18852" s="429"/>
      <c r="Y18852" s="429"/>
      <c r="Z18852" s="429"/>
      <c r="AA18852" s="429"/>
      <c r="AB18852" s="185"/>
      <c r="AC18852" s="431"/>
    </row>
    <row r="18853" spans="24:29">
      <c r="X18853" s="429"/>
      <c r="Y18853" s="429"/>
      <c r="Z18853" s="429"/>
      <c r="AA18853" s="429"/>
      <c r="AB18853" s="185"/>
      <c r="AC18853" s="431"/>
    </row>
    <row r="18854" spans="24:29">
      <c r="X18854" s="429"/>
      <c r="Y18854" s="429"/>
      <c r="Z18854" s="429"/>
      <c r="AA18854" s="429"/>
      <c r="AB18854" s="185"/>
      <c r="AC18854" s="431"/>
    </row>
    <row r="18855" spans="24:29">
      <c r="X18855" s="429"/>
      <c r="Y18855" s="429"/>
      <c r="Z18855" s="429"/>
      <c r="AA18855" s="429"/>
      <c r="AB18855" s="185"/>
      <c r="AC18855" s="431"/>
    </row>
    <row r="18856" spans="24:29">
      <c r="X18856" s="429"/>
      <c r="Y18856" s="429"/>
      <c r="Z18856" s="429"/>
      <c r="AA18856" s="429"/>
      <c r="AB18856" s="185"/>
      <c r="AC18856" s="431"/>
    </row>
    <row r="18857" spans="24:29">
      <c r="X18857" s="429"/>
      <c r="Y18857" s="429"/>
      <c r="Z18857" s="429"/>
      <c r="AA18857" s="429"/>
      <c r="AB18857" s="185"/>
      <c r="AC18857" s="431"/>
    </row>
    <row r="18858" spans="24:29">
      <c r="X18858" s="429"/>
      <c r="Y18858" s="429"/>
      <c r="Z18858" s="429"/>
      <c r="AA18858" s="429"/>
      <c r="AB18858" s="185"/>
      <c r="AC18858" s="431"/>
    </row>
    <row r="18859" spans="24:29">
      <c r="X18859" s="429"/>
      <c r="Y18859" s="429"/>
      <c r="Z18859" s="429"/>
      <c r="AA18859" s="429"/>
      <c r="AB18859" s="185"/>
      <c r="AC18859" s="431"/>
    </row>
    <row r="18860" spans="24:29">
      <c r="X18860" s="429"/>
      <c r="Y18860" s="429"/>
      <c r="Z18860" s="429"/>
      <c r="AA18860" s="429"/>
      <c r="AB18860" s="185"/>
      <c r="AC18860" s="431"/>
    </row>
    <row r="18861" spans="24:29">
      <c r="X18861" s="429"/>
      <c r="Y18861" s="429"/>
      <c r="Z18861" s="429"/>
      <c r="AA18861" s="429"/>
      <c r="AB18861" s="185"/>
      <c r="AC18861" s="431"/>
    </row>
    <row r="18862" spans="24:29">
      <c r="X18862" s="429"/>
      <c r="Y18862" s="429"/>
      <c r="Z18862" s="429"/>
      <c r="AA18862" s="429"/>
      <c r="AB18862" s="185"/>
      <c r="AC18862" s="431"/>
    </row>
    <row r="18863" spans="24:29">
      <c r="X18863" s="429"/>
      <c r="Y18863" s="429"/>
      <c r="Z18863" s="429"/>
      <c r="AA18863" s="429"/>
      <c r="AB18863" s="185"/>
      <c r="AC18863" s="431"/>
    </row>
    <row r="18864" spans="24:29">
      <c r="X18864" s="429"/>
      <c r="Y18864" s="429"/>
      <c r="Z18864" s="429"/>
      <c r="AA18864" s="429"/>
      <c r="AB18864" s="185"/>
      <c r="AC18864" s="431"/>
    </row>
    <row r="18865" spans="24:29">
      <c r="X18865" s="429"/>
      <c r="Y18865" s="429"/>
      <c r="Z18865" s="429"/>
      <c r="AA18865" s="429"/>
      <c r="AB18865" s="185"/>
      <c r="AC18865" s="431"/>
    </row>
    <row r="18866" spans="24:29">
      <c r="X18866" s="429"/>
      <c r="Y18866" s="429"/>
      <c r="Z18866" s="429"/>
      <c r="AA18866" s="429"/>
      <c r="AB18866" s="185"/>
      <c r="AC18866" s="431"/>
    </row>
    <row r="18867" spans="24:29">
      <c r="X18867" s="429"/>
      <c r="Y18867" s="429"/>
      <c r="Z18867" s="429"/>
      <c r="AA18867" s="429"/>
      <c r="AB18867" s="185"/>
      <c r="AC18867" s="431"/>
    </row>
    <row r="18868" spans="24:29">
      <c r="X18868" s="429"/>
      <c r="Y18868" s="429"/>
      <c r="Z18868" s="429"/>
      <c r="AA18868" s="429"/>
      <c r="AB18868" s="185"/>
      <c r="AC18868" s="431"/>
    </row>
    <row r="18869" spans="24:29">
      <c r="X18869" s="429"/>
      <c r="Y18869" s="429"/>
      <c r="Z18869" s="429"/>
      <c r="AA18869" s="429"/>
      <c r="AB18869" s="185"/>
      <c r="AC18869" s="431"/>
    </row>
    <row r="18870" spans="24:29">
      <c r="X18870" s="429"/>
      <c r="Y18870" s="429"/>
      <c r="Z18870" s="429"/>
      <c r="AA18870" s="429"/>
      <c r="AB18870" s="185"/>
      <c r="AC18870" s="431"/>
    </row>
    <row r="18871" spans="24:29">
      <c r="X18871" s="429"/>
      <c r="Y18871" s="429"/>
      <c r="Z18871" s="429"/>
      <c r="AA18871" s="429"/>
      <c r="AB18871" s="185"/>
      <c r="AC18871" s="431"/>
    </row>
    <row r="18872" spans="24:29">
      <c r="X18872" s="429"/>
      <c r="Y18872" s="429"/>
      <c r="Z18872" s="429"/>
      <c r="AA18872" s="429"/>
      <c r="AB18872" s="185"/>
      <c r="AC18872" s="431"/>
    </row>
    <row r="18873" spans="24:29">
      <c r="X18873" s="429"/>
      <c r="Y18873" s="429"/>
      <c r="Z18873" s="429"/>
      <c r="AA18873" s="429"/>
      <c r="AB18873" s="185"/>
      <c r="AC18873" s="431"/>
    </row>
    <row r="18874" spans="24:29">
      <c r="X18874" s="429"/>
      <c r="Y18874" s="429"/>
      <c r="Z18874" s="429"/>
      <c r="AA18874" s="429"/>
      <c r="AB18874" s="185"/>
      <c r="AC18874" s="431"/>
    </row>
    <row r="18875" spans="24:29">
      <c r="X18875" s="429"/>
      <c r="Y18875" s="429"/>
      <c r="Z18875" s="429"/>
      <c r="AA18875" s="429"/>
      <c r="AB18875" s="185"/>
      <c r="AC18875" s="431"/>
    </row>
    <row r="18876" spans="24:29">
      <c r="X18876" s="429"/>
      <c r="Y18876" s="429"/>
      <c r="Z18876" s="429"/>
      <c r="AA18876" s="429"/>
      <c r="AB18876" s="185"/>
      <c r="AC18876" s="431"/>
    </row>
    <row r="18877" spans="24:29">
      <c r="X18877" s="429"/>
      <c r="Y18877" s="429"/>
      <c r="Z18877" s="429"/>
      <c r="AA18877" s="429"/>
      <c r="AB18877" s="185"/>
      <c r="AC18877" s="431"/>
    </row>
    <row r="18878" spans="24:29">
      <c r="X18878" s="429"/>
      <c r="Y18878" s="429"/>
      <c r="Z18878" s="429"/>
      <c r="AA18878" s="429"/>
      <c r="AB18878" s="185"/>
      <c r="AC18878" s="431"/>
    </row>
    <row r="18879" spans="24:29">
      <c r="X18879" s="429"/>
      <c r="Y18879" s="429"/>
      <c r="Z18879" s="429"/>
      <c r="AA18879" s="429"/>
      <c r="AB18879" s="185"/>
      <c r="AC18879" s="431"/>
    </row>
    <row r="18880" spans="24:29">
      <c r="X18880" s="429"/>
      <c r="Y18880" s="429"/>
      <c r="Z18880" s="429"/>
      <c r="AA18880" s="429"/>
      <c r="AB18880" s="185"/>
      <c r="AC18880" s="431"/>
    </row>
    <row r="18881" spans="24:29">
      <c r="X18881" s="429"/>
      <c r="Y18881" s="429"/>
      <c r="Z18881" s="429"/>
      <c r="AA18881" s="429"/>
      <c r="AB18881" s="185"/>
      <c r="AC18881" s="431"/>
    </row>
    <row r="18882" spans="24:29">
      <c r="X18882" s="429"/>
      <c r="Y18882" s="429"/>
      <c r="Z18882" s="429"/>
      <c r="AA18882" s="429"/>
      <c r="AB18882" s="185"/>
      <c r="AC18882" s="431"/>
    </row>
    <row r="18883" spans="24:29">
      <c r="X18883" s="429"/>
      <c r="Y18883" s="429"/>
      <c r="Z18883" s="429"/>
      <c r="AA18883" s="429"/>
      <c r="AB18883" s="185"/>
      <c r="AC18883" s="431"/>
    </row>
    <row r="18884" spans="24:29">
      <c r="X18884" s="429"/>
      <c r="Y18884" s="429"/>
      <c r="Z18884" s="429"/>
      <c r="AA18884" s="429"/>
      <c r="AB18884" s="185"/>
      <c r="AC18884" s="431"/>
    </row>
    <row r="18885" spans="24:29">
      <c r="X18885" s="429"/>
      <c r="Y18885" s="429"/>
      <c r="Z18885" s="429"/>
      <c r="AA18885" s="429"/>
      <c r="AB18885" s="185"/>
      <c r="AC18885" s="431"/>
    </row>
    <row r="18886" spans="24:29">
      <c r="X18886" s="429"/>
      <c r="Y18886" s="429"/>
      <c r="Z18886" s="429"/>
      <c r="AA18886" s="429"/>
      <c r="AB18886" s="185"/>
      <c r="AC18886" s="431"/>
    </row>
    <row r="18887" spans="24:29">
      <c r="X18887" s="429"/>
      <c r="Y18887" s="429"/>
      <c r="Z18887" s="429"/>
      <c r="AA18887" s="429"/>
      <c r="AB18887" s="185"/>
      <c r="AC18887" s="431"/>
    </row>
    <row r="18888" spans="24:29">
      <c r="X18888" s="429"/>
      <c r="Y18888" s="429"/>
      <c r="Z18888" s="429"/>
      <c r="AA18888" s="429"/>
      <c r="AB18888" s="185"/>
      <c r="AC18888" s="431"/>
    </row>
    <row r="18889" spans="24:29">
      <c r="X18889" s="429"/>
      <c r="Y18889" s="429"/>
      <c r="Z18889" s="429"/>
      <c r="AA18889" s="429"/>
      <c r="AB18889" s="185"/>
      <c r="AC18889" s="431"/>
    </row>
    <row r="18890" spans="24:29">
      <c r="X18890" s="429"/>
      <c r="Y18890" s="429"/>
      <c r="Z18890" s="429"/>
      <c r="AA18890" s="429"/>
      <c r="AB18890" s="185"/>
      <c r="AC18890" s="431"/>
    </row>
    <row r="18891" spans="24:29">
      <c r="X18891" s="429"/>
      <c r="Y18891" s="429"/>
      <c r="Z18891" s="429"/>
      <c r="AA18891" s="429"/>
      <c r="AB18891" s="185"/>
      <c r="AC18891" s="431"/>
    </row>
    <row r="18892" spans="24:29">
      <c r="X18892" s="429"/>
      <c r="Y18892" s="429"/>
      <c r="Z18892" s="429"/>
      <c r="AA18892" s="429"/>
      <c r="AB18892" s="185"/>
      <c r="AC18892" s="431"/>
    </row>
    <row r="18893" spans="24:29">
      <c r="X18893" s="429"/>
      <c r="Y18893" s="429"/>
      <c r="Z18893" s="429"/>
      <c r="AA18893" s="429"/>
      <c r="AB18893" s="185"/>
      <c r="AC18893" s="431"/>
    </row>
    <row r="18894" spans="24:29">
      <c r="X18894" s="429"/>
      <c r="Y18894" s="429"/>
      <c r="Z18894" s="429"/>
      <c r="AA18894" s="429"/>
      <c r="AB18894" s="185"/>
      <c r="AC18894" s="431"/>
    </row>
    <row r="18895" spans="24:29">
      <c r="X18895" s="429"/>
      <c r="Y18895" s="429"/>
      <c r="Z18895" s="429"/>
      <c r="AA18895" s="429"/>
      <c r="AB18895" s="185"/>
      <c r="AC18895" s="431"/>
    </row>
    <row r="18896" spans="24:29">
      <c r="X18896" s="429"/>
      <c r="Y18896" s="429"/>
      <c r="Z18896" s="429"/>
      <c r="AA18896" s="429"/>
      <c r="AB18896" s="185"/>
      <c r="AC18896" s="431"/>
    </row>
    <row r="18897" spans="24:29">
      <c r="X18897" s="429"/>
      <c r="Y18897" s="429"/>
      <c r="Z18897" s="429"/>
      <c r="AA18897" s="429"/>
      <c r="AB18897" s="185"/>
      <c r="AC18897" s="431"/>
    </row>
    <row r="18898" spans="24:29">
      <c r="X18898" s="429"/>
      <c r="Y18898" s="429"/>
      <c r="Z18898" s="429"/>
      <c r="AA18898" s="429"/>
      <c r="AB18898" s="185"/>
      <c r="AC18898" s="431"/>
    </row>
    <row r="18899" spans="24:29">
      <c r="X18899" s="429"/>
      <c r="Y18899" s="429"/>
      <c r="Z18899" s="429"/>
      <c r="AA18899" s="429"/>
      <c r="AB18899" s="185"/>
      <c r="AC18899" s="431"/>
    </row>
    <row r="18900" spans="24:29">
      <c r="X18900" s="429"/>
      <c r="Y18900" s="429"/>
      <c r="Z18900" s="429"/>
      <c r="AA18900" s="429"/>
      <c r="AB18900" s="185"/>
      <c r="AC18900" s="431"/>
    </row>
    <row r="18901" spans="24:29">
      <c r="X18901" s="429"/>
      <c r="Y18901" s="429"/>
      <c r="Z18901" s="429"/>
      <c r="AA18901" s="429"/>
      <c r="AB18901" s="185"/>
      <c r="AC18901" s="431"/>
    </row>
    <row r="18902" spans="24:29">
      <c r="X18902" s="429"/>
      <c r="Y18902" s="429"/>
      <c r="Z18902" s="429"/>
      <c r="AA18902" s="429"/>
      <c r="AB18902" s="185"/>
      <c r="AC18902" s="431"/>
    </row>
    <row r="18903" spans="24:29">
      <c r="X18903" s="429"/>
      <c r="Y18903" s="429"/>
      <c r="Z18903" s="429"/>
      <c r="AA18903" s="429"/>
      <c r="AB18903" s="185"/>
      <c r="AC18903" s="431"/>
    </row>
    <row r="18904" spans="24:29">
      <c r="X18904" s="429"/>
      <c r="Y18904" s="429"/>
      <c r="Z18904" s="429"/>
      <c r="AA18904" s="429"/>
      <c r="AB18904" s="185"/>
      <c r="AC18904" s="431"/>
    </row>
    <row r="18905" spans="24:29">
      <c r="X18905" s="429"/>
      <c r="Y18905" s="429"/>
      <c r="Z18905" s="429"/>
      <c r="AA18905" s="429"/>
      <c r="AB18905" s="185"/>
      <c r="AC18905" s="431"/>
    </row>
    <row r="18906" spans="24:29">
      <c r="X18906" s="429"/>
      <c r="Y18906" s="429"/>
      <c r="Z18906" s="429"/>
      <c r="AA18906" s="429"/>
      <c r="AB18906" s="185"/>
      <c r="AC18906" s="431"/>
    </row>
    <row r="18907" spans="24:29">
      <c r="X18907" s="429"/>
      <c r="Y18907" s="429"/>
      <c r="Z18907" s="429"/>
      <c r="AA18907" s="429"/>
      <c r="AB18907" s="185"/>
      <c r="AC18907" s="431"/>
    </row>
    <row r="18908" spans="24:29">
      <c r="X18908" s="429"/>
      <c r="Y18908" s="429"/>
      <c r="Z18908" s="429"/>
      <c r="AA18908" s="429"/>
      <c r="AB18908" s="185"/>
      <c r="AC18908" s="431"/>
    </row>
    <row r="18909" spans="24:29">
      <c r="X18909" s="429"/>
      <c r="Y18909" s="429"/>
      <c r="Z18909" s="429"/>
      <c r="AA18909" s="429"/>
      <c r="AB18909" s="185"/>
      <c r="AC18909" s="431"/>
    </row>
    <row r="18910" spans="24:29">
      <c r="X18910" s="429"/>
      <c r="Y18910" s="429"/>
      <c r="Z18910" s="429"/>
      <c r="AA18910" s="429"/>
      <c r="AB18910" s="185"/>
      <c r="AC18910" s="431"/>
    </row>
    <row r="18911" spans="24:29">
      <c r="X18911" s="429"/>
      <c r="Y18911" s="429"/>
      <c r="Z18911" s="429"/>
      <c r="AA18911" s="429"/>
      <c r="AB18911" s="185"/>
      <c r="AC18911" s="431"/>
    </row>
    <row r="18912" spans="24:29">
      <c r="X18912" s="429"/>
      <c r="Y18912" s="429"/>
      <c r="Z18912" s="429"/>
      <c r="AA18912" s="429"/>
      <c r="AB18912" s="185"/>
      <c r="AC18912" s="431"/>
    </row>
    <row r="18913" spans="24:29">
      <c r="X18913" s="429"/>
      <c r="Y18913" s="429"/>
      <c r="Z18913" s="429"/>
      <c r="AA18913" s="429"/>
      <c r="AB18913" s="185"/>
      <c r="AC18913" s="431"/>
    </row>
    <row r="18914" spans="24:29">
      <c r="X18914" s="429"/>
      <c r="Y18914" s="429"/>
      <c r="Z18914" s="429"/>
      <c r="AA18914" s="429"/>
      <c r="AB18914" s="185"/>
      <c r="AC18914" s="431"/>
    </row>
    <row r="18915" spans="24:29">
      <c r="X18915" s="429"/>
      <c r="Y18915" s="429"/>
      <c r="Z18915" s="429"/>
      <c r="AA18915" s="429"/>
      <c r="AB18915" s="185"/>
      <c r="AC18915" s="431"/>
    </row>
    <row r="18916" spans="24:29">
      <c r="X18916" s="429"/>
      <c r="Y18916" s="429"/>
      <c r="Z18916" s="429"/>
      <c r="AA18916" s="429"/>
      <c r="AB18916" s="185"/>
      <c r="AC18916" s="431"/>
    </row>
    <row r="18917" spans="24:29">
      <c r="X18917" s="429"/>
      <c r="Y18917" s="429"/>
      <c r="Z18917" s="429"/>
      <c r="AA18917" s="429"/>
      <c r="AB18917" s="185"/>
      <c r="AC18917" s="431"/>
    </row>
    <row r="18918" spans="24:29">
      <c r="X18918" s="429"/>
      <c r="Y18918" s="429"/>
      <c r="Z18918" s="429"/>
      <c r="AA18918" s="429"/>
      <c r="AB18918" s="185"/>
      <c r="AC18918" s="431"/>
    </row>
    <row r="18919" spans="24:29">
      <c r="X18919" s="429"/>
      <c r="Y18919" s="429"/>
      <c r="Z18919" s="429"/>
      <c r="AA18919" s="429"/>
      <c r="AB18919" s="185"/>
      <c r="AC18919" s="431"/>
    </row>
    <row r="18920" spans="24:29">
      <c r="X18920" s="429"/>
      <c r="Y18920" s="429"/>
      <c r="Z18920" s="429"/>
      <c r="AA18920" s="429"/>
      <c r="AB18920" s="185"/>
      <c r="AC18920" s="431"/>
    </row>
    <row r="18921" spans="24:29">
      <c r="X18921" s="429"/>
      <c r="Y18921" s="429"/>
      <c r="Z18921" s="429"/>
      <c r="AA18921" s="429"/>
      <c r="AB18921" s="185"/>
      <c r="AC18921" s="431"/>
    </row>
    <row r="18922" spans="24:29">
      <c r="X18922" s="429"/>
      <c r="Y18922" s="429"/>
      <c r="Z18922" s="429"/>
      <c r="AA18922" s="429"/>
      <c r="AB18922" s="185"/>
      <c r="AC18922" s="431"/>
    </row>
    <row r="18923" spans="24:29">
      <c r="X18923" s="429"/>
      <c r="Y18923" s="429"/>
      <c r="Z18923" s="429"/>
      <c r="AA18923" s="429"/>
      <c r="AB18923" s="185"/>
      <c r="AC18923" s="431"/>
    </row>
    <row r="18924" spans="24:29">
      <c r="X18924" s="429"/>
      <c r="Y18924" s="429"/>
      <c r="Z18924" s="429"/>
      <c r="AA18924" s="429"/>
      <c r="AB18924" s="185"/>
      <c r="AC18924" s="431"/>
    </row>
    <row r="18925" spans="24:29">
      <c r="X18925" s="429"/>
      <c r="Y18925" s="429"/>
      <c r="Z18925" s="429"/>
      <c r="AA18925" s="429"/>
      <c r="AB18925" s="185"/>
      <c r="AC18925" s="431"/>
    </row>
    <row r="18926" spans="24:29">
      <c r="X18926" s="429"/>
      <c r="Y18926" s="429"/>
      <c r="Z18926" s="429"/>
      <c r="AA18926" s="429"/>
      <c r="AB18926" s="185"/>
      <c r="AC18926" s="431"/>
    </row>
    <row r="18927" spans="24:29">
      <c r="X18927" s="429"/>
      <c r="Y18927" s="429"/>
      <c r="Z18927" s="429"/>
      <c r="AA18927" s="429"/>
      <c r="AB18927" s="185"/>
      <c r="AC18927" s="431"/>
    </row>
    <row r="18928" spans="24:29">
      <c r="X18928" s="429"/>
      <c r="Y18928" s="429"/>
      <c r="Z18928" s="429"/>
      <c r="AA18928" s="429"/>
      <c r="AB18928" s="185"/>
      <c r="AC18928" s="431"/>
    </row>
    <row r="18929" spans="24:29">
      <c r="X18929" s="429"/>
      <c r="Y18929" s="429"/>
      <c r="Z18929" s="429"/>
      <c r="AA18929" s="429"/>
      <c r="AB18929" s="185"/>
      <c r="AC18929" s="431"/>
    </row>
    <row r="18930" spans="24:29">
      <c r="X18930" s="429"/>
      <c r="Y18930" s="429"/>
      <c r="Z18930" s="429"/>
      <c r="AA18930" s="429"/>
      <c r="AB18930" s="185"/>
      <c r="AC18930" s="431"/>
    </row>
    <row r="18931" spans="24:29">
      <c r="X18931" s="429"/>
      <c r="Y18931" s="429"/>
      <c r="Z18931" s="429"/>
      <c r="AA18931" s="429"/>
      <c r="AB18931" s="185"/>
      <c r="AC18931" s="431"/>
    </row>
    <row r="18932" spans="24:29">
      <c r="X18932" s="429"/>
      <c r="Y18932" s="429"/>
      <c r="Z18932" s="429"/>
      <c r="AA18932" s="429"/>
      <c r="AB18932" s="185"/>
      <c r="AC18932" s="431"/>
    </row>
    <row r="18933" spans="24:29">
      <c r="X18933" s="429"/>
      <c r="Y18933" s="429"/>
      <c r="Z18933" s="429"/>
      <c r="AA18933" s="429"/>
      <c r="AB18933" s="185"/>
      <c r="AC18933" s="431"/>
    </row>
    <row r="18934" spans="24:29">
      <c r="X18934" s="429"/>
      <c r="Y18934" s="429"/>
      <c r="Z18934" s="429"/>
      <c r="AA18934" s="429"/>
      <c r="AB18934" s="185"/>
      <c r="AC18934" s="431"/>
    </row>
    <row r="18935" spans="24:29">
      <c r="X18935" s="429"/>
      <c r="Y18935" s="429"/>
      <c r="Z18935" s="429"/>
      <c r="AA18935" s="429"/>
      <c r="AB18935" s="185"/>
      <c r="AC18935" s="431"/>
    </row>
    <row r="18936" spans="24:29">
      <c r="X18936" s="429"/>
      <c r="Y18936" s="429"/>
      <c r="Z18936" s="429"/>
      <c r="AA18936" s="429"/>
      <c r="AB18936" s="185"/>
      <c r="AC18936" s="431"/>
    </row>
    <row r="18937" spans="24:29">
      <c r="X18937" s="429"/>
      <c r="Y18937" s="429"/>
      <c r="Z18937" s="429"/>
      <c r="AA18937" s="429"/>
      <c r="AB18937" s="185"/>
      <c r="AC18937" s="431"/>
    </row>
    <row r="18938" spans="24:29">
      <c r="X18938" s="429"/>
      <c r="Y18938" s="429"/>
      <c r="Z18938" s="429"/>
      <c r="AA18938" s="429"/>
      <c r="AB18938" s="185"/>
      <c r="AC18938" s="431"/>
    </row>
    <row r="18939" spans="24:29">
      <c r="X18939" s="429"/>
      <c r="Y18939" s="429"/>
      <c r="Z18939" s="429"/>
      <c r="AA18939" s="429"/>
      <c r="AB18939" s="185"/>
      <c r="AC18939" s="431"/>
    </row>
    <row r="18940" spans="24:29">
      <c r="X18940" s="429"/>
      <c r="Y18940" s="429"/>
      <c r="Z18940" s="429"/>
      <c r="AA18940" s="429"/>
      <c r="AB18940" s="185"/>
      <c r="AC18940" s="431"/>
    </row>
    <row r="18941" spans="24:29">
      <c r="X18941" s="429"/>
      <c r="Y18941" s="429"/>
      <c r="Z18941" s="429"/>
      <c r="AA18941" s="429"/>
      <c r="AB18941" s="185"/>
      <c r="AC18941" s="431"/>
    </row>
    <row r="18942" spans="24:29">
      <c r="X18942" s="429"/>
      <c r="Y18942" s="429"/>
      <c r="Z18942" s="429"/>
      <c r="AA18942" s="429"/>
      <c r="AB18942" s="185"/>
      <c r="AC18942" s="431"/>
    </row>
    <row r="18943" spans="24:29">
      <c r="X18943" s="429"/>
      <c r="Y18943" s="429"/>
      <c r="Z18943" s="429"/>
      <c r="AA18943" s="429"/>
      <c r="AB18943" s="185"/>
      <c r="AC18943" s="431"/>
    </row>
    <row r="18944" spans="24:29">
      <c r="X18944" s="429"/>
      <c r="Y18944" s="429"/>
      <c r="Z18944" s="429"/>
      <c r="AA18944" s="429"/>
      <c r="AB18944" s="185"/>
      <c r="AC18944" s="431"/>
    </row>
    <row r="18945" spans="24:29">
      <c r="X18945" s="429"/>
      <c r="Y18945" s="429"/>
      <c r="Z18945" s="429"/>
      <c r="AA18945" s="429"/>
      <c r="AB18945" s="185"/>
      <c r="AC18945" s="431"/>
    </row>
    <row r="18946" spans="24:29">
      <c r="X18946" s="429"/>
      <c r="Y18946" s="429"/>
      <c r="Z18946" s="429"/>
      <c r="AA18946" s="429"/>
      <c r="AB18946" s="185"/>
      <c r="AC18946" s="431"/>
    </row>
    <row r="18947" spans="24:29">
      <c r="X18947" s="429"/>
      <c r="Y18947" s="429"/>
      <c r="Z18947" s="429"/>
      <c r="AA18947" s="429"/>
      <c r="AB18947" s="185"/>
      <c r="AC18947" s="431"/>
    </row>
    <row r="18948" spans="24:29">
      <c r="X18948" s="429"/>
      <c r="Y18948" s="429"/>
      <c r="Z18948" s="429"/>
      <c r="AA18948" s="429"/>
      <c r="AB18948" s="185"/>
      <c r="AC18948" s="431"/>
    </row>
    <row r="18949" spans="24:29">
      <c r="X18949" s="429"/>
      <c r="Y18949" s="429"/>
      <c r="Z18949" s="429"/>
      <c r="AA18949" s="429"/>
      <c r="AB18949" s="185"/>
      <c r="AC18949" s="431"/>
    </row>
    <row r="18950" spans="24:29">
      <c r="X18950" s="429"/>
      <c r="Y18950" s="429"/>
      <c r="Z18950" s="429"/>
      <c r="AA18950" s="429"/>
      <c r="AB18950" s="185"/>
      <c r="AC18950" s="431"/>
    </row>
    <row r="18951" spans="24:29">
      <c r="X18951" s="429"/>
      <c r="Y18951" s="429"/>
      <c r="Z18951" s="429"/>
      <c r="AA18951" s="429"/>
      <c r="AB18951" s="185"/>
      <c r="AC18951" s="431"/>
    </row>
    <row r="18952" spans="24:29">
      <c r="X18952" s="429"/>
      <c r="Y18952" s="429"/>
      <c r="Z18952" s="429"/>
      <c r="AA18952" s="429"/>
      <c r="AB18952" s="185"/>
      <c r="AC18952" s="431"/>
    </row>
    <row r="18953" spans="24:29">
      <c r="X18953" s="429"/>
      <c r="Y18953" s="429"/>
      <c r="Z18953" s="429"/>
      <c r="AA18953" s="429"/>
      <c r="AB18953" s="185"/>
      <c r="AC18953" s="431"/>
    </row>
    <row r="18954" spans="24:29">
      <c r="X18954" s="429"/>
      <c r="Y18954" s="429"/>
      <c r="Z18954" s="429"/>
      <c r="AA18954" s="429"/>
      <c r="AB18954" s="185"/>
      <c r="AC18954" s="431"/>
    </row>
    <row r="18955" spans="24:29">
      <c r="X18955" s="429"/>
      <c r="Y18955" s="429"/>
      <c r="Z18955" s="429"/>
      <c r="AA18955" s="429"/>
      <c r="AB18955" s="185"/>
      <c r="AC18955" s="431"/>
    </row>
    <row r="18956" spans="24:29">
      <c r="X18956" s="429"/>
      <c r="Y18956" s="429"/>
      <c r="Z18956" s="429"/>
      <c r="AA18956" s="429"/>
      <c r="AB18956" s="185"/>
      <c r="AC18956" s="431"/>
    </row>
    <row r="18957" spans="24:29">
      <c r="X18957" s="429"/>
      <c r="Y18957" s="429"/>
      <c r="Z18957" s="429"/>
      <c r="AA18957" s="429"/>
      <c r="AB18957" s="185"/>
      <c r="AC18957" s="431"/>
    </row>
    <row r="18958" spans="24:29">
      <c r="X18958" s="429"/>
      <c r="Y18958" s="429"/>
      <c r="Z18958" s="429"/>
      <c r="AA18958" s="429"/>
      <c r="AB18958" s="185"/>
      <c r="AC18958" s="431"/>
    </row>
    <row r="18959" spans="24:29">
      <c r="X18959" s="429"/>
      <c r="Y18959" s="429"/>
      <c r="Z18959" s="429"/>
      <c r="AA18959" s="429"/>
      <c r="AB18959" s="185"/>
      <c r="AC18959" s="431"/>
    </row>
    <row r="18960" spans="24:29">
      <c r="X18960" s="429"/>
      <c r="Y18960" s="429"/>
      <c r="Z18960" s="429"/>
      <c r="AA18960" s="429"/>
      <c r="AB18960" s="185"/>
      <c r="AC18960" s="431"/>
    </row>
    <row r="18961" spans="24:29">
      <c r="X18961" s="429"/>
      <c r="Y18961" s="429"/>
      <c r="Z18961" s="429"/>
      <c r="AA18961" s="429"/>
      <c r="AB18961" s="185"/>
      <c r="AC18961" s="431"/>
    </row>
    <row r="18962" spans="24:29">
      <c r="X18962" s="429"/>
      <c r="Y18962" s="429"/>
      <c r="Z18962" s="429"/>
      <c r="AA18962" s="429"/>
      <c r="AB18962" s="185"/>
      <c r="AC18962" s="431"/>
    </row>
    <row r="18963" spans="24:29">
      <c r="X18963" s="429"/>
      <c r="Y18963" s="429"/>
      <c r="Z18963" s="429"/>
      <c r="AA18963" s="429"/>
      <c r="AB18963" s="185"/>
      <c r="AC18963" s="431"/>
    </row>
    <row r="18964" spans="24:29">
      <c r="X18964" s="429"/>
      <c r="Y18964" s="429"/>
      <c r="Z18964" s="429"/>
      <c r="AA18964" s="429"/>
      <c r="AB18964" s="185"/>
      <c r="AC18964" s="431"/>
    </row>
    <row r="18965" spans="24:29">
      <c r="X18965" s="429"/>
      <c r="Y18965" s="429"/>
      <c r="Z18965" s="429"/>
      <c r="AA18965" s="429"/>
      <c r="AB18965" s="185"/>
      <c r="AC18965" s="431"/>
    </row>
    <row r="18966" spans="24:29">
      <c r="X18966" s="429"/>
      <c r="Y18966" s="429"/>
      <c r="Z18966" s="429"/>
      <c r="AA18966" s="429"/>
      <c r="AB18966" s="185"/>
      <c r="AC18966" s="431"/>
    </row>
    <row r="18967" spans="24:29">
      <c r="X18967" s="429"/>
      <c r="Y18967" s="429"/>
      <c r="Z18967" s="429"/>
      <c r="AA18967" s="429"/>
      <c r="AB18967" s="185"/>
      <c r="AC18967" s="431"/>
    </row>
    <row r="18968" spans="24:29">
      <c r="X18968" s="429"/>
      <c r="Y18968" s="429"/>
      <c r="Z18968" s="429"/>
      <c r="AA18968" s="429"/>
      <c r="AB18968" s="185"/>
      <c r="AC18968" s="431"/>
    </row>
    <row r="18969" spans="24:29">
      <c r="X18969" s="429"/>
      <c r="Y18969" s="429"/>
      <c r="Z18969" s="429"/>
      <c r="AA18969" s="429"/>
      <c r="AB18969" s="185"/>
      <c r="AC18969" s="431"/>
    </row>
    <row r="18970" spans="24:29">
      <c r="X18970" s="429"/>
      <c r="Y18970" s="429"/>
      <c r="Z18970" s="429"/>
      <c r="AA18970" s="429"/>
      <c r="AB18970" s="185"/>
      <c r="AC18970" s="431"/>
    </row>
    <row r="18971" spans="24:29">
      <c r="X18971" s="429"/>
      <c r="Y18971" s="429"/>
      <c r="Z18971" s="429"/>
      <c r="AA18971" s="429"/>
      <c r="AB18971" s="185"/>
      <c r="AC18971" s="431"/>
    </row>
    <row r="18972" spans="24:29">
      <c r="X18972" s="429"/>
      <c r="Y18972" s="429"/>
      <c r="Z18972" s="429"/>
      <c r="AA18972" s="429"/>
      <c r="AB18972" s="185"/>
      <c r="AC18972" s="431"/>
    </row>
    <row r="18973" spans="24:29">
      <c r="X18973" s="429"/>
      <c r="Y18973" s="429"/>
      <c r="Z18973" s="429"/>
      <c r="AA18973" s="429"/>
      <c r="AB18973" s="185"/>
      <c r="AC18973" s="431"/>
    </row>
    <row r="18974" spans="24:29">
      <c r="X18974" s="429"/>
      <c r="Y18974" s="429"/>
      <c r="Z18974" s="429"/>
      <c r="AA18974" s="429"/>
      <c r="AB18974" s="185"/>
      <c r="AC18974" s="431"/>
    </row>
    <row r="18975" spans="24:29">
      <c r="X18975" s="429"/>
      <c r="Y18975" s="429"/>
      <c r="Z18975" s="429"/>
      <c r="AA18975" s="429"/>
      <c r="AB18975" s="185"/>
      <c r="AC18975" s="431"/>
    </row>
    <row r="18976" spans="24:29">
      <c r="X18976" s="429"/>
      <c r="Y18976" s="429"/>
      <c r="Z18976" s="429"/>
      <c r="AA18976" s="429"/>
      <c r="AB18976" s="185"/>
      <c r="AC18976" s="431"/>
    </row>
    <row r="18977" spans="24:29">
      <c r="X18977" s="429"/>
      <c r="Y18977" s="429"/>
      <c r="Z18977" s="429"/>
      <c r="AA18977" s="429"/>
      <c r="AB18977" s="185"/>
      <c r="AC18977" s="431"/>
    </row>
    <row r="18978" spans="24:29">
      <c r="X18978" s="429"/>
      <c r="Y18978" s="429"/>
      <c r="Z18978" s="429"/>
      <c r="AA18978" s="429"/>
      <c r="AB18978" s="185"/>
      <c r="AC18978" s="431"/>
    </row>
    <row r="18979" spans="24:29">
      <c r="X18979" s="429"/>
      <c r="Y18979" s="429"/>
      <c r="Z18979" s="429"/>
      <c r="AA18979" s="429"/>
      <c r="AB18979" s="185"/>
      <c r="AC18979" s="431"/>
    </row>
    <row r="18980" spans="24:29">
      <c r="X18980" s="429"/>
      <c r="Y18980" s="429"/>
      <c r="Z18980" s="429"/>
      <c r="AA18980" s="429"/>
      <c r="AB18980" s="185"/>
      <c r="AC18980" s="431"/>
    </row>
    <row r="18981" spans="24:29">
      <c r="X18981" s="429"/>
      <c r="Y18981" s="429"/>
      <c r="Z18981" s="429"/>
      <c r="AA18981" s="429"/>
      <c r="AB18981" s="185"/>
      <c r="AC18981" s="431"/>
    </row>
    <row r="18982" spans="24:29">
      <c r="X18982" s="429"/>
      <c r="Y18982" s="429"/>
      <c r="Z18982" s="429"/>
      <c r="AA18982" s="429"/>
      <c r="AB18982" s="185"/>
      <c r="AC18982" s="431"/>
    </row>
    <row r="18983" spans="24:29">
      <c r="X18983" s="429"/>
      <c r="Y18983" s="429"/>
      <c r="Z18983" s="429"/>
      <c r="AA18983" s="429"/>
      <c r="AB18983" s="185"/>
      <c r="AC18983" s="431"/>
    </row>
    <row r="18984" spans="24:29">
      <c r="X18984" s="429"/>
      <c r="Y18984" s="429"/>
      <c r="Z18984" s="429"/>
      <c r="AA18984" s="429"/>
      <c r="AB18984" s="185"/>
      <c r="AC18984" s="431"/>
    </row>
    <row r="18985" spans="24:29">
      <c r="X18985" s="429"/>
      <c r="Y18985" s="429"/>
      <c r="Z18985" s="429"/>
      <c r="AA18985" s="429"/>
      <c r="AB18985" s="185"/>
      <c r="AC18985" s="431"/>
    </row>
    <row r="18986" spans="24:29">
      <c r="X18986" s="429"/>
      <c r="Y18986" s="429"/>
      <c r="Z18986" s="429"/>
      <c r="AA18986" s="429"/>
      <c r="AB18986" s="185"/>
      <c r="AC18986" s="431"/>
    </row>
    <row r="18987" spans="24:29">
      <c r="X18987" s="429"/>
      <c r="Y18987" s="429"/>
      <c r="Z18987" s="429"/>
      <c r="AA18987" s="429"/>
      <c r="AB18987" s="185"/>
      <c r="AC18987" s="431"/>
    </row>
    <row r="18988" spans="24:29">
      <c r="X18988" s="429"/>
      <c r="Y18988" s="429"/>
      <c r="Z18988" s="429"/>
      <c r="AA18988" s="429"/>
      <c r="AB18988" s="185"/>
      <c r="AC18988" s="431"/>
    </row>
    <row r="18989" spans="24:29">
      <c r="X18989" s="429"/>
      <c r="Y18989" s="429"/>
      <c r="Z18989" s="429"/>
      <c r="AA18989" s="429"/>
      <c r="AB18989" s="185"/>
      <c r="AC18989" s="431"/>
    </row>
    <row r="18990" spans="24:29">
      <c r="X18990" s="429"/>
      <c r="Y18990" s="429"/>
      <c r="Z18990" s="429"/>
      <c r="AA18990" s="429"/>
      <c r="AB18990" s="185"/>
      <c r="AC18990" s="431"/>
    </row>
    <row r="18991" spans="24:29">
      <c r="X18991" s="429"/>
      <c r="Y18991" s="429"/>
      <c r="Z18991" s="429"/>
      <c r="AA18991" s="429"/>
      <c r="AB18991" s="185"/>
      <c r="AC18991" s="431"/>
    </row>
    <row r="18992" spans="24:29">
      <c r="X18992" s="429"/>
      <c r="Y18992" s="429"/>
      <c r="Z18992" s="429"/>
      <c r="AA18992" s="429"/>
      <c r="AB18992" s="185"/>
      <c r="AC18992" s="431"/>
    </row>
    <row r="18993" spans="24:29">
      <c r="X18993" s="429"/>
      <c r="Y18993" s="429"/>
      <c r="Z18993" s="429"/>
      <c r="AA18993" s="429"/>
      <c r="AB18993" s="185"/>
      <c r="AC18993" s="431"/>
    </row>
    <row r="18994" spans="24:29">
      <c r="X18994" s="429"/>
      <c r="Y18994" s="429"/>
      <c r="Z18994" s="429"/>
      <c r="AA18994" s="429"/>
      <c r="AB18994" s="185"/>
      <c r="AC18994" s="431"/>
    </row>
    <row r="18995" spans="24:29">
      <c r="X18995" s="429"/>
      <c r="Y18995" s="429"/>
      <c r="Z18995" s="429"/>
      <c r="AA18995" s="429"/>
      <c r="AB18995" s="185"/>
      <c r="AC18995" s="431"/>
    </row>
    <row r="18996" spans="24:29">
      <c r="X18996" s="429"/>
      <c r="Y18996" s="429"/>
      <c r="Z18996" s="429"/>
      <c r="AA18996" s="429"/>
      <c r="AB18996" s="185"/>
      <c r="AC18996" s="431"/>
    </row>
    <row r="18997" spans="24:29">
      <c r="X18997" s="429"/>
      <c r="Y18997" s="429"/>
      <c r="Z18997" s="429"/>
      <c r="AA18997" s="429"/>
      <c r="AB18997" s="185"/>
      <c r="AC18997" s="431"/>
    </row>
    <row r="18998" spans="24:29">
      <c r="X18998" s="429"/>
      <c r="Y18998" s="429"/>
      <c r="Z18998" s="429"/>
      <c r="AA18998" s="429"/>
      <c r="AB18998" s="185"/>
      <c r="AC18998" s="431"/>
    </row>
    <row r="18999" spans="24:29">
      <c r="X18999" s="429"/>
      <c r="Y18999" s="429"/>
      <c r="Z18999" s="429"/>
      <c r="AA18999" s="429"/>
      <c r="AB18999" s="185"/>
      <c r="AC18999" s="431"/>
    </row>
    <row r="19000" spans="24:29">
      <c r="X19000" s="429"/>
      <c r="Y19000" s="429"/>
      <c r="Z19000" s="429"/>
      <c r="AA19000" s="429"/>
      <c r="AB19000" s="185"/>
      <c r="AC19000" s="431"/>
    </row>
    <row r="19001" spans="24:29">
      <c r="X19001" s="429"/>
      <c r="Y19001" s="429"/>
      <c r="Z19001" s="429"/>
      <c r="AA19001" s="429"/>
      <c r="AB19001" s="185"/>
      <c r="AC19001" s="431"/>
    </row>
    <row r="19002" spans="24:29">
      <c r="X19002" s="429"/>
      <c r="Y19002" s="429"/>
      <c r="Z19002" s="429"/>
      <c r="AA19002" s="429"/>
      <c r="AB19002" s="185"/>
      <c r="AC19002" s="431"/>
    </row>
    <row r="19003" spans="24:29">
      <c r="X19003" s="429"/>
      <c r="Y19003" s="429"/>
      <c r="Z19003" s="429"/>
      <c r="AA19003" s="429"/>
      <c r="AB19003" s="185"/>
      <c r="AC19003" s="431"/>
    </row>
    <row r="19004" spans="24:29">
      <c r="X19004" s="429"/>
      <c r="Y19004" s="429"/>
      <c r="Z19004" s="429"/>
      <c r="AA19004" s="429"/>
      <c r="AB19004" s="185"/>
      <c r="AC19004" s="431"/>
    </row>
    <row r="19005" spans="24:29">
      <c r="X19005" s="429"/>
      <c r="Y19005" s="429"/>
      <c r="Z19005" s="429"/>
      <c r="AA19005" s="429"/>
      <c r="AB19005" s="185"/>
      <c r="AC19005" s="431"/>
    </row>
    <row r="19006" spans="24:29">
      <c r="X19006" s="429"/>
      <c r="Y19006" s="429"/>
      <c r="Z19006" s="429"/>
      <c r="AA19006" s="429"/>
      <c r="AB19006" s="185"/>
      <c r="AC19006" s="431"/>
    </row>
    <row r="19007" spans="24:29">
      <c r="X19007" s="429"/>
      <c r="Y19007" s="429"/>
      <c r="Z19007" s="429"/>
      <c r="AA19007" s="429"/>
      <c r="AB19007" s="185"/>
      <c r="AC19007" s="431"/>
    </row>
    <row r="19008" spans="24:29">
      <c r="X19008" s="429"/>
      <c r="Y19008" s="429"/>
      <c r="Z19008" s="429"/>
      <c r="AA19008" s="429"/>
      <c r="AB19008" s="185"/>
      <c r="AC19008" s="431"/>
    </row>
    <row r="19009" spans="24:29">
      <c r="X19009" s="429"/>
      <c r="Y19009" s="429"/>
      <c r="Z19009" s="429"/>
      <c r="AA19009" s="429"/>
      <c r="AB19009" s="185"/>
      <c r="AC19009" s="431"/>
    </row>
    <row r="19010" spans="24:29">
      <c r="X19010" s="429"/>
      <c r="Y19010" s="429"/>
      <c r="Z19010" s="429"/>
      <c r="AA19010" s="429"/>
      <c r="AB19010" s="185"/>
      <c r="AC19010" s="431"/>
    </row>
    <row r="19011" spans="24:29">
      <c r="X19011" s="429"/>
      <c r="Y19011" s="429"/>
      <c r="Z19011" s="429"/>
      <c r="AA19011" s="429"/>
      <c r="AB19011" s="185"/>
      <c r="AC19011" s="431"/>
    </row>
    <row r="19012" spans="24:29">
      <c r="X19012" s="429"/>
      <c r="Y19012" s="429"/>
      <c r="Z19012" s="429"/>
      <c r="AA19012" s="429"/>
      <c r="AB19012" s="185"/>
      <c r="AC19012" s="431"/>
    </row>
    <row r="19013" spans="24:29">
      <c r="X19013" s="429"/>
      <c r="Y19013" s="429"/>
      <c r="Z19013" s="429"/>
      <c r="AA19013" s="429"/>
      <c r="AB19013" s="185"/>
      <c r="AC19013" s="431"/>
    </row>
    <row r="19014" spans="24:29">
      <c r="X19014" s="429"/>
      <c r="Y19014" s="429"/>
      <c r="Z19014" s="429"/>
      <c r="AA19014" s="429"/>
      <c r="AB19014" s="185"/>
      <c r="AC19014" s="431"/>
    </row>
    <row r="19015" spans="24:29">
      <c r="X19015" s="429"/>
      <c r="Y19015" s="429"/>
      <c r="Z19015" s="429"/>
      <c r="AA19015" s="429"/>
      <c r="AB19015" s="185"/>
      <c r="AC19015" s="431"/>
    </row>
    <row r="19016" spans="24:29">
      <c r="X19016" s="429"/>
      <c r="Y19016" s="429"/>
      <c r="Z19016" s="429"/>
      <c r="AA19016" s="429"/>
      <c r="AB19016" s="185"/>
      <c r="AC19016" s="431"/>
    </row>
    <row r="19017" spans="24:29">
      <c r="X19017" s="429"/>
      <c r="Y19017" s="429"/>
      <c r="Z19017" s="429"/>
      <c r="AA19017" s="429"/>
      <c r="AB19017" s="185"/>
      <c r="AC19017" s="431"/>
    </row>
    <row r="19018" spans="24:29">
      <c r="X19018" s="429"/>
      <c r="Y19018" s="429"/>
      <c r="Z19018" s="429"/>
      <c r="AA19018" s="429"/>
      <c r="AB19018" s="185"/>
      <c r="AC19018" s="431"/>
    </row>
    <row r="19019" spans="24:29">
      <c r="X19019" s="429"/>
      <c r="Y19019" s="429"/>
      <c r="Z19019" s="429"/>
      <c r="AA19019" s="429"/>
      <c r="AB19019" s="185"/>
      <c r="AC19019" s="431"/>
    </row>
    <row r="19020" spans="24:29">
      <c r="X19020" s="429"/>
      <c r="Y19020" s="429"/>
      <c r="Z19020" s="429"/>
      <c r="AA19020" s="429"/>
      <c r="AB19020" s="185"/>
      <c r="AC19020" s="431"/>
    </row>
    <row r="19021" spans="24:29">
      <c r="X19021" s="429"/>
      <c r="Y19021" s="429"/>
      <c r="Z19021" s="429"/>
      <c r="AA19021" s="429"/>
      <c r="AB19021" s="185"/>
      <c r="AC19021" s="431"/>
    </row>
    <row r="19022" spans="24:29">
      <c r="X19022" s="429"/>
      <c r="Y19022" s="429"/>
      <c r="Z19022" s="429"/>
      <c r="AA19022" s="429"/>
      <c r="AB19022" s="185"/>
      <c r="AC19022" s="431"/>
    </row>
    <row r="19023" spans="24:29">
      <c r="X19023" s="429"/>
      <c r="Y19023" s="429"/>
      <c r="Z19023" s="429"/>
      <c r="AA19023" s="429"/>
      <c r="AB19023" s="185"/>
      <c r="AC19023" s="431"/>
    </row>
    <row r="19024" spans="24:29">
      <c r="X19024" s="429"/>
      <c r="Y19024" s="429"/>
      <c r="Z19024" s="429"/>
      <c r="AA19024" s="429"/>
      <c r="AB19024" s="185"/>
      <c r="AC19024" s="431"/>
    </row>
    <row r="19025" spans="24:29">
      <c r="X19025" s="429"/>
      <c r="Y19025" s="429"/>
      <c r="Z19025" s="429"/>
      <c r="AA19025" s="429"/>
      <c r="AB19025" s="185"/>
      <c r="AC19025" s="431"/>
    </row>
    <row r="19026" spans="24:29">
      <c r="X19026" s="429"/>
      <c r="Y19026" s="429"/>
      <c r="Z19026" s="429"/>
      <c r="AA19026" s="429"/>
      <c r="AB19026" s="185"/>
      <c r="AC19026" s="431"/>
    </row>
    <row r="19027" spans="24:29">
      <c r="X19027" s="429"/>
      <c r="Y19027" s="429"/>
      <c r="Z19027" s="429"/>
      <c r="AA19027" s="429"/>
      <c r="AB19027" s="185"/>
      <c r="AC19027" s="431"/>
    </row>
    <row r="19028" spans="24:29">
      <c r="X19028" s="429"/>
      <c r="Y19028" s="429"/>
      <c r="Z19028" s="429"/>
      <c r="AA19028" s="429"/>
      <c r="AB19028" s="185"/>
      <c r="AC19028" s="431"/>
    </row>
    <row r="19029" spans="24:29">
      <c r="X19029" s="429"/>
      <c r="Y19029" s="429"/>
      <c r="Z19029" s="429"/>
      <c r="AA19029" s="429"/>
      <c r="AB19029" s="185"/>
      <c r="AC19029" s="431"/>
    </row>
    <row r="19030" spans="24:29">
      <c r="X19030" s="429"/>
      <c r="Y19030" s="429"/>
      <c r="Z19030" s="429"/>
      <c r="AA19030" s="429"/>
      <c r="AB19030" s="185"/>
      <c r="AC19030" s="431"/>
    </row>
    <row r="19031" spans="24:29">
      <c r="X19031" s="429"/>
      <c r="Y19031" s="429"/>
      <c r="Z19031" s="429"/>
      <c r="AA19031" s="429"/>
      <c r="AB19031" s="185"/>
      <c r="AC19031" s="431"/>
    </row>
    <row r="19032" spans="24:29">
      <c r="X19032" s="429"/>
      <c r="Y19032" s="429"/>
      <c r="Z19032" s="429"/>
      <c r="AA19032" s="429"/>
      <c r="AB19032" s="185"/>
      <c r="AC19032" s="431"/>
    </row>
    <row r="19033" spans="24:29">
      <c r="X19033" s="429"/>
      <c r="Y19033" s="429"/>
      <c r="Z19033" s="429"/>
      <c r="AA19033" s="429"/>
      <c r="AB19033" s="185"/>
      <c r="AC19033" s="431"/>
    </row>
    <row r="19034" spans="24:29">
      <c r="X19034" s="429"/>
      <c r="Y19034" s="429"/>
      <c r="Z19034" s="429"/>
      <c r="AA19034" s="429"/>
      <c r="AB19034" s="185"/>
      <c r="AC19034" s="431"/>
    </row>
    <row r="19035" spans="24:29">
      <c r="X19035" s="429"/>
      <c r="Y19035" s="429"/>
      <c r="Z19035" s="429"/>
      <c r="AA19035" s="429"/>
      <c r="AB19035" s="185"/>
      <c r="AC19035" s="431"/>
    </row>
    <row r="19036" spans="24:29">
      <c r="X19036" s="429"/>
      <c r="Y19036" s="429"/>
      <c r="Z19036" s="429"/>
      <c r="AA19036" s="429"/>
      <c r="AB19036" s="185"/>
      <c r="AC19036" s="431"/>
    </row>
    <row r="19037" spans="24:29">
      <c r="X19037" s="429"/>
      <c r="Y19037" s="429"/>
      <c r="Z19037" s="429"/>
      <c r="AA19037" s="429"/>
      <c r="AB19037" s="185"/>
      <c r="AC19037" s="431"/>
    </row>
    <row r="19038" spans="24:29">
      <c r="X19038" s="429"/>
      <c r="Y19038" s="429"/>
      <c r="Z19038" s="429"/>
      <c r="AA19038" s="429"/>
      <c r="AB19038" s="185"/>
      <c r="AC19038" s="431"/>
    </row>
    <row r="19039" spans="24:29">
      <c r="X19039" s="429"/>
      <c r="Y19039" s="429"/>
      <c r="Z19039" s="429"/>
      <c r="AA19039" s="429"/>
      <c r="AB19039" s="185"/>
      <c r="AC19039" s="431"/>
    </row>
    <row r="19040" spans="24:29">
      <c r="X19040" s="429"/>
      <c r="Y19040" s="429"/>
      <c r="Z19040" s="429"/>
      <c r="AA19040" s="429"/>
      <c r="AB19040" s="185"/>
      <c r="AC19040" s="431"/>
    </row>
    <row r="19041" spans="24:29">
      <c r="X19041" s="429"/>
      <c r="Y19041" s="429"/>
      <c r="Z19041" s="429"/>
      <c r="AA19041" s="429"/>
      <c r="AB19041" s="185"/>
      <c r="AC19041" s="431"/>
    </row>
    <row r="19042" spans="24:29">
      <c r="X19042" s="429"/>
      <c r="Y19042" s="429"/>
      <c r="Z19042" s="429"/>
      <c r="AA19042" s="429"/>
      <c r="AB19042" s="185"/>
      <c r="AC19042" s="431"/>
    </row>
    <row r="19043" spans="24:29">
      <c r="X19043" s="429"/>
      <c r="Y19043" s="429"/>
      <c r="Z19043" s="429"/>
      <c r="AA19043" s="429"/>
      <c r="AB19043" s="185"/>
      <c r="AC19043" s="431"/>
    </row>
    <row r="19044" spans="24:29">
      <c r="X19044" s="429"/>
      <c r="Y19044" s="429"/>
      <c r="Z19044" s="429"/>
      <c r="AA19044" s="429"/>
      <c r="AB19044" s="185"/>
      <c r="AC19044" s="431"/>
    </row>
    <row r="19045" spans="24:29">
      <c r="X19045" s="429"/>
      <c r="Y19045" s="429"/>
      <c r="Z19045" s="429"/>
      <c r="AA19045" s="429"/>
      <c r="AB19045" s="185"/>
      <c r="AC19045" s="431"/>
    </row>
    <row r="19046" spans="24:29">
      <c r="X19046" s="429"/>
      <c r="Y19046" s="429"/>
      <c r="Z19046" s="429"/>
      <c r="AA19046" s="429"/>
      <c r="AB19046" s="185"/>
      <c r="AC19046" s="431"/>
    </row>
    <row r="19047" spans="24:29">
      <c r="X19047" s="429"/>
      <c r="Y19047" s="429"/>
      <c r="Z19047" s="429"/>
      <c r="AA19047" s="429"/>
      <c r="AB19047" s="185"/>
      <c r="AC19047" s="431"/>
    </row>
    <row r="19048" spans="24:29">
      <c r="X19048" s="429"/>
      <c r="Y19048" s="429"/>
      <c r="Z19048" s="429"/>
      <c r="AA19048" s="429"/>
      <c r="AB19048" s="185"/>
      <c r="AC19048" s="431"/>
    </row>
    <row r="19049" spans="24:29">
      <c r="X19049" s="429"/>
      <c r="Y19049" s="429"/>
      <c r="Z19049" s="429"/>
      <c r="AA19049" s="429"/>
      <c r="AB19049" s="185"/>
      <c r="AC19049" s="431"/>
    </row>
    <row r="19050" spans="24:29">
      <c r="X19050" s="429"/>
      <c r="Y19050" s="429"/>
      <c r="Z19050" s="429"/>
      <c r="AA19050" s="429"/>
      <c r="AB19050" s="185"/>
      <c r="AC19050" s="431"/>
    </row>
    <row r="19051" spans="24:29">
      <c r="X19051" s="429"/>
      <c r="Y19051" s="429"/>
      <c r="Z19051" s="429"/>
      <c r="AA19051" s="429"/>
      <c r="AB19051" s="185"/>
      <c r="AC19051" s="431"/>
    </row>
    <row r="19052" spans="24:29">
      <c r="X19052" s="429"/>
      <c r="Y19052" s="429"/>
      <c r="Z19052" s="429"/>
      <c r="AA19052" s="429"/>
      <c r="AB19052" s="185"/>
      <c r="AC19052" s="431"/>
    </row>
    <row r="19053" spans="24:29">
      <c r="X19053" s="429"/>
      <c r="Y19053" s="429"/>
      <c r="Z19053" s="429"/>
      <c r="AA19053" s="429"/>
      <c r="AB19053" s="185"/>
      <c r="AC19053" s="431"/>
    </row>
    <row r="19054" spans="24:29">
      <c r="X19054" s="429"/>
      <c r="Y19054" s="429"/>
      <c r="Z19054" s="429"/>
      <c r="AA19054" s="429"/>
      <c r="AB19054" s="185"/>
      <c r="AC19054" s="431"/>
    </row>
    <row r="19055" spans="24:29">
      <c r="X19055" s="429"/>
      <c r="Y19055" s="429"/>
      <c r="Z19055" s="429"/>
      <c r="AA19055" s="429"/>
      <c r="AB19055" s="185"/>
      <c r="AC19055" s="431"/>
    </row>
    <row r="19056" spans="24:29">
      <c r="X19056" s="429"/>
      <c r="Y19056" s="429"/>
      <c r="Z19056" s="429"/>
      <c r="AA19056" s="429"/>
      <c r="AB19056" s="185"/>
      <c r="AC19056" s="431"/>
    </row>
    <row r="19057" spans="24:29">
      <c r="X19057" s="429"/>
      <c r="Y19057" s="429"/>
      <c r="Z19057" s="429"/>
      <c r="AA19057" s="429"/>
      <c r="AB19057" s="185"/>
      <c r="AC19057" s="431"/>
    </row>
    <row r="19058" spans="24:29">
      <c r="X19058" s="429"/>
      <c r="Y19058" s="429"/>
      <c r="Z19058" s="429"/>
      <c r="AA19058" s="429"/>
      <c r="AB19058" s="185"/>
      <c r="AC19058" s="431"/>
    </row>
    <row r="19059" spans="24:29">
      <c r="X19059" s="429"/>
      <c r="Y19059" s="429"/>
      <c r="Z19059" s="429"/>
      <c r="AA19059" s="429"/>
      <c r="AB19059" s="185"/>
      <c r="AC19059" s="431"/>
    </row>
    <row r="19060" spans="24:29">
      <c r="X19060" s="429"/>
      <c r="Y19060" s="429"/>
      <c r="Z19060" s="429"/>
      <c r="AA19060" s="429"/>
      <c r="AB19060" s="185"/>
      <c r="AC19060" s="431"/>
    </row>
    <row r="19061" spans="24:29">
      <c r="X19061" s="429"/>
      <c r="Y19061" s="429"/>
      <c r="Z19061" s="429"/>
      <c r="AA19061" s="429"/>
      <c r="AB19061" s="185"/>
      <c r="AC19061" s="431"/>
    </row>
    <row r="19062" spans="24:29">
      <c r="X19062" s="429"/>
      <c r="Y19062" s="429"/>
      <c r="Z19062" s="429"/>
      <c r="AA19062" s="429"/>
      <c r="AB19062" s="185"/>
      <c r="AC19062" s="431"/>
    </row>
    <row r="19063" spans="24:29">
      <c r="X19063" s="429"/>
      <c r="Y19063" s="429"/>
      <c r="Z19063" s="429"/>
      <c r="AA19063" s="429"/>
      <c r="AB19063" s="185"/>
      <c r="AC19063" s="431"/>
    </row>
    <row r="19064" spans="24:29">
      <c r="X19064" s="429"/>
      <c r="Y19064" s="429"/>
      <c r="Z19064" s="429"/>
      <c r="AA19064" s="429"/>
      <c r="AB19064" s="185"/>
      <c r="AC19064" s="431"/>
    </row>
    <row r="19065" spans="24:29">
      <c r="X19065" s="429"/>
      <c r="Y19065" s="429"/>
      <c r="Z19065" s="429"/>
      <c r="AA19065" s="429"/>
      <c r="AB19065" s="185"/>
      <c r="AC19065" s="431"/>
    </row>
    <row r="19066" spans="24:29">
      <c r="X19066" s="429"/>
      <c r="Y19066" s="429"/>
      <c r="Z19066" s="429"/>
      <c r="AA19066" s="429"/>
      <c r="AB19066" s="185"/>
      <c r="AC19066" s="431"/>
    </row>
    <row r="19067" spans="24:29">
      <c r="X19067" s="429"/>
      <c r="Y19067" s="429"/>
      <c r="Z19067" s="429"/>
      <c r="AA19067" s="429"/>
      <c r="AB19067" s="185"/>
      <c r="AC19067" s="431"/>
    </row>
    <row r="19068" spans="24:29">
      <c r="X19068" s="429"/>
      <c r="Y19068" s="429"/>
      <c r="Z19068" s="429"/>
      <c r="AA19068" s="429"/>
      <c r="AB19068" s="185"/>
      <c r="AC19068" s="431"/>
    </row>
    <row r="19069" spans="24:29">
      <c r="X19069" s="429"/>
      <c r="Y19069" s="429"/>
      <c r="Z19069" s="429"/>
      <c r="AA19069" s="429"/>
      <c r="AB19069" s="185"/>
      <c r="AC19069" s="431"/>
    </row>
    <row r="19070" spans="24:29">
      <c r="X19070" s="429"/>
      <c r="Y19070" s="429"/>
      <c r="Z19070" s="429"/>
      <c r="AA19070" s="429"/>
      <c r="AB19070" s="185"/>
      <c r="AC19070" s="431"/>
    </row>
    <row r="19071" spans="24:29">
      <c r="X19071" s="429"/>
      <c r="Y19071" s="429"/>
      <c r="Z19071" s="429"/>
      <c r="AA19071" s="429"/>
      <c r="AB19071" s="185"/>
      <c r="AC19071" s="431"/>
    </row>
    <row r="19072" spans="24:29">
      <c r="X19072" s="429"/>
      <c r="Y19072" s="429"/>
      <c r="Z19072" s="429"/>
      <c r="AA19072" s="429"/>
      <c r="AB19072" s="185"/>
      <c r="AC19072" s="431"/>
    </row>
    <row r="19073" spans="24:29">
      <c r="X19073" s="429"/>
      <c r="Y19073" s="429"/>
      <c r="Z19073" s="429"/>
      <c r="AA19073" s="429"/>
      <c r="AB19073" s="185"/>
      <c r="AC19073" s="431"/>
    </row>
    <row r="19074" spans="24:29">
      <c r="X19074" s="429"/>
      <c r="Y19074" s="429"/>
      <c r="Z19074" s="429"/>
      <c r="AA19074" s="429"/>
      <c r="AB19074" s="185"/>
      <c r="AC19074" s="431"/>
    </row>
    <row r="19075" spans="24:29">
      <c r="X19075" s="429"/>
      <c r="Y19075" s="429"/>
      <c r="Z19075" s="429"/>
      <c r="AA19075" s="429"/>
      <c r="AB19075" s="185"/>
      <c r="AC19075" s="431"/>
    </row>
    <row r="19076" spans="24:29">
      <c r="X19076" s="429"/>
      <c r="Y19076" s="429"/>
      <c r="Z19076" s="429"/>
      <c r="AA19076" s="429"/>
      <c r="AB19076" s="185"/>
      <c r="AC19076" s="431"/>
    </row>
    <row r="19077" spans="24:29">
      <c r="X19077" s="429"/>
      <c r="Y19077" s="429"/>
      <c r="Z19077" s="429"/>
      <c r="AA19077" s="429"/>
      <c r="AB19077" s="185"/>
      <c r="AC19077" s="431"/>
    </row>
    <row r="19078" spans="24:29">
      <c r="X19078" s="429"/>
      <c r="Y19078" s="429"/>
      <c r="Z19078" s="429"/>
      <c r="AA19078" s="429"/>
      <c r="AB19078" s="185"/>
      <c r="AC19078" s="431"/>
    </row>
    <row r="19079" spans="24:29">
      <c r="X19079" s="429"/>
      <c r="Y19079" s="429"/>
      <c r="Z19079" s="429"/>
      <c r="AA19079" s="429"/>
      <c r="AB19079" s="185"/>
      <c r="AC19079" s="431"/>
    </row>
    <row r="19080" spans="24:29">
      <c r="X19080" s="429"/>
      <c r="Y19080" s="429"/>
      <c r="Z19080" s="429"/>
      <c r="AA19080" s="429"/>
      <c r="AB19080" s="185"/>
      <c r="AC19080" s="431"/>
    </row>
    <row r="19081" spans="24:29">
      <c r="X19081" s="429"/>
      <c r="Y19081" s="429"/>
      <c r="Z19081" s="429"/>
      <c r="AA19081" s="429"/>
      <c r="AB19081" s="185"/>
      <c r="AC19081" s="431"/>
    </row>
    <row r="19082" spans="24:29">
      <c r="X19082" s="429"/>
      <c r="Y19082" s="429"/>
      <c r="Z19082" s="429"/>
      <c r="AA19082" s="429"/>
      <c r="AB19082" s="185"/>
      <c r="AC19082" s="431"/>
    </row>
    <row r="19083" spans="24:29">
      <c r="X19083" s="429"/>
      <c r="Y19083" s="429"/>
      <c r="Z19083" s="429"/>
      <c r="AA19083" s="429"/>
      <c r="AB19083" s="185"/>
      <c r="AC19083" s="431"/>
    </row>
    <row r="19084" spans="24:29">
      <c r="X19084" s="429"/>
      <c r="Y19084" s="429"/>
      <c r="Z19084" s="429"/>
      <c r="AA19084" s="429"/>
      <c r="AB19084" s="185"/>
      <c r="AC19084" s="431"/>
    </row>
    <row r="19085" spans="24:29">
      <c r="X19085" s="429"/>
      <c r="Y19085" s="429"/>
      <c r="Z19085" s="429"/>
      <c r="AA19085" s="429"/>
      <c r="AB19085" s="185"/>
      <c r="AC19085" s="431"/>
    </row>
    <row r="19086" spans="24:29">
      <c r="X19086" s="429"/>
      <c r="Y19086" s="429"/>
      <c r="Z19086" s="429"/>
      <c r="AA19086" s="429"/>
      <c r="AB19086" s="185"/>
      <c r="AC19086" s="431"/>
    </row>
    <row r="19087" spans="24:29">
      <c r="X19087" s="429"/>
      <c r="Y19087" s="429"/>
      <c r="Z19087" s="429"/>
      <c r="AA19087" s="429"/>
      <c r="AB19087" s="185"/>
      <c r="AC19087" s="431"/>
    </row>
    <row r="19088" spans="24:29">
      <c r="X19088" s="429"/>
      <c r="Y19088" s="429"/>
      <c r="Z19088" s="429"/>
      <c r="AA19088" s="429"/>
      <c r="AB19088" s="185"/>
      <c r="AC19088" s="431"/>
    </row>
    <row r="19089" spans="24:29">
      <c r="X19089" s="429"/>
      <c r="Y19089" s="429"/>
      <c r="Z19089" s="429"/>
      <c r="AA19089" s="429"/>
      <c r="AB19089" s="185"/>
      <c r="AC19089" s="431"/>
    </row>
    <row r="19090" spans="24:29">
      <c r="X19090" s="429"/>
      <c r="Y19090" s="429"/>
      <c r="Z19090" s="429"/>
      <c r="AA19090" s="429"/>
      <c r="AB19090" s="185"/>
      <c r="AC19090" s="431"/>
    </row>
    <row r="19091" spans="24:29">
      <c r="X19091" s="429"/>
      <c r="Y19091" s="429"/>
      <c r="Z19091" s="429"/>
      <c r="AA19091" s="429"/>
      <c r="AB19091" s="185"/>
      <c r="AC19091" s="431"/>
    </row>
    <row r="19092" spans="24:29">
      <c r="X19092" s="429"/>
      <c r="Y19092" s="429"/>
      <c r="Z19092" s="429"/>
      <c r="AA19092" s="429"/>
      <c r="AB19092" s="185"/>
      <c r="AC19092" s="431"/>
    </row>
    <row r="19093" spans="24:29">
      <c r="X19093" s="429"/>
      <c r="Y19093" s="429"/>
      <c r="Z19093" s="429"/>
      <c r="AA19093" s="429"/>
      <c r="AB19093" s="185"/>
      <c r="AC19093" s="431"/>
    </row>
    <row r="19094" spans="24:29">
      <c r="X19094" s="429"/>
      <c r="Y19094" s="429"/>
      <c r="Z19094" s="429"/>
      <c r="AA19094" s="429"/>
      <c r="AB19094" s="185"/>
      <c r="AC19094" s="431"/>
    </row>
    <row r="19095" spans="24:29">
      <c r="X19095" s="429"/>
      <c r="Y19095" s="429"/>
      <c r="Z19095" s="429"/>
      <c r="AA19095" s="429"/>
      <c r="AB19095" s="185"/>
      <c r="AC19095" s="431"/>
    </row>
    <row r="19096" spans="24:29">
      <c r="X19096" s="429"/>
      <c r="Y19096" s="429"/>
      <c r="Z19096" s="429"/>
      <c r="AA19096" s="429"/>
      <c r="AB19096" s="185"/>
      <c r="AC19096" s="431"/>
    </row>
    <row r="19097" spans="24:29">
      <c r="X19097" s="429"/>
      <c r="Y19097" s="429"/>
      <c r="Z19097" s="429"/>
      <c r="AA19097" s="429"/>
      <c r="AB19097" s="185"/>
      <c r="AC19097" s="431"/>
    </row>
    <row r="19098" spans="24:29">
      <c r="X19098" s="429"/>
      <c r="Y19098" s="429"/>
      <c r="Z19098" s="429"/>
      <c r="AA19098" s="429"/>
      <c r="AB19098" s="185"/>
      <c r="AC19098" s="431"/>
    </row>
    <row r="19099" spans="24:29">
      <c r="X19099" s="429"/>
      <c r="Y19099" s="429"/>
      <c r="Z19099" s="429"/>
      <c r="AA19099" s="429"/>
      <c r="AB19099" s="185"/>
      <c r="AC19099" s="431"/>
    </row>
    <row r="19100" spans="24:29">
      <c r="X19100" s="429"/>
      <c r="Y19100" s="429"/>
      <c r="Z19100" s="429"/>
      <c r="AA19100" s="429"/>
      <c r="AB19100" s="185"/>
      <c r="AC19100" s="431"/>
    </row>
    <row r="19101" spans="24:29">
      <c r="X19101" s="429"/>
      <c r="Y19101" s="429"/>
      <c r="Z19101" s="429"/>
      <c r="AA19101" s="429"/>
      <c r="AB19101" s="185"/>
      <c r="AC19101" s="431"/>
    </row>
    <row r="19102" spans="24:29">
      <c r="X19102" s="429"/>
      <c r="Y19102" s="429"/>
      <c r="Z19102" s="429"/>
      <c r="AA19102" s="429"/>
      <c r="AB19102" s="185"/>
      <c r="AC19102" s="431"/>
    </row>
    <row r="19103" spans="24:29">
      <c r="X19103" s="429"/>
      <c r="Y19103" s="429"/>
      <c r="Z19103" s="429"/>
      <c r="AA19103" s="429"/>
      <c r="AB19103" s="185"/>
      <c r="AC19103" s="431"/>
    </row>
    <row r="19104" spans="24:29">
      <c r="X19104" s="429"/>
      <c r="Y19104" s="429"/>
      <c r="Z19104" s="429"/>
      <c r="AA19104" s="429"/>
      <c r="AB19104" s="185"/>
      <c r="AC19104" s="431"/>
    </row>
    <row r="19105" spans="24:29">
      <c r="X19105" s="429"/>
      <c r="Y19105" s="429"/>
      <c r="Z19105" s="429"/>
      <c r="AA19105" s="429"/>
      <c r="AB19105" s="185"/>
      <c r="AC19105" s="431"/>
    </row>
    <row r="19106" spans="24:29">
      <c r="X19106" s="429"/>
      <c r="Y19106" s="429"/>
      <c r="Z19106" s="429"/>
      <c r="AA19106" s="429"/>
      <c r="AB19106" s="185"/>
      <c r="AC19106" s="431"/>
    </row>
    <row r="19107" spans="24:29">
      <c r="X19107" s="429"/>
      <c r="Y19107" s="429"/>
      <c r="Z19107" s="429"/>
      <c r="AA19107" s="429"/>
      <c r="AB19107" s="185"/>
      <c r="AC19107" s="431"/>
    </row>
    <row r="19108" spans="24:29">
      <c r="X19108" s="429"/>
      <c r="Y19108" s="429"/>
      <c r="Z19108" s="429"/>
      <c r="AA19108" s="429"/>
      <c r="AB19108" s="185"/>
      <c r="AC19108" s="431"/>
    </row>
    <row r="19109" spans="24:29">
      <c r="X19109" s="429"/>
      <c r="Y19109" s="429"/>
      <c r="Z19109" s="429"/>
      <c r="AA19109" s="429"/>
      <c r="AB19109" s="185"/>
      <c r="AC19109" s="431"/>
    </row>
    <row r="19110" spans="24:29">
      <c r="X19110" s="429"/>
      <c r="Y19110" s="429"/>
      <c r="Z19110" s="429"/>
      <c r="AA19110" s="429"/>
      <c r="AB19110" s="185"/>
      <c r="AC19110" s="431"/>
    </row>
    <row r="19111" spans="24:29">
      <c r="X19111" s="429"/>
      <c r="Y19111" s="429"/>
      <c r="Z19111" s="429"/>
      <c r="AA19111" s="429"/>
      <c r="AB19111" s="185"/>
      <c r="AC19111" s="431"/>
    </row>
    <row r="19112" spans="24:29">
      <c r="X19112" s="429"/>
      <c r="Y19112" s="429"/>
      <c r="Z19112" s="429"/>
      <c r="AA19112" s="429"/>
      <c r="AB19112" s="185"/>
      <c r="AC19112" s="431"/>
    </row>
    <row r="19113" spans="24:29">
      <c r="X19113" s="429"/>
      <c r="Y19113" s="429"/>
      <c r="Z19113" s="429"/>
      <c r="AA19113" s="429"/>
      <c r="AB19113" s="185"/>
      <c r="AC19113" s="431"/>
    </row>
    <row r="19114" spans="24:29">
      <c r="X19114" s="429"/>
      <c r="Y19114" s="429"/>
      <c r="Z19114" s="429"/>
      <c r="AA19114" s="429"/>
      <c r="AB19114" s="185"/>
      <c r="AC19114" s="431"/>
    </row>
    <row r="19115" spans="24:29">
      <c r="X19115" s="429"/>
      <c r="Y19115" s="429"/>
      <c r="Z19115" s="429"/>
      <c r="AA19115" s="429"/>
      <c r="AB19115" s="185"/>
      <c r="AC19115" s="431"/>
    </row>
    <row r="19116" spans="24:29">
      <c r="X19116" s="429"/>
      <c r="Y19116" s="429"/>
      <c r="Z19116" s="429"/>
      <c r="AA19116" s="429"/>
      <c r="AB19116" s="185"/>
      <c r="AC19116" s="431"/>
    </row>
    <row r="19117" spans="24:29">
      <c r="X19117" s="429"/>
      <c r="Y19117" s="429"/>
      <c r="Z19117" s="429"/>
      <c r="AA19117" s="429"/>
      <c r="AB19117" s="185"/>
      <c r="AC19117" s="431"/>
    </row>
    <row r="19118" spans="24:29">
      <c r="X19118" s="429"/>
      <c r="Y19118" s="429"/>
      <c r="Z19118" s="429"/>
      <c r="AA19118" s="429"/>
      <c r="AB19118" s="185"/>
      <c r="AC19118" s="431"/>
    </row>
    <row r="19119" spans="24:29">
      <c r="X19119" s="429"/>
      <c r="Y19119" s="429"/>
      <c r="Z19119" s="429"/>
      <c r="AA19119" s="429"/>
      <c r="AB19119" s="185"/>
      <c r="AC19119" s="431"/>
    </row>
    <row r="19120" spans="24:29">
      <c r="X19120" s="429"/>
      <c r="Y19120" s="429"/>
      <c r="Z19120" s="429"/>
      <c r="AA19120" s="429"/>
      <c r="AB19120" s="185"/>
      <c r="AC19120" s="431"/>
    </row>
    <row r="19121" spans="24:29">
      <c r="X19121" s="429"/>
      <c r="Y19121" s="429"/>
      <c r="Z19121" s="429"/>
      <c r="AA19121" s="429"/>
      <c r="AB19121" s="185"/>
      <c r="AC19121" s="431"/>
    </row>
    <row r="19122" spans="24:29">
      <c r="X19122" s="429"/>
      <c r="Y19122" s="429"/>
      <c r="Z19122" s="429"/>
      <c r="AA19122" s="429"/>
      <c r="AB19122" s="185"/>
      <c r="AC19122" s="431"/>
    </row>
    <row r="19123" spans="24:29">
      <c r="X19123" s="429"/>
      <c r="Y19123" s="429"/>
      <c r="Z19123" s="429"/>
      <c r="AA19123" s="429"/>
      <c r="AB19123" s="185"/>
      <c r="AC19123" s="431"/>
    </row>
    <row r="19124" spans="24:29">
      <c r="X19124" s="429"/>
      <c r="Y19124" s="429"/>
      <c r="Z19124" s="429"/>
      <c r="AA19124" s="429"/>
      <c r="AB19124" s="185"/>
      <c r="AC19124" s="431"/>
    </row>
    <row r="19125" spans="24:29">
      <c r="X19125" s="429"/>
      <c r="Y19125" s="429"/>
      <c r="Z19125" s="429"/>
      <c r="AA19125" s="429"/>
      <c r="AB19125" s="185"/>
      <c r="AC19125" s="431"/>
    </row>
    <row r="19126" spans="24:29">
      <c r="X19126" s="429"/>
      <c r="Y19126" s="429"/>
      <c r="Z19126" s="429"/>
      <c r="AA19126" s="429"/>
      <c r="AB19126" s="185"/>
      <c r="AC19126" s="431"/>
    </row>
    <row r="19127" spans="24:29">
      <c r="X19127" s="429"/>
      <c r="Y19127" s="429"/>
      <c r="Z19127" s="429"/>
      <c r="AA19127" s="429"/>
      <c r="AB19127" s="185"/>
      <c r="AC19127" s="431"/>
    </row>
    <row r="19128" spans="24:29">
      <c r="X19128" s="429"/>
      <c r="Y19128" s="429"/>
      <c r="Z19128" s="429"/>
      <c r="AA19128" s="429"/>
      <c r="AB19128" s="185"/>
      <c r="AC19128" s="431"/>
    </row>
    <row r="19129" spans="24:29">
      <c r="X19129" s="429"/>
      <c r="Y19129" s="429"/>
      <c r="Z19129" s="429"/>
      <c r="AA19129" s="429"/>
      <c r="AB19129" s="185"/>
      <c r="AC19129" s="431"/>
    </row>
    <row r="19130" spans="24:29">
      <c r="X19130" s="429"/>
      <c r="Y19130" s="429"/>
      <c r="Z19130" s="429"/>
      <c r="AA19130" s="429"/>
      <c r="AB19130" s="185"/>
      <c r="AC19130" s="431"/>
    </row>
    <row r="19131" spans="24:29">
      <c r="X19131" s="429"/>
      <c r="Y19131" s="429"/>
      <c r="Z19131" s="429"/>
      <c r="AA19131" s="429"/>
      <c r="AB19131" s="185"/>
      <c r="AC19131" s="431"/>
    </row>
    <row r="19132" spans="24:29">
      <c r="X19132" s="429"/>
      <c r="Y19132" s="429"/>
      <c r="Z19132" s="429"/>
      <c r="AA19132" s="429"/>
      <c r="AB19132" s="185"/>
      <c r="AC19132" s="431"/>
    </row>
    <row r="19133" spans="24:29">
      <c r="X19133" s="429"/>
      <c r="Y19133" s="429"/>
      <c r="Z19133" s="429"/>
      <c r="AA19133" s="429"/>
      <c r="AB19133" s="185"/>
      <c r="AC19133" s="431"/>
    </row>
    <row r="19134" spans="24:29">
      <c r="X19134" s="429"/>
      <c r="Y19134" s="429"/>
      <c r="Z19134" s="429"/>
      <c r="AA19134" s="429"/>
      <c r="AB19134" s="185"/>
      <c r="AC19134" s="431"/>
    </row>
    <row r="19135" spans="24:29">
      <c r="X19135" s="429"/>
      <c r="Y19135" s="429"/>
      <c r="Z19135" s="429"/>
      <c r="AA19135" s="429"/>
      <c r="AB19135" s="185"/>
      <c r="AC19135" s="431"/>
    </row>
    <row r="19136" spans="24:29">
      <c r="X19136" s="429"/>
      <c r="Y19136" s="429"/>
      <c r="Z19136" s="429"/>
      <c r="AA19136" s="429"/>
      <c r="AB19136" s="185"/>
      <c r="AC19136" s="431"/>
    </row>
    <row r="19137" spans="24:29">
      <c r="X19137" s="429"/>
      <c r="Y19137" s="429"/>
      <c r="Z19137" s="429"/>
      <c r="AA19137" s="429"/>
      <c r="AB19137" s="185"/>
      <c r="AC19137" s="431"/>
    </row>
    <row r="19138" spans="24:29">
      <c r="X19138" s="429"/>
      <c r="Y19138" s="429"/>
      <c r="Z19138" s="429"/>
      <c r="AA19138" s="429"/>
      <c r="AB19138" s="185"/>
      <c r="AC19138" s="431"/>
    </row>
    <row r="19139" spans="24:29">
      <c r="X19139" s="429"/>
      <c r="Y19139" s="429"/>
      <c r="Z19139" s="429"/>
      <c r="AA19139" s="429"/>
      <c r="AB19139" s="185"/>
      <c r="AC19139" s="431"/>
    </row>
    <row r="19140" spans="24:29">
      <c r="X19140" s="429"/>
      <c r="Y19140" s="429"/>
      <c r="Z19140" s="429"/>
      <c r="AA19140" s="429"/>
      <c r="AB19140" s="185"/>
      <c r="AC19140" s="431"/>
    </row>
    <row r="19141" spans="24:29">
      <c r="X19141" s="429"/>
      <c r="Y19141" s="429"/>
      <c r="Z19141" s="429"/>
      <c r="AA19141" s="429"/>
      <c r="AB19141" s="185"/>
      <c r="AC19141" s="431"/>
    </row>
    <row r="19142" spans="24:29">
      <c r="X19142" s="429"/>
      <c r="Y19142" s="429"/>
      <c r="Z19142" s="429"/>
      <c r="AA19142" s="429"/>
      <c r="AB19142" s="185"/>
      <c r="AC19142" s="431"/>
    </row>
    <row r="19143" spans="24:29">
      <c r="X19143" s="429"/>
      <c r="Y19143" s="429"/>
      <c r="Z19143" s="429"/>
      <c r="AA19143" s="429"/>
      <c r="AB19143" s="185"/>
      <c r="AC19143" s="431"/>
    </row>
    <row r="19144" spans="24:29">
      <c r="X19144" s="429"/>
      <c r="Y19144" s="429"/>
      <c r="Z19144" s="429"/>
      <c r="AA19144" s="429"/>
      <c r="AB19144" s="185"/>
      <c r="AC19144" s="431"/>
    </row>
    <row r="19145" spans="24:29">
      <c r="X19145" s="429"/>
      <c r="Y19145" s="429"/>
      <c r="Z19145" s="429"/>
      <c r="AA19145" s="429"/>
      <c r="AB19145" s="185"/>
      <c r="AC19145" s="431"/>
    </row>
    <row r="19146" spans="24:29">
      <c r="X19146" s="429"/>
      <c r="Y19146" s="429"/>
      <c r="Z19146" s="429"/>
      <c r="AA19146" s="429"/>
      <c r="AB19146" s="185"/>
      <c r="AC19146" s="431"/>
    </row>
    <row r="19147" spans="24:29">
      <c r="X19147" s="429"/>
      <c r="Y19147" s="429"/>
      <c r="Z19147" s="429"/>
      <c r="AA19147" s="429"/>
      <c r="AB19147" s="185"/>
      <c r="AC19147" s="431"/>
    </row>
    <row r="19148" spans="24:29">
      <c r="X19148" s="429"/>
      <c r="Y19148" s="429"/>
      <c r="Z19148" s="429"/>
      <c r="AA19148" s="429"/>
      <c r="AB19148" s="185"/>
      <c r="AC19148" s="431"/>
    </row>
    <row r="19149" spans="24:29">
      <c r="X19149" s="429"/>
      <c r="Y19149" s="429"/>
      <c r="Z19149" s="429"/>
      <c r="AA19149" s="429"/>
      <c r="AB19149" s="185"/>
      <c r="AC19149" s="431"/>
    </row>
    <row r="19150" spans="24:29">
      <c r="X19150" s="429"/>
      <c r="Y19150" s="429"/>
      <c r="Z19150" s="429"/>
      <c r="AA19150" s="429"/>
      <c r="AB19150" s="185"/>
      <c r="AC19150" s="431"/>
    </row>
    <row r="19151" spans="24:29">
      <c r="X19151" s="429"/>
      <c r="Y19151" s="429"/>
      <c r="Z19151" s="429"/>
      <c r="AA19151" s="429"/>
      <c r="AB19151" s="185"/>
      <c r="AC19151" s="431"/>
    </row>
    <row r="19152" spans="24:29">
      <c r="X19152" s="429"/>
      <c r="Y19152" s="429"/>
      <c r="Z19152" s="429"/>
      <c r="AA19152" s="429"/>
      <c r="AB19152" s="185"/>
      <c r="AC19152" s="431"/>
    </row>
    <row r="19153" spans="24:29">
      <c r="X19153" s="429"/>
      <c r="Y19153" s="429"/>
      <c r="Z19153" s="429"/>
      <c r="AA19153" s="429"/>
      <c r="AB19153" s="185"/>
      <c r="AC19153" s="431"/>
    </row>
    <row r="19154" spans="24:29">
      <c r="X19154" s="429"/>
      <c r="Y19154" s="429"/>
      <c r="Z19154" s="429"/>
      <c r="AA19154" s="429"/>
      <c r="AB19154" s="185"/>
      <c r="AC19154" s="431"/>
    </row>
    <row r="19155" spans="24:29">
      <c r="X19155" s="429"/>
      <c r="Y19155" s="429"/>
      <c r="Z19155" s="429"/>
      <c r="AA19155" s="429"/>
      <c r="AB19155" s="185"/>
      <c r="AC19155" s="431"/>
    </row>
    <row r="19156" spans="24:29">
      <c r="X19156" s="429"/>
      <c r="Y19156" s="429"/>
      <c r="Z19156" s="429"/>
      <c r="AA19156" s="429"/>
      <c r="AB19156" s="185"/>
      <c r="AC19156" s="431"/>
    </row>
    <row r="19157" spans="24:29">
      <c r="X19157" s="429"/>
      <c r="Y19157" s="429"/>
      <c r="Z19157" s="429"/>
      <c r="AA19157" s="429"/>
      <c r="AB19157" s="185"/>
      <c r="AC19157" s="431"/>
    </row>
    <row r="19158" spans="24:29">
      <c r="X19158" s="429"/>
      <c r="Y19158" s="429"/>
      <c r="Z19158" s="429"/>
      <c r="AA19158" s="429"/>
      <c r="AB19158" s="185"/>
      <c r="AC19158" s="431"/>
    </row>
    <row r="19159" spans="24:29">
      <c r="X19159" s="429"/>
      <c r="Y19159" s="429"/>
      <c r="Z19159" s="429"/>
      <c r="AA19159" s="429"/>
      <c r="AB19159" s="185"/>
      <c r="AC19159" s="431"/>
    </row>
    <row r="19160" spans="24:29">
      <c r="X19160" s="429"/>
      <c r="Y19160" s="429"/>
      <c r="Z19160" s="429"/>
      <c r="AA19160" s="429"/>
      <c r="AB19160" s="185"/>
      <c r="AC19160" s="431"/>
    </row>
    <row r="19161" spans="24:29">
      <c r="X19161" s="429"/>
      <c r="Y19161" s="429"/>
      <c r="Z19161" s="429"/>
      <c r="AA19161" s="429"/>
      <c r="AB19161" s="185"/>
      <c r="AC19161" s="431"/>
    </row>
    <row r="19162" spans="24:29">
      <c r="X19162" s="429"/>
      <c r="Y19162" s="429"/>
      <c r="Z19162" s="429"/>
      <c r="AA19162" s="429"/>
      <c r="AB19162" s="185"/>
      <c r="AC19162" s="431"/>
    </row>
    <row r="19163" spans="24:29">
      <c r="X19163" s="429"/>
      <c r="Y19163" s="429"/>
      <c r="Z19163" s="429"/>
      <c r="AA19163" s="429"/>
      <c r="AB19163" s="185"/>
      <c r="AC19163" s="431"/>
    </row>
    <row r="19164" spans="24:29">
      <c r="X19164" s="429"/>
      <c r="Y19164" s="429"/>
      <c r="Z19164" s="429"/>
      <c r="AA19164" s="429"/>
      <c r="AB19164" s="185"/>
      <c r="AC19164" s="431"/>
    </row>
    <row r="19165" spans="24:29">
      <c r="X19165" s="429"/>
      <c r="Y19165" s="429"/>
      <c r="Z19165" s="429"/>
      <c r="AA19165" s="429"/>
      <c r="AB19165" s="185"/>
      <c r="AC19165" s="431"/>
    </row>
    <row r="19166" spans="24:29">
      <c r="X19166" s="429"/>
      <c r="Y19166" s="429"/>
      <c r="Z19166" s="429"/>
      <c r="AA19166" s="429"/>
      <c r="AB19166" s="185"/>
      <c r="AC19166" s="431"/>
    </row>
    <row r="19167" spans="24:29">
      <c r="X19167" s="429"/>
      <c r="Y19167" s="429"/>
      <c r="Z19167" s="429"/>
      <c r="AA19167" s="429"/>
      <c r="AB19167" s="185"/>
      <c r="AC19167" s="431"/>
    </row>
    <row r="19168" spans="24:29">
      <c r="X19168" s="429"/>
      <c r="Y19168" s="429"/>
      <c r="Z19168" s="429"/>
      <c r="AA19168" s="429"/>
      <c r="AB19168" s="185"/>
      <c r="AC19168" s="431"/>
    </row>
    <row r="19169" spans="24:29">
      <c r="X19169" s="429"/>
      <c r="Y19169" s="429"/>
      <c r="Z19169" s="429"/>
      <c r="AA19169" s="429"/>
      <c r="AB19169" s="185"/>
      <c r="AC19169" s="431"/>
    </row>
    <row r="19170" spans="24:29">
      <c r="X19170" s="429"/>
      <c r="Y19170" s="429"/>
      <c r="Z19170" s="429"/>
      <c r="AA19170" s="429"/>
      <c r="AB19170" s="185"/>
      <c r="AC19170" s="431"/>
    </row>
    <row r="19171" spans="24:29">
      <c r="X19171" s="429"/>
      <c r="Y19171" s="429"/>
      <c r="Z19171" s="429"/>
      <c r="AA19171" s="429"/>
      <c r="AB19171" s="185"/>
      <c r="AC19171" s="431"/>
    </row>
    <row r="19172" spans="24:29">
      <c r="X19172" s="429"/>
      <c r="Y19172" s="429"/>
      <c r="Z19172" s="429"/>
      <c r="AA19172" s="429"/>
      <c r="AB19172" s="185"/>
      <c r="AC19172" s="431"/>
    </row>
    <row r="19173" spans="24:29">
      <c r="X19173" s="429"/>
      <c r="Y19173" s="429"/>
      <c r="Z19173" s="429"/>
      <c r="AA19173" s="429"/>
      <c r="AB19173" s="185"/>
      <c r="AC19173" s="431"/>
    </row>
    <row r="19174" spans="24:29">
      <c r="X19174" s="429"/>
      <c r="Y19174" s="429"/>
      <c r="Z19174" s="429"/>
      <c r="AA19174" s="429"/>
      <c r="AB19174" s="185"/>
      <c r="AC19174" s="431"/>
    </row>
    <row r="19175" spans="24:29">
      <c r="X19175" s="429"/>
      <c r="Y19175" s="429"/>
      <c r="Z19175" s="429"/>
      <c r="AA19175" s="429"/>
      <c r="AB19175" s="185"/>
      <c r="AC19175" s="431"/>
    </row>
    <row r="19176" spans="24:29">
      <c r="X19176" s="429"/>
      <c r="Y19176" s="429"/>
      <c r="Z19176" s="429"/>
      <c r="AA19176" s="429"/>
      <c r="AB19176" s="185"/>
      <c r="AC19176" s="431"/>
    </row>
    <row r="19177" spans="24:29">
      <c r="X19177" s="429"/>
      <c r="Y19177" s="429"/>
      <c r="Z19177" s="429"/>
      <c r="AA19177" s="429"/>
      <c r="AB19177" s="185"/>
      <c r="AC19177" s="431"/>
    </row>
    <row r="19178" spans="24:29">
      <c r="X19178" s="429"/>
      <c r="Y19178" s="429"/>
      <c r="Z19178" s="429"/>
      <c r="AA19178" s="429"/>
      <c r="AB19178" s="185"/>
      <c r="AC19178" s="431"/>
    </row>
    <row r="19179" spans="24:29">
      <c r="X19179" s="429"/>
      <c r="Y19179" s="429"/>
      <c r="Z19179" s="429"/>
      <c r="AA19179" s="429"/>
      <c r="AB19179" s="185"/>
      <c r="AC19179" s="431"/>
    </row>
    <row r="19180" spans="24:29">
      <c r="X19180" s="429"/>
      <c r="Y19180" s="429"/>
      <c r="Z19180" s="429"/>
      <c r="AA19180" s="429"/>
      <c r="AB19180" s="185"/>
      <c r="AC19180" s="431"/>
    </row>
    <row r="19181" spans="24:29">
      <c r="X19181" s="429"/>
      <c r="Y19181" s="429"/>
      <c r="Z19181" s="429"/>
      <c r="AA19181" s="429"/>
      <c r="AB19181" s="185"/>
      <c r="AC19181" s="431"/>
    </row>
    <row r="19182" spans="24:29">
      <c r="X19182" s="429"/>
      <c r="Y19182" s="429"/>
      <c r="Z19182" s="429"/>
      <c r="AA19182" s="429"/>
      <c r="AB19182" s="185"/>
      <c r="AC19182" s="431"/>
    </row>
    <row r="19183" spans="24:29">
      <c r="X19183" s="429"/>
      <c r="Y19183" s="429"/>
      <c r="Z19183" s="429"/>
      <c r="AA19183" s="429"/>
      <c r="AB19183" s="185"/>
      <c r="AC19183" s="431"/>
    </row>
    <row r="19184" spans="24:29">
      <c r="X19184" s="429"/>
      <c r="Y19184" s="429"/>
      <c r="Z19184" s="429"/>
      <c r="AA19184" s="429"/>
      <c r="AB19184" s="185"/>
      <c r="AC19184" s="431"/>
    </row>
    <row r="19185" spans="24:29">
      <c r="X19185" s="429"/>
      <c r="Y19185" s="429"/>
      <c r="Z19185" s="429"/>
      <c r="AA19185" s="429"/>
      <c r="AB19185" s="185"/>
      <c r="AC19185" s="431"/>
    </row>
    <row r="19186" spans="24:29">
      <c r="X19186" s="429"/>
      <c r="Y19186" s="429"/>
      <c r="Z19186" s="429"/>
      <c r="AA19186" s="429"/>
      <c r="AB19186" s="185"/>
      <c r="AC19186" s="431"/>
    </row>
    <row r="19187" spans="24:29">
      <c r="X19187" s="429"/>
      <c r="Y19187" s="429"/>
      <c r="Z19187" s="429"/>
      <c r="AA19187" s="429"/>
      <c r="AB19187" s="185"/>
      <c r="AC19187" s="431"/>
    </row>
    <row r="19188" spans="24:29">
      <c r="X19188" s="429"/>
      <c r="Y19188" s="429"/>
      <c r="Z19188" s="429"/>
      <c r="AA19188" s="429"/>
      <c r="AB19188" s="185"/>
      <c r="AC19188" s="431"/>
    </row>
    <row r="19189" spans="24:29">
      <c r="X19189" s="429"/>
      <c r="Y19189" s="429"/>
      <c r="Z19189" s="429"/>
      <c r="AA19189" s="429"/>
      <c r="AB19189" s="185"/>
      <c r="AC19189" s="431"/>
    </row>
    <row r="19190" spans="24:29">
      <c r="X19190" s="429"/>
      <c r="Y19190" s="429"/>
      <c r="Z19190" s="429"/>
      <c r="AA19190" s="429"/>
      <c r="AB19190" s="185"/>
      <c r="AC19190" s="431"/>
    </row>
    <row r="19191" spans="24:29">
      <c r="X19191" s="429"/>
      <c r="Y19191" s="429"/>
      <c r="Z19191" s="429"/>
      <c r="AA19191" s="429"/>
      <c r="AB19191" s="185"/>
      <c r="AC19191" s="431"/>
    </row>
    <row r="19192" spans="24:29">
      <c r="X19192" s="429"/>
      <c r="Y19192" s="429"/>
      <c r="Z19192" s="429"/>
      <c r="AA19192" s="429"/>
      <c r="AB19192" s="185"/>
      <c r="AC19192" s="431"/>
    </row>
    <row r="19193" spans="24:29">
      <c r="X19193" s="429"/>
      <c r="Y19193" s="429"/>
      <c r="Z19193" s="429"/>
      <c r="AA19193" s="429"/>
      <c r="AB19193" s="185"/>
      <c r="AC19193" s="431"/>
    </row>
    <row r="19194" spans="24:29">
      <c r="X19194" s="429"/>
      <c r="Y19194" s="429"/>
      <c r="Z19194" s="429"/>
      <c r="AA19194" s="429"/>
      <c r="AB19194" s="185"/>
      <c r="AC19194" s="431"/>
    </row>
    <row r="19195" spans="24:29">
      <c r="X19195" s="429"/>
      <c r="Y19195" s="429"/>
      <c r="Z19195" s="429"/>
      <c r="AA19195" s="429"/>
      <c r="AB19195" s="185"/>
      <c r="AC19195" s="431"/>
    </row>
    <row r="19196" spans="24:29">
      <c r="X19196" s="429"/>
      <c r="Y19196" s="429"/>
      <c r="Z19196" s="429"/>
      <c r="AA19196" s="429"/>
      <c r="AB19196" s="185"/>
      <c r="AC19196" s="431"/>
    </row>
    <row r="19197" spans="24:29">
      <c r="X19197" s="429"/>
      <c r="Y19197" s="429"/>
      <c r="Z19197" s="429"/>
      <c r="AA19197" s="429"/>
      <c r="AB19197" s="185"/>
      <c r="AC19197" s="431"/>
    </row>
    <row r="19198" spans="24:29">
      <c r="X19198" s="429"/>
      <c r="Y19198" s="429"/>
      <c r="Z19198" s="429"/>
      <c r="AA19198" s="429"/>
      <c r="AB19198" s="185"/>
      <c r="AC19198" s="431"/>
    </row>
    <row r="19199" spans="24:29">
      <c r="X19199" s="429"/>
      <c r="Y19199" s="429"/>
      <c r="Z19199" s="429"/>
      <c r="AA19199" s="429"/>
      <c r="AB19199" s="185"/>
      <c r="AC19199" s="431"/>
    </row>
    <row r="19200" spans="24:29">
      <c r="X19200" s="429"/>
      <c r="Y19200" s="429"/>
      <c r="Z19200" s="429"/>
      <c r="AA19200" s="429"/>
      <c r="AB19200" s="185"/>
      <c r="AC19200" s="431"/>
    </row>
    <row r="19201" spans="24:29">
      <c r="X19201" s="429"/>
      <c r="Y19201" s="429"/>
      <c r="Z19201" s="429"/>
      <c r="AA19201" s="429"/>
      <c r="AB19201" s="185"/>
      <c r="AC19201" s="431"/>
    </row>
    <row r="19202" spans="24:29">
      <c r="X19202" s="429"/>
      <c r="Y19202" s="429"/>
      <c r="Z19202" s="429"/>
      <c r="AA19202" s="429"/>
      <c r="AB19202" s="185"/>
      <c r="AC19202" s="431"/>
    </row>
    <row r="19203" spans="24:29">
      <c r="X19203" s="429"/>
      <c r="Y19203" s="429"/>
      <c r="Z19203" s="429"/>
      <c r="AA19203" s="429"/>
      <c r="AB19203" s="185"/>
      <c r="AC19203" s="431"/>
    </row>
    <row r="19204" spans="24:29">
      <c r="X19204" s="429"/>
      <c r="Y19204" s="429"/>
      <c r="Z19204" s="429"/>
      <c r="AA19204" s="429"/>
      <c r="AB19204" s="185"/>
      <c r="AC19204" s="431"/>
    </row>
    <row r="19205" spans="24:29">
      <c r="X19205" s="429"/>
      <c r="Y19205" s="429"/>
      <c r="Z19205" s="429"/>
      <c r="AA19205" s="429"/>
      <c r="AB19205" s="185"/>
      <c r="AC19205" s="431"/>
    </row>
    <row r="19206" spans="24:29">
      <c r="X19206" s="429"/>
      <c r="Y19206" s="429"/>
      <c r="Z19206" s="429"/>
      <c r="AA19206" s="429"/>
      <c r="AB19206" s="185"/>
      <c r="AC19206" s="431"/>
    </row>
    <row r="19207" spans="24:29">
      <c r="X19207" s="429"/>
      <c r="Y19207" s="429"/>
      <c r="Z19207" s="429"/>
      <c r="AA19207" s="429"/>
      <c r="AB19207" s="185"/>
      <c r="AC19207" s="431"/>
    </row>
    <row r="19208" spans="24:29">
      <c r="X19208" s="429"/>
      <c r="Y19208" s="429"/>
      <c r="Z19208" s="429"/>
      <c r="AA19208" s="429"/>
      <c r="AB19208" s="185"/>
      <c r="AC19208" s="431"/>
    </row>
    <row r="19209" spans="24:29">
      <c r="X19209" s="429"/>
      <c r="Y19209" s="429"/>
      <c r="Z19209" s="429"/>
      <c r="AA19209" s="429"/>
      <c r="AB19209" s="185"/>
      <c r="AC19209" s="431"/>
    </row>
    <row r="19210" spans="24:29">
      <c r="X19210" s="429"/>
      <c r="Y19210" s="429"/>
      <c r="Z19210" s="429"/>
      <c r="AA19210" s="429"/>
      <c r="AB19210" s="185"/>
      <c r="AC19210" s="431"/>
    </row>
    <row r="19211" spans="24:29">
      <c r="X19211" s="429"/>
      <c r="Y19211" s="429"/>
      <c r="Z19211" s="429"/>
      <c r="AA19211" s="429"/>
      <c r="AB19211" s="185"/>
      <c r="AC19211" s="431"/>
    </row>
    <row r="19212" spans="24:29">
      <c r="X19212" s="429"/>
      <c r="Y19212" s="429"/>
      <c r="Z19212" s="429"/>
      <c r="AA19212" s="429"/>
      <c r="AB19212" s="185"/>
      <c r="AC19212" s="431"/>
    </row>
    <row r="19213" spans="24:29">
      <c r="X19213" s="429"/>
      <c r="Y19213" s="429"/>
      <c r="Z19213" s="429"/>
      <c r="AA19213" s="429"/>
      <c r="AB19213" s="185"/>
      <c r="AC19213" s="431"/>
    </row>
    <row r="19214" spans="24:29">
      <c r="X19214" s="429"/>
      <c r="Y19214" s="429"/>
      <c r="Z19214" s="429"/>
      <c r="AA19214" s="429"/>
      <c r="AB19214" s="185"/>
      <c r="AC19214" s="431"/>
    </row>
    <row r="19215" spans="24:29">
      <c r="X19215" s="429"/>
      <c r="Y19215" s="429"/>
      <c r="Z19215" s="429"/>
      <c r="AA19215" s="429"/>
      <c r="AB19215" s="185"/>
      <c r="AC19215" s="431"/>
    </row>
    <row r="19216" spans="24:29">
      <c r="X19216" s="429"/>
      <c r="Y19216" s="429"/>
      <c r="Z19216" s="429"/>
      <c r="AA19216" s="429"/>
      <c r="AB19216" s="185"/>
      <c r="AC19216" s="431"/>
    </row>
    <row r="19217" spans="24:29">
      <c r="X19217" s="429"/>
      <c r="Y19217" s="429"/>
      <c r="Z19217" s="429"/>
      <c r="AA19217" s="429"/>
      <c r="AB19217" s="185"/>
      <c r="AC19217" s="431"/>
    </row>
    <row r="19218" spans="24:29">
      <c r="X19218" s="429"/>
      <c r="Y19218" s="429"/>
      <c r="Z19218" s="429"/>
      <c r="AA19218" s="429"/>
      <c r="AB19218" s="185"/>
      <c r="AC19218" s="431"/>
    </row>
    <row r="19219" spans="24:29">
      <c r="X19219" s="429"/>
      <c r="Y19219" s="429"/>
      <c r="Z19219" s="429"/>
      <c r="AA19219" s="429"/>
      <c r="AB19219" s="185"/>
      <c r="AC19219" s="431"/>
    </row>
    <row r="19220" spans="24:29">
      <c r="X19220" s="429"/>
      <c r="Y19220" s="429"/>
      <c r="Z19220" s="429"/>
      <c r="AA19220" s="429"/>
      <c r="AB19220" s="185"/>
      <c r="AC19220" s="431"/>
    </row>
    <row r="19221" spans="24:29">
      <c r="X19221" s="429"/>
      <c r="Y19221" s="429"/>
      <c r="Z19221" s="429"/>
      <c r="AA19221" s="429"/>
      <c r="AB19221" s="185"/>
      <c r="AC19221" s="431"/>
    </row>
    <row r="19222" spans="24:29">
      <c r="X19222" s="429"/>
      <c r="Y19222" s="429"/>
      <c r="Z19222" s="429"/>
      <c r="AA19222" s="429"/>
      <c r="AB19222" s="185"/>
      <c r="AC19222" s="431"/>
    </row>
    <row r="19223" spans="24:29">
      <c r="X19223" s="429"/>
      <c r="Y19223" s="429"/>
      <c r="Z19223" s="429"/>
      <c r="AA19223" s="429"/>
      <c r="AB19223" s="185"/>
      <c r="AC19223" s="431"/>
    </row>
    <row r="19224" spans="24:29">
      <c r="X19224" s="429"/>
      <c r="Y19224" s="429"/>
      <c r="Z19224" s="429"/>
      <c r="AA19224" s="429"/>
      <c r="AB19224" s="185"/>
      <c r="AC19224" s="431"/>
    </row>
    <row r="19225" spans="24:29">
      <c r="X19225" s="429"/>
      <c r="Y19225" s="429"/>
      <c r="Z19225" s="429"/>
      <c r="AA19225" s="429"/>
      <c r="AB19225" s="185"/>
      <c r="AC19225" s="431"/>
    </row>
    <row r="19226" spans="24:29">
      <c r="X19226" s="429"/>
      <c r="Y19226" s="429"/>
      <c r="Z19226" s="429"/>
      <c r="AA19226" s="429"/>
      <c r="AB19226" s="185"/>
      <c r="AC19226" s="431"/>
    </row>
    <row r="19227" spans="24:29">
      <c r="X19227" s="429"/>
      <c r="Y19227" s="429"/>
      <c r="Z19227" s="429"/>
      <c r="AA19227" s="429"/>
      <c r="AB19227" s="185"/>
      <c r="AC19227" s="431"/>
    </row>
    <row r="19228" spans="24:29">
      <c r="X19228" s="429"/>
      <c r="Y19228" s="429"/>
      <c r="Z19228" s="429"/>
      <c r="AA19228" s="429"/>
      <c r="AB19228" s="185"/>
      <c r="AC19228" s="431"/>
    </row>
    <row r="19229" spans="24:29">
      <c r="X19229" s="429"/>
      <c r="Y19229" s="429"/>
      <c r="Z19229" s="429"/>
      <c r="AA19229" s="429"/>
      <c r="AB19229" s="185"/>
      <c r="AC19229" s="431"/>
    </row>
    <row r="19230" spans="24:29">
      <c r="X19230" s="429"/>
      <c r="Y19230" s="429"/>
      <c r="Z19230" s="429"/>
      <c r="AA19230" s="429"/>
      <c r="AB19230" s="185"/>
      <c r="AC19230" s="431"/>
    </row>
    <row r="19231" spans="24:29">
      <c r="X19231" s="429"/>
      <c r="Y19231" s="429"/>
      <c r="Z19231" s="429"/>
      <c r="AA19231" s="429"/>
      <c r="AB19231" s="185"/>
      <c r="AC19231" s="431"/>
    </row>
    <row r="19232" spans="24:29">
      <c r="X19232" s="429"/>
      <c r="Y19232" s="429"/>
      <c r="Z19232" s="429"/>
      <c r="AA19232" s="429"/>
      <c r="AB19232" s="185"/>
      <c r="AC19232" s="431"/>
    </row>
    <row r="19233" spans="24:29">
      <c r="X19233" s="429"/>
      <c r="Y19233" s="429"/>
      <c r="Z19233" s="429"/>
      <c r="AA19233" s="429"/>
      <c r="AB19233" s="185"/>
      <c r="AC19233" s="431"/>
    </row>
    <row r="19234" spans="24:29">
      <c r="X19234" s="429"/>
      <c r="Y19234" s="429"/>
      <c r="Z19234" s="429"/>
      <c r="AA19234" s="429"/>
      <c r="AB19234" s="185"/>
      <c r="AC19234" s="431"/>
    </row>
    <row r="19235" spans="24:29">
      <c r="X19235" s="429"/>
      <c r="Y19235" s="429"/>
      <c r="Z19235" s="429"/>
      <c r="AA19235" s="429"/>
      <c r="AB19235" s="185"/>
      <c r="AC19235" s="431"/>
    </row>
    <row r="19236" spans="24:29">
      <c r="X19236" s="429"/>
      <c r="Y19236" s="429"/>
      <c r="Z19236" s="429"/>
      <c r="AA19236" s="429"/>
      <c r="AB19236" s="185"/>
      <c r="AC19236" s="431"/>
    </row>
    <row r="19237" spans="24:29">
      <c r="X19237" s="429"/>
      <c r="Y19237" s="429"/>
      <c r="Z19237" s="429"/>
      <c r="AA19237" s="429"/>
      <c r="AB19237" s="185"/>
      <c r="AC19237" s="431"/>
    </row>
    <row r="19238" spans="24:29">
      <c r="X19238" s="429"/>
      <c r="Y19238" s="429"/>
      <c r="Z19238" s="429"/>
      <c r="AA19238" s="429"/>
      <c r="AB19238" s="185"/>
      <c r="AC19238" s="431"/>
    </row>
    <row r="19239" spans="24:29">
      <c r="X19239" s="429"/>
      <c r="Y19239" s="429"/>
      <c r="Z19239" s="429"/>
      <c r="AA19239" s="429"/>
      <c r="AB19239" s="185"/>
      <c r="AC19239" s="431"/>
    </row>
    <row r="19240" spans="24:29">
      <c r="X19240" s="429"/>
      <c r="Y19240" s="429"/>
      <c r="Z19240" s="429"/>
      <c r="AA19240" s="429"/>
      <c r="AB19240" s="185"/>
      <c r="AC19240" s="431"/>
    </row>
    <row r="19241" spans="24:29">
      <c r="X19241" s="429"/>
      <c r="Y19241" s="429"/>
      <c r="Z19241" s="429"/>
      <c r="AA19241" s="429"/>
      <c r="AB19241" s="185"/>
      <c r="AC19241" s="431"/>
    </row>
    <row r="19242" spans="24:29">
      <c r="X19242" s="429"/>
      <c r="Y19242" s="429"/>
      <c r="Z19242" s="429"/>
      <c r="AA19242" s="429"/>
      <c r="AB19242" s="185"/>
      <c r="AC19242" s="431"/>
    </row>
    <row r="19243" spans="24:29">
      <c r="X19243" s="429"/>
      <c r="Y19243" s="429"/>
      <c r="Z19243" s="429"/>
      <c r="AA19243" s="429"/>
      <c r="AB19243" s="185"/>
      <c r="AC19243" s="431"/>
    </row>
    <row r="19244" spans="24:29">
      <c r="X19244" s="429"/>
      <c r="Y19244" s="429"/>
      <c r="Z19244" s="429"/>
      <c r="AA19244" s="429"/>
      <c r="AB19244" s="185"/>
      <c r="AC19244" s="431"/>
    </row>
    <row r="19245" spans="24:29">
      <c r="X19245" s="429"/>
      <c r="Y19245" s="429"/>
      <c r="Z19245" s="429"/>
      <c r="AA19245" s="429"/>
      <c r="AB19245" s="185"/>
      <c r="AC19245" s="431"/>
    </row>
    <row r="19246" spans="24:29">
      <c r="X19246" s="429"/>
      <c r="Y19246" s="429"/>
      <c r="Z19246" s="429"/>
      <c r="AA19246" s="429"/>
      <c r="AB19246" s="185"/>
      <c r="AC19246" s="431"/>
    </row>
    <row r="19247" spans="24:29">
      <c r="X19247" s="429"/>
      <c r="Y19247" s="429"/>
      <c r="Z19247" s="429"/>
      <c r="AA19247" s="429"/>
      <c r="AB19247" s="185"/>
      <c r="AC19247" s="431"/>
    </row>
    <row r="19248" spans="24:29">
      <c r="X19248" s="429"/>
      <c r="Y19248" s="429"/>
      <c r="Z19248" s="429"/>
      <c r="AA19248" s="429"/>
      <c r="AB19248" s="185"/>
      <c r="AC19248" s="431"/>
    </row>
    <row r="19249" spans="24:29">
      <c r="X19249" s="429"/>
      <c r="Y19249" s="429"/>
      <c r="Z19249" s="429"/>
      <c r="AA19249" s="429"/>
      <c r="AB19249" s="185"/>
      <c r="AC19249" s="431"/>
    </row>
    <row r="19250" spans="24:29">
      <c r="X19250" s="429"/>
      <c r="Y19250" s="429"/>
      <c r="Z19250" s="429"/>
      <c r="AA19250" s="429"/>
      <c r="AB19250" s="185"/>
      <c r="AC19250" s="431"/>
    </row>
    <row r="19251" spans="24:29">
      <c r="X19251" s="429"/>
      <c r="Y19251" s="429"/>
      <c r="Z19251" s="429"/>
      <c r="AA19251" s="429"/>
      <c r="AB19251" s="185"/>
      <c r="AC19251" s="431"/>
    </row>
    <row r="19252" spans="24:29">
      <c r="X19252" s="429"/>
      <c r="Y19252" s="429"/>
      <c r="Z19252" s="429"/>
      <c r="AA19252" s="429"/>
      <c r="AB19252" s="185"/>
      <c r="AC19252" s="431"/>
    </row>
    <row r="19253" spans="24:29">
      <c r="X19253" s="429"/>
      <c r="Y19253" s="429"/>
      <c r="Z19253" s="429"/>
      <c r="AA19253" s="429"/>
      <c r="AB19253" s="185"/>
      <c r="AC19253" s="431"/>
    </row>
    <row r="19254" spans="24:29">
      <c r="X19254" s="429"/>
      <c r="Y19254" s="429"/>
      <c r="Z19254" s="429"/>
      <c r="AA19254" s="429"/>
      <c r="AB19254" s="185"/>
      <c r="AC19254" s="431"/>
    </row>
    <row r="19255" spans="24:29">
      <c r="X19255" s="429"/>
      <c r="Y19255" s="429"/>
      <c r="Z19255" s="429"/>
      <c r="AA19255" s="429"/>
      <c r="AB19255" s="185"/>
      <c r="AC19255" s="431"/>
    </row>
    <row r="19256" spans="24:29">
      <c r="X19256" s="429"/>
      <c r="Y19256" s="429"/>
      <c r="Z19256" s="429"/>
      <c r="AA19256" s="429"/>
      <c r="AB19256" s="185"/>
      <c r="AC19256" s="431"/>
    </row>
    <row r="19257" spans="24:29">
      <c r="X19257" s="429"/>
      <c r="Y19257" s="429"/>
      <c r="Z19257" s="429"/>
      <c r="AA19257" s="429"/>
      <c r="AB19257" s="185"/>
      <c r="AC19257" s="431"/>
    </row>
    <row r="19258" spans="24:29">
      <c r="X19258" s="429"/>
      <c r="Y19258" s="429"/>
      <c r="Z19258" s="429"/>
      <c r="AA19258" s="429"/>
      <c r="AB19258" s="185"/>
      <c r="AC19258" s="431"/>
    </row>
    <row r="19259" spans="24:29">
      <c r="X19259" s="429"/>
      <c r="Y19259" s="429"/>
      <c r="Z19259" s="429"/>
      <c r="AA19259" s="429"/>
      <c r="AB19259" s="185"/>
      <c r="AC19259" s="431"/>
    </row>
    <row r="19260" spans="24:29">
      <c r="X19260" s="429"/>
      <c r="Y19260" s="429"/>
      <c r="Z19260" s="429"/>
      <c r="AA19260" s="429"/>
      <c r="AB19260" s="185"/>
      <c r="AC19260" s="431"/>
    </row>
    <row r="19261" spans="24:29">
      <c r="X19261" s="429"/>
      <c r="Y19261" s="429"/>
      <c r="Z19261" s="429"/>
      <c r="AA19261" s="429"/>
      <c r="AB19261" s="185"/>
      <c r="AC19261" s="431"/>
    </row>
    <row r="19262" spans="24:29">
      <c r="X19262" s="429"/>
      <c r="Y19262" s="429"/>
      <c r="Z19262" s="429"/>
      <c r="AA19262" s="429"/>
      <c r="AB19262" s="185"/>
      <c r="AC19262" s="431"/>
    </row>
    <row r="19263" spans="24:29">
      <c r="X19263" s="429"/>
      <c r="Y19263" s="429"/>
      <c r="Z19263" s="429"/>
      <c r="AA19263" s="429"/>
      <c r="AB19263" s="185"/>
      <c r="AC19263" s="431"/>
    </row>
    <row r="19264" spans="24:29">
      <c r="X19264" s="429"/>
      <c r="Y19264" s="429"/>
      <c r="Z19264" s="429"/>
      <c r="AA19264" s="429"/>
      <c r="AB19264" s="185"/>
      <c r="AC19264" s="431"/>
    </row>
    <row r="19265" spans="24:29">
      <c r="X19265" s="429"/>
      <c r="Y19265" s="429"/>
      <c r="Z19265" s="429"/>
      <c r="AA19265" s="429"/>
      <c r="AB19265" s="185"/>
      <c r="AC19265" s="431"/>
    </row>
    <row r="19266" spans="24:29">
      <c r="X19266" s="429"/>
      <c r="Y19266" s="429"/>
      <c r="Z19266" s="429"/>
      <c r="AA19266" s="429"/>
      <c r="AB19266" s="185"/>
      <c r="AC19266" s="431"/>
    </row>
    <row r="19267" spans="24:29">
      <c r="X19267" s="429"/>
      <c r="Y19267" s="429"/>
      <c r="Z19267" s="429"/>
      <c r="AA19267" s="429"/>
      <c r="AB19267" s="185"/>
      <c r="AC19267" s="431"/>
    </row>
    <row r="19268" spans="24:29">
      <c r="X19268" s="429"/>
      <c r="Y19268" s="429"/>
      <c r="Z19268" s="429"/>
      <c r="AA19268" s="429"/>
      <c r="AB19268" s="185"/>
      <c r="AC19268" s="431"/>
    </row>
    <row r="19269" spans="24:29">
      <c r="X19269" s="429"/>
      <c r="Y19269" s="429"/>
      <c r="Z19269" s="429"/>
      <c r="AA19269" s="429"/>
      <c r="AB19269" s="185"/>
      <c r="AC19269" s="431"/>
    </row>
    <row r="19270" spans="24:29">
      <c r="X19270" s="429"/>
      <c r="Y19270" s="429"/>
      <c r="Z19270" s="429"/>
      <c r="AA19270" s="429"/>
      <c r="AB19270" s="185"/>
      <c r="AC19270" s="431"/>
    </row>
    <row r="19271" spans="24:29">
      <c r="X19271" s="429"/>
      <c r="Y19271" s="429"/>
      <c r="Z19271" s="429"/>
      <c r="AA19271" s="429"/>
      <c r="AB19271" s="185"/>
      <c r="AC19271" s="431"/>
    </row>
    <row r="19272" spans="24:29">
      <c r="X19272" s="429"/>
      <c r="Y19272" s="429"/>
      <c r="Z19272" s="429"/>
      <c r="AA19272" s="429"/>
      <c r="AB19272" s="185"/>
      <c r="AC19272" s="431"/>
    </row>
    <row r="19273" spans="24:29">
      <c r="X19273" s="429"/>
      <c r="Y19273" s="429"/>
      <c r="Z19273" s="429"/>
      <c r="AA19273" s="429"/>
      <c r="AB19273" s="185"/>
      <c r="AC19273" s="431"/>
    </row>
    <row r="19274" spans="24:29">
      <c r="X19274" s="429"/>
      <c r="Y19274" s="429"/>
      <c r="Z19274" s="429"/>
      <c r="AA19274" s="429"/>
      <c r="AB19274" s="185"/>
      <c r="AC19274" s="431"/>
    </row>
    <row r="19275" spans="24:29">
      <c r="X19275" s="429"/>
      <c r="Y19275" s="429"/>
      <c r="Z19275" s="429"/>
      <c r="AA19275" s="429"/>
      <c r="AB19275" s="185"/>
      <c r="AC19275" s="431"/>
    </row>
    <row r="19276" spans="24:29">
      <c r="X19276" s="429"/>
      <c r="Y19276" s="429"/>
      <c r="Z19276" s="429"/>
      <c r="AA19276" s="429"/>
      <c r="AB19276" s="185"/>
      <c r="AC19276" s="431"/>
    </row>
    <row r="19277" spans="24:29">
      <c r="X19277" s="429"/>
      <c r="Y19277" s="429"/>
      <c r="Z19277" s="429"/>
      <c r="AA19277" s="429"/>
      <c r="AB19277" s="185"/>
      <c r="AC19277" s="431"/>
    </row>
    <row r="19278" spans="24:29">
      <c r="X19278" s="429"/>
      <c r="Y19278" s="429"/>
      <c r="Z19278" s="429"/>
      <c r="AA19278" s="429"/>
      <c r="AB19278" s="185"/>
      <c r="AC19278" s="431"/>
    </row>
    <row r="19279" spans="24:29">
      <c r="X19279" s="429"/>
      <c r="Y19279" s="429"/>
      <c r="Z19279" s="429"/>
      <c r="AA19279" s="429"/>
      <c r="AB19279" s="185"/>
      <c r="AC19279" s="431"/>
    </row>
    <row r="19280" spans="24:29">
      <c r="X19280" s="429"/>
      <c r="Y19280" s="429"/>
      <c r="Z19280" s="429"/>
      <c r="AA19280" s="429"/>
      <c r="AB19280" s="185"/>
      <c r="AC19280" s="431"/>
    </row>
    <row r="19281" spans="24:29">
      <c r="X19281" s="429"/>
      <c r="Y19281" s="429"/>
      <c r="Z19281" s="429"/>
      <c r="AA19281" s="429"/>
      <c r="AB19281" s="185"/>
      <c r="AC19281" s="431"/>
    </row>
    <row r="19282" spans="24:29">
      <c r="X19282" s="429"/>
      <c r="Y19282" s="429"/>
      <c r="Z19282" s="429"/>
      <c r="AA19282" s="429"/>
      <c r="AB19282" s="185"/>
      <c r="AC19282" s="431"/>
    </row>
    <row r="19283" spans="24:29">
      <c r="X19283" s="429"/>
      <c r="Y19283" s="429"/>
      <c r="Z19283" s="429"/>
      <c r="AA19283" s="429"/>
      <c r="AB19283" s="185"/>
      <c r="AC19283" s="431"/>
    </row>
    <row r="19284" spans="24:29">
      <c r="X19284" s="429"/>
      <c r="Y19284" s="429"/>
      <c r="Z19284" s="429"/>
      <c r="AA19284" s="429"/>
      <c r="AB19284" s="185"/>
      <c r="AC19284" s="431"/>
    </row>
    <row r="19285" spans="24:29">
      <c r="X19285" s="429"/>
      <c r="Y19285" s="429"/>
      <c r="Z19285" s="429"/>
      <c r="AA19285" s="429"/>
      <c r="AB19285" s="185"/>
      <c r="AC19285" s="431"/>
    </row>
    <row r="19286" spans="24:29">
      <c r="X19286" s="429"/>
      <c r="Y19286" s="429"/>
      <c r="Z19286" s="429"/>
      <c r="AA19286" s="429"/>
      <c r="AB19286" s="185"/>
      <c r="AC19286" s="431"/>
    </row>
    <row r="19287" spans="24:29">
      <c r="X19287" s="429"/>
      <c r="Y19287" s="429"/>
      <c r="Z19287" s="429"/>
      <c r="AA19287" s="429"/>
      <c r="AB19287" s="185"/>
      <c r="AC19287" s="431"/>
    </row>
    <row r="19288" spans="24:29">
      <c r="X19288" s="429"/>
      <c r="Y19288" s="429"/>
      <c r="Z19288" s="429"/>
      <c r="AA19288" s="429"/>
      <c r="AB19288" s="185"/>
      <c r="AC19288" s="431"/>
    </row>
    <row r="19289" spans="24:29">
      <c r="X19289" s="429"/>
      <c r="Y19289" s="429"/>
      <c r="Z19289" s="429"/>
      <c r="AA19289" s="429"/>
      <c r="AB19289" s="185"/>
      <c r="AC19289" s="431"/>
    </row>
    <row r="19290" spans="24:29">
      <c r="X19290" s="429"/>
      <c r="Y19290" s="429"/>
      <c r="Z19290" s="429"/>
      <c r="AA19290" s="429"/>
      <c r="AB19290" s="185"/>
      <c r="AC19290" s="431"/>
    </row>
    <row r="19291" spans="24:29">
      <c r="X19291" s="429"/>
      <c r="Y19291" s="429"/>
      <c r="Z19291" s="429"/>
      <c r="AA19291" s="429"/>
      <c r="AB19291" s="185"/>
      <c r="AC19291" s="431"/>
    </row>
    <row r="19292" spans="24:29">
      <c r="X19292" s="429"/>
      <c r="Y19292" s="429"/>
      <c r="Z19292" s="429"/>
      <c r="AA19292" s="429"/>
      <c r="AB19292" s="185"/>
      <c r="AC19292" s="431"/>
    </row>
    <row r="19293" spans="24:29">
      <c r="X19293" s="429"/>
      <c r="Y19293" s="429"/>
      <c r="Z19293" s="429"/>
      <c r="AA19293" s="429"/>
      <c r="AB19293" s="185"/>
      <c r="AC19293" s="431"/>
    </row>
    <row r="19294" spans="24:29">
      <c r="X19294" s="429"/>
      <c r="Y19294" s="429"/>
      <c r="Z19294" s="429"/>
      <c r="AA19294" s="429"/>
      <c r="AB19294" s="185"/>
      <c r="AC19294" s="431"/>
    </row>
    <row r="19295" spans="24:29">
      <c r="X19295" s="429"/>
      <c r="Y19295" s="429"/>
      <c r="Z19295" s="429"/>
      <c r="AA19295" s="429"/>
      <c r="AB19295" s="185"/>
      <c r="AC19295" s="431"/>
    </row>
    <row r="19296" spans="24:29">
      <c r="X19296" s="429"/>
      <c r="Y19296" s="429"/>
      <c r="Z19296" s="429"/>
      <c r="AA19296" s="429"/>
      <c r="AB19296" s="185"/>
      <c r="AC19296" s="431"/>
    </row>
    <row r="19297" spans="24:29">
      <c r="X19297" s="429"/>
      <c r="Y19297" s="429"/>
      <c r="Z19297" s="429"/>
      <c r="AA19297" s="429"/>
      <c r="AB19297" s="185"/>
      <c r="AC19297" s="431"/>
    </row>
    <row r="19298" spans="24:29">
      <c r="X19298" s="429"/>
      <c r="Y19298" s="429"/>
      <c r="Z19298" s="429"/>
      <c r="AA19298" s="429"/>
      <c r="AB19298" s="185"/>
      <c r="AC19298" s="431"/>
    </row>
    <row r="19299" spans="24:29">
      <c r="X19299" s="429"/>
      <c r="Y19299" s="429"/>
      <c r="Z19299" s="429"/>
      <c r="AA19299" s="429"/>
      <c r="AB19299" s="185"/>
      <c r="AC19299" s="431"/>
    </row>
    <row r="19300" spans="24:29">
      <c r="X19300" s="429"/>
      <c r="Y19300" s="429"/>
      <c r="Z19300" s="429"/>
      <c r="AA19300" s="429"/>
      <c r="AB19300" s="185"/>
      <c r="AC19300" s="431"/>
    </row>
    <row r="19301" spans="24:29">
      <c r="X19301" s="429"/>
      <c r="Y19301" s="429"/>
      <c r="Z19301" s="429"/>
      <c r="AA19301" s="429"/>
      <c r="AB19301" s="185"/>
      <c r="AC19301" s="431"/>
    </row>
    <row r="19302" spans="24:29">
      <c r="X19302" s="429"/>
      <c r="Y19302" s="429"/>
      <c r="Z19302" s="429"/>
      <c r="AA19302" s="429"/>
      <c r="AB19302" s="185"/>
      <c r="AC19302" s="431"/>
    </row>
    <row r="19303" spans="24:29">
      <c r="X19303" s="429"/>
      <c r="Y19303" s="429"/>
      <c r="Z19303" s="429"/>
      <c r="AA19303" s="429"/>
      <c r="AB19303" s="185"/>
      <c r="AC19303" s="431"/>
    </row>
    <row r="19304" spans="24:29">
      <c r="X19304" s="429"/>
      <c r="Y19304" s="429"/>
      <c r="Z19304" s="429"/>
      <c r="AA19304" s="429"/>
      <c r="AB19304" s="185"/>
      <c r="AC19304" s="431"/>
    </row>
    <row r="19305" spans="24:29">
      <c r="X19305" s="429"/>
      <c r="Y19305" s="429"/>
      <c r="Z19305" s="429"/>
      <c r="AA19305" s="429"/>
      <c r="AB19305" s="185"/>
      <c r="AC19305" s="431"/>
    </row>
    <row r="19306" spans="24:29">
      <c r="X19306" s="429"/>
      <c r="Y19306" s="429"/>
      <c r="Z19306" s="429"/>
      <c r="AA19306" s="429"/>
      <c r="AB19306" s="185"/>
      <c r="AC19306" s="431"/>
    </row>
    <row r="19307" spans="24:29">
      <c r="X19307" s="429"/>
      <c r="Y19307" s="429"/>
      <c r="Z19307" s="429"/>
      <c r="AA19307" s="429"/>
      <c r="AB19307" s="185"/>
      <c r="AC19307" s="431"/>
    </row>
    <row r="19308" spans="24:29">
      <c r="X19308" s="429"/>
      <c r="Y19308" s="429"/>
      <c r="Z19308" s="429"/>
      <c r="AA19308" s="429"/>
      <c r="AB19308" s="185"/>
      <c r="AC19308" s="431"/>
    </row>
    <row r="19309" spans="24:29">
      <c r="X19309" s="429"/>
      <c r="Y19309" s="429"/>
      <c r="Z19309" s="429"/>
      <c r="AA19309" s="429"/>
      <c r="AB19309" s="185"/>
      <c r="AC19309" s="431"/>
    </row>
    <row r="19310" spans="24:29">
      <c r="X19310" s="429"/>
      <c r="Y19310" s="429"/>
      <c r="Z19310" s="429"/>
      <c r="AA19310" s="429"/>
      <c r="AB19310" s="185"/>
      <c r="AC19310" s="431"/>
    </row>
    <row r="19311" spans="24:29">
      <c r="X19311" s="429"/>
      <c r="Y19311" s="429"/>
      <c r="Z19311" s="429"/>
      <c r="AA19311" s="429"/>
      <c r="AB19311" s="185"/>
      <c r="AC19311" s="431"/>
    </row>
    <row r="19312" spans="24:29">
      <c r="X19312" s="429"/>
      <c r="Y19312" s="429"/>
      <c r="Z19312" s="429"/>
      <c r="AA19312" s="429"/>
      <c r="AB19312" s="185"/>
      <c r="AC19312" s="431"/>
    </row>
    <row r="19313" spans="24:29">
      <c r="X19313" s="429"/>
      <c r="Y19313" s="429"/>
      <c r="Z19313" s="429"/>
      <c r="AA19313" s="429"/>
      <c r="AB19313" s="185"/>
      <c r="AC19313" s="431"/>
    </row>
    <row r="19314" spans="24:29">
      <c r="X19314" s="429"/>
      <c r="Y19314" s="429"/>
      <c r="Z19314" s="429"/>
      <c r="AA19314" s="429"/>
      <c r="AB19314" s="185"/>
      <c r="AC19314" s="431"/>
    </row>
    <row r="19315" spans="24:29">
      <c r="X19315" s="429"/>
      <c r="Y19315" s="429"/>
      <c r="Z19315" s="429"/>
      <c r="AA19315" s="429"/>
      <c r="AB19315" s="185"/>
      <c r="AC19315" s="431"/>
    </row>
    <row r="19316" spans="24:29">
      <c r="X19316" s="429"/>
      <c r="Y19316" s="429"/>
      <c r="Z19316" s="429"/>
      <c r="AA19316" s="429"/>
      <c r="AB19316" s="185"/>
      <c r="AC19316" s="431"/>
    </row>
    <row r="19317" spans="24:29">
      <c r="X19317" s="429"/>
      <c r="Y19317" s="429"/>
      <c r="Z19317" s="429"/>
      <c r="AA19317" s="429"/>
      <c r="AB19317" s="185"/>
      <c r="AC19317" s="431"/>
    </row>
    <row r="19318" spans="24:29">
      <c r="X19318" s="429"/>
      <c r="Y19318" s="429"/>
      <c r="Z19318" s="429"/>
      <c r="AA19318" s="429"/>
      <c r="AB19318" s="185"/>
      <c r="AC19318" s="431"/>
    </row>
    <row r="19319" spans="24:29">
      <c r="X19319" s="429"/>
      <c r="Y19319" s="429"/>
      <c r="Z19319" s="429"/>
      <c r="AA19319" s="429"/>
      <c r="AB19319" s="185"/>
      <c r="AC19319" s="431"/>
    </row>
    <row r="19320" spans="24:29">
      <c r="X19320" s="429"/>
      <c r="Y19320" s="429"/>
      <c r="Z19320" s="429"/>
      <c r="AA19320" s="429"/>
      <c r="AB19320" s="185"/>
      <c r="AC19320" s="431"/>
    </row>
    <row r="19321" spans="24:29">
      <c r="X19321" s="429"/>
      <c r="Y19321" s="429"/>
      <c r="Z19321" s="429"/>
      <c r="AA19321" s="429"/>
      <c r="AB19321" s="185"/>
      <c r="AC19321" s="431"/>
    </row>
    <row r="19322" spans="24:29">
      <c r="X19322" s="429"/>
      <c r="Y19322" s="429"/>
      <c r="Z19322" s="429"/>
      <c r="AA19322" s="429"/>
      <c r="AB19322" s="185"/>
      <c r="AC19322" s="431"/>
    </row>
    <row r="19323" spans="24:29">
      <c r="X19323" s="429"/>
      <c r="Y19323" s="429"/>
      <c r="Z19323" s="429"/>
      <c r="AA19323" s="429"/>
      <c r="AB19323" s="185"/>
      <c r="AC19323" s="431"/>
    </row>
    <row r="19324" spans="24:29">
      <c r="X19324" s="429"/>
      <c r="Y19324" s="429"/>
      <c r="Z19324" s="429"/>
      <c r="AA19324" s="429"/>
      <c r="AB19324" s="185"/>
      <c r="AC19324" s="431"/>
    </row>
    <row r="19325" spans="24:29">
      <c r="X19325" s="429"/>
      <c r="Y19325" s="429"/>
      <c r="Z19325" s="429"/>
      <c r="AA19325" s="429"/>
      <c r="AB19325" s="185"/>
      <c r="AC19325" s="431"/>
    </row>
    <row r="19326" spans="24:29">
      <c r="X19326" s="429"/>
      <c r="Y19326" s="429"/>
      <c r="Z19326" s="429"/>
      <c r="AA19326" s="429"/>
      <c r="AB19326" s="185"/>
      <c r="AC19326" s="431"/>
    </row>
    <row r="19327" spans="24:29">
      <c r="X19327" s="429"/>
      <c r="Y19327" s="429"/>
      <c r="Z19327" s="429"/>
      <c r="AA19327" s="429"/>
      <c r="AB19327" s="185"/>
      <c r="AC19327" s="431"/>
    </row>
    <row r="19328" spans="24:29">
      <c r="X19328" s="429"/>
      <c r="Y19328" s="429"/>
      <c r="Z19328" s="429"/>
      <c r="AA19328" s="429"/>
      <c r="AB19328" s="185"/>
      <c r="AC19328" s="431"/>
    </row>
    <row r="19329" spans="24:29">
      <c r="X19329" s="429"/>
      <c r="Y19329" s="429"/>
      <c r="Z19329" s="429"/>
      <c r="AA19329" s="429"/>
      <c r="AB19329" s="185"/>
      <c r="AC19329" s="431"/>
    </row>
    <row r="19330" spans="24:29">
      <c r="X19330" s="429"/>
      <c r="Y19330" s="429"/>
      <c r="Z19330" s="429"/>
      <c r="AA19330" s="429"/>
      <c r="AB19330" s="185"/>
      <c r="AC19330" s="431"/>
    </row>
    <row r="19331" spans="24:29">
      <c r="X19331" s="429"/>
      <c r="Y19331" s="429"/>
      <c r="Z19331" s="429"/>
      <c r="AA19331" s="429"/>
      <c r="AB19331" s="185"/>
      <c r="AC19331" s="431"/>
    </row>
    <row r="19332" spans="24:29">
      <c r="X19332" s="429"/>
      <c r="Y19332" s="429"/>
      <c r="Z19332" s="429"/>
      <c r="AA19332" s="429"/>
      <c r="AB19332" s="185"/>
      <c r="AC19332" s="431"/>
    </row>
    <row r="19333" spans="24:29">
      <c r="X19333" s="429"/>
      <c r="Y19333" s="429"/>
      <c r="Z19333" s="429"/>
      <c r="AA19333" s="429"/>
      <c r="AB19333" s="185"/>
      <c r="AC19333" s="431"/>
    </row>
    <row r="19334" spans="24:29">
      <c r="X19334" s="429"/>
      <c r="Y19334" s="429"/>
      <c r="Z19334" s="429"/>
      <c r="AA19334" s="429"/>
      <c r="AB19334" s="185"/>
      <c r="AC19334" s="431"/>
    </row>
    <row r="19335" spans="24:29">
      <c r="X19335" s="429"/>
      <c r="Y19335" s="429"/>
      <c r="Z19335" s="429"/>
      <c r="AA19335" s="429"/>
      <c r="AB19335" s="185"/>
      <c r="AC19335" s="431"/>
    </row>
    <row r="19336" spans="24:29">
      <c r="X19336" s="429"/>
      <c r="Y19336" s="429"/>
      <c r="Z19336" s="429"/>
      <c r="AA19336" s="429"/>
      <c r="AB19336" s="185"/>
      <c r="AC19336" s="431"/>
    </row>
    <row r="19337" spans="24:29">
      <c r="X19337" s="429"/>
      <c r="Y19337" s="429"/>
      <c r="Z19337" s="429"/>
      <c r="AA19337" s="429"/>
      <c r="AB19337" s="185"/>
      <c r="AC19337" s="431"/>
    </row>
    <row r="19338" spans="24:29">
      <c r="X19338" s="429"/>
      <c r="Y19338" s="429"/>
      <c r="Z19338" s="429"/>
      <c r="AA19338" s="429"/>
      <c r="AB19338" s="185"/>
      <c r="AC19338" s="431"/>
    </row>
    <row r="19339" spans="24:29">
      <c r="X19339" s="429"/>
      <c r="Y19339" s="429"/>
      <c r="Z19339" s="429"/>
      <c r="AA19339" s="429"/>
      <c r="AB19339" s="185"/>
      <c r="AC19339" s="431"/>
    </row>
    <row r="19340" spans="24:29">
      <c r="X19340" s="429"/>
      <c r="Y19340" s="429"/>
      <c r="Z19340" s="429"/>
      <c r="AA19340" s="429"/>
      <c r="AB19340" s="185"/>
      <c r="AC19340" s="431"/>
    </row>
    <row r="19341" spans="24:29">
      <c r="X19341" s="429"/>
      <c r="Y19341" s="429"/>
      <c r="Z19341" s="429"/>
      <c r="AA19341" s="429"/>
      <c r="AB19341" s="185"/>
      <c r="AC19341" s="431"/>
    </row>
    <row r="19342" spans="24:29">
      <c r="X19342" s="429"/>
      <c r="Y19342" s="429"/>
      <c r="Z19342" s="429"/>
      <c r="AA19342" s="429"/>
      <c r="AB19342" s="185"/>
      <c r="AC19342" s="431"/>
    </row>
    <row r="19343" spans="24:29">
      <c r="X19343" s="429"/>
      <c r="Y19343" s="429"/>
      <c r="Z19343" s="429"/>
      <c r="AA19343" s="429"/>
      <c r="AB19343" s="185"/>
      <c r="AC19343" s="431"/>
    </row>
    <row r="19344" spans="24:29">
      <c r="X19344" s="429"/>
      <c r="Y19344" s="429"/>
      <c r="Z19344" s="429"/>
      <c r="AA19344" s="429"/>
      <c r="AB19344" s="185"/>
      <c r="AC19344" s="431"/>
    </row>
    <row r="19345" spans="24:29">
      <c r="X19345" s="429"/>
      <c r="Y19345" s="429"/>
      <c r="Z19345" s="429"/>
      <c r="AA19345" s="429"/>
      <c r="AB19345" s="185"/>
      <c r="AC19345" s="431"/>
    </row>
    <row r="19346" spans="24:29">
      <c r="X19346" s="429"/>
      <c r="Y19346" s="429"/>
      <c r="Z19346" s="429"/>
      <c r="AA19346" s="429"/>
      <c r="AB19346" s="185"/>
      <c r="AC19346" s="431"/>
    </row>
    <row r="19347" spans="24:29">
      <c r="X19347" s="429"/>
      <c r="Y19347" s="429"/>
      <c r="Z19347" s="429"/>
      <c r="AA19347" s="429"/>
      <c r="AB19347" s="185"/>
      <c r="AC19347" s="431"/>
    </row>
    <row r="19348" spans="24:29">
      <c r="X19348" s="429"/>
      <c r="Y19348" s="429"/>
      <c r="Z19348" s="429"/>
      <c r="AA19348" s="429"/>
      <c r="AB19348" s="185"/>
      <c r="AC19348" s="431"/>
    </row>
    <row r="19349" spans="24:29">
      <c r="X19349" s="429"/>
      <c r="Y19349" s="429"/>
      <c r="Z19349" s="429"/>
      <c r="AA19349" s="429"/>
      <c r="AB19349" s="185"/>
      <c r="AC19349" s="431"/>
    </row>
    <row r="19350" spans="24:29">
      <c r="X19350" s="429"/>
      <c r="Y19350" s="429"/>
      <c r="Z19350" s="429"/>
      <c r="AA19350" s="429"/>
      <c r="AB19350" s="185"/>
      <c r="AC19350" s="431"/>
    </row>
    <row r="19351" spans="24:29">
      <c r="X19351" s="429"/>
      <c r="Y19351" s="429"/>
      <c r="Z19351" s="429"/>
      <c r="AA19351" s="429"/>
      <c r="AB19351" s="185"/>
      <c r="AC19351" s="431"/>
    </row>
    <row r="19352" spans="24:29">
      <c r="X19352" s="429"/>
      <c r="Y19352" s="429"/>
      <c r="Z19352" s="429"/>
      <c r="AA19352" s="429"/>
      <c r="AB19352" s="185"/>
      <c r="AC19352" s="431"/>
    </row>
    <row r="19353" spans="24:29">
      <c r="X19353" s="429"/>
      <c r="Y19353" s="429"/>
      <c r="Z19353" s="429"/>
      <c r="AA19353" s="429"/>
      <c r="AB19353" s="185"/>
      <c r="AC19353" s="431"/>
    </row>
    <row r="19354" spans="24:29">
      <c r="X19354" s="429"/>
      <c r="Y19354" s="429"/>
      <c r="Z19354" s="429"/>
      <c r="AA19354" s="429"/>
      <c r="AB19354" s="185"/>
      <c r="AC19354" s="431"/>
    </row>
    <row r="19355" spans="24:29">
      <c r="X19355" s="429"/>
      <c r="Y19355" s="429"/>
      <c r="Z19355" s="429"/>
      <c r="AA19355" s="429"/>
      <c r="AB19355" s="185"/>
      <c r="AC19355" s="431"/>
    </row>
    <row r="19356" spans="24:29">
      <c r="X19356" s="429"/>
      <c r="Y19356" s="429"/>
      <c r="Z19356" s="429"/>
      <c r="AA19356" s="429"/>
      <c r="AB19356" s="185"/>
      <c r="AC19356" s="431"/>
    </row>
    <row r="19357" spans="24:29">
      <c r="X19357" s="429"/>
      <c r="Y19357" s="429"/>
      <c r="Z19357" s="429"/>
      <c r="AA19357" s="429"/>
      <c r="AB19357" s="185"/>
      <c r="AC19357" s="431"/>
    </row>
    <row r="19358" spans="24:29">
      <c r="X19358" s="429"/>
      <c r="Y19358" s="429"/>
      <c r="Z19358" s="429"/>
      <c r="AA19358" s="429"/>
      <c r="AB19358" s="185"/>
      <c r="AC19358" s="431"/>
    </row>
    <row r="19359" spans="24:29">
      <c r="X19359" s="429"/>
      <c r="Y19359" s="429"/>
      <c r="Z19359" s="429"/>
      <c r="AA19359" s="429"/>
      <c r="AB19359" s="185"/>
      <c r="AC19359" s="431"/>
    </row>
    <row r="19360" spans="24:29">
      <c r="X19360" s="429"/>
      <c r="Y19360" s="429"/>
      <c r="Z19360" s="429"/>
      <c r="AA19360" s="429"/>
      <c r="AB19360" s="185"/>
      <c r="AC19360" s="431"/>
    </row>
    <row r="19361" spans="24:29">
      <c r="X19361" s="429"/>
      <c r="Y19361" s="429"/>
      <c r="Z19361" s="429"/>
      <c r="AA19361" s="429"/>
      <c r="AB19361" s="185"/>
      <c r="AC19361" s="431"/>
    </row>
    <row r="19362" spans="24:29">
      <c r="X19362" s="429"/>
      <c r="Y19362" s="429"/>
      <c r="Z19362" s="429"/>
      <c r="AA19362" s="429"/>
      <c r="AB19362" s="185"/>
      <c r="AC19362" s="431"/>
    </row>
    <row r="19363" spans="24:29">
      <c r="X19363" s="429"/>
      <c r="Y19363" s="429"/>
      <c r="Z19363" s="429"/>
      <c r="AA19363" s="429"/>
      <c r="AB19363" s="185"/>
      <c r="AC19363" s="431"/>
    </row>
    <row r="19364" spans="24:29">
      <c r="X19364" s="429"/>
      <c r="Y19364" s="429"/>
      <c r="Z19364" s="429"/>
      <c r="AA19364" s="429"/>
      <c r="AB19364" s="185"/>
      <c r="AC19364" s="431"/>
    </row>
    <row r="19365" spans="24:29">
      <c r="X19365" s="429"/>
      <c r="Y19365" s="429"/>
      <c r="Z19365" s="429"/>
      <c r="AA19365" s="429"/>
      <c r="AB19365" s="185"/>
      <c r="AC19365" s="431"/>
    </row>
    <row r="19366" spans="24:29">
      <c r="X19366" s="429"/>
      <c r="Y19366" s="429"/>
      <c r="Z19366" s="429"/>
      <c r="AA19366" s="429"/>
      <c r="AB19366" s="185"/>
      <c r="AC19366" s="431"/>
    </row>
    <row r="19367" spans="24:29">
      <c r="X19367" s="429"/>
      <c r="Y19367" s="429"/>
      <c r="Z19367" s="429"/>
      <c r="AA19367" s="429"/>
      <c r="AB19367" s="185"/>
      <c r="AC19367" s="431"/>
    </row>
    <row r="19368" spans="24:29">
      <c r="X19368" s="429"/>
      <c r="Y19368" s="429"/>
      <c r="Z19368" s="429"/>
      <c r="AA19368" s="429"/>
      <c r="AB19368" s="185"/>
      <c r="AC19368" s="431"/>
    </row>
    <row r="19369" spans="24:29">
      <c r="X19369" s="429"/>
      <c r="Y19369" s="429"/>
      <c r="Z19369" s="429"/>
      <c r="AA19369" s="429"/>
      <c r="AB19369" s="185"/>
      <c r="AC19369" s="431"/>
    </row>
    <row r="19370" spans="24:29">
      <c r="X19370" s="429"/>
      <c r="Y19370" s="429"/>
      <c r="Z19370" s="429"/>
      <c r="AA19370" s="429"/>
      <c r="AB19370" s="185"/>
      <c r="AC19370" s="431"/>
    </row>
    <row r="19371" spans="24:29">
      <c r="X19371" s="429"/>
      <c r="Y19371" s="429"/>
      <c r="Z19371" s="429"/>
      <c r="AA19371" s="429"/>
      <c r="AB19371" s="185"/>
      <c r="AC19371" s="431"/>
    </row>
    <row r="19372" spans="24:29">
      <c r="X19372" s="429"/>
      <c r="Y19372" s="429"/>
      <c r="Z19372" s="429"/>
      <c r="AA19372" s="429"/>
      <c r="AB19372" s="185"/>
      <c r="AC19372" s="431"/>
    </row>
    <row r="19373" spans="24:29">
      <c r="X19373" s="429"/>
      <c r="Y19373" s="429"/>
      <c r="Z19373" s="429"/>
      <c r="AA19373" s="429"/>
      <c r="AB19373" s="185"/>
      <c r="AC19373" s="431"/>
    </row>
    <row r="19374" spans="24:29">
      <c r="X19374" s="429"/>
      <c r="Y19374" s="429"/>
      <c r="Z19374" s="429"/>
      <c r="AA19374" s="429"/>
      <c r="AB19374" s="185"/>
      <c r="AC19374" s="431"/>
    </row>
    <row r="19375" spans="24:29">
      <c r="X19375" s="429"/>
      <c r="Y19375" s="429"/>
      <c r="Z19375" s="429"/>
      <c r="AA19375" s="429"/>
      <c r="AB19375" s="185"/>
      <c r="AC19375" s="431"/>
    </row>
    <row r="19376" spans="24:29">
      <c r="X19376" s="429"/>
      <c r="Y19376" s="429"/>
      <c r="Z19376" s="429"/>
      <c r="AA19376" s="429"/>
      <c r="AB19376" s="185"/>
      <c r="AC19376" s="431"/>
    </row>
    <row r="19377" spans="24:29">
      <c r="X19377" s="429"/>
      <c r="Y19377" s="429"/>
      <c r="Z19377" s="429"/>
      <c r="AA19377" s="429"/>
      <c r="AB19377" s="185"/>
      <c r="AC19377" s="431"/>
    </row>
    <row r="19378" spans="24:29">
      <c r="X19378" s="429"/>
      <c r="Y19378" s="429"/>
      <c r="Z19378" s="429"/>
      <c r="AA19378" s="429"/>
      <c r="AB19378" s="185"/>
      <c r="AC19378" s="431"/>
    </row>
    <row r="19379" spans="24:29">
      <c r="X19379" s="429"/>
      <c r="Y19379" s="429"/>
      <c r="Z19379" s="429"/>
      <c r="AA19379" s="429"/>
      <c r="AB19379" s="185"/>
      <c r="AC19379" s="431"/>
    </row>
    <row r="19380" spans="24:29">
      <c r="X19380" s="429"/>
      <c r="Y19380" s="429"/>
      <c r="Z19380" s="429"/>
      <c r="AA19380" s="429"/>
      <c r="AB19380" s="185"/>
      <c r="AC19380" s="431"/>
    </row>
    <row r="19381" spans="24:29">
      <c r="X19381" s="429"/>
      <c r="Y19381" s="429"/>
      <c r="Z19381" s="429"/>
      <c r="AA19381" s="429"/>
      <c r="AB19381" s="185"/>
      <c r="AC19381" s="431"/>
    </row>
    <row r="19382" spans="24:29">
      <c r="X19382" s="429"/>
      <c r="Y19382" s="429"/>
      <c r="Z19382" s="429"/>
      <c r="AA19382" s="429"/>
      <c r="AB19382" s="185"/>
      <c r="AC19382" s="431"/>
    </row>
    <row r="19383" spans="24:29">
      <c r="X19383" s="429"/>
      <c r="Y19383" s="429"/>
      <c r="Z19383" s="429"/>
      <c r="AA19383" s="429"/>
      <c r="AB19383" s="185"/>
      <c r="AC19383" s="431"/>
    </row>
    <row r="19384" spans="24:29">
      <c r="X19384" s="429"/>
      <c r="Y19384" s="429"/>
      <c r="Z19384" s="429"/>
      <c r="AA19384" s="429"/>
      <c r="AB19384" s="185"/>
      <c r="AC19384" s="431"/>
    </row>
    <row r="19385" spans="24:29">
      <c r="X19385" s="429"/>
      <c r="Y19385" s="429"/>
      <c r="Z19385" s="429"/>
      <c r="AA19385" s="429"/>
      <c r="AB19385" s="185"/>
      <c r="AC19385" s="431"/>
    </row>
    <row r="19386" spans="24:29">
      <c r="X19386" s="429"/>
      <c r="Y19386" s="429"/>
      <c r="Z19386" s="429"/>
      <c r="AA19386" s="429"/>
      <c r="AB19386" s="185"/>
      <c r="AC19386" s="431"/>
    </row>
    <row r="19387" spans="24:29">
      <c r="X19387" s="429"/>
      <c r="Y19387" s="429"/>
      <c r="Z19387" s="429"/>
      <c r="AA19387" s="429"/>
      <c r="AB19387" s="185"/>
      <c r="AC19387" s="431"/>
    </row>
    <row r="19388" spans="24:29">
      <c r="X19388" s="429"/>
      <c r="Y19388" s="429"/>
      <c r="Z19388" s="429"/>
      <c r="AA19388" s="429"/>
      <c r="AB19388" s="185"/>
      <c r="AC19388" s="431"/>
    </row>
    <row r="19389" spans="24:29">
      <c r="X19389" s="429"/>
      <c r="Y19389" s="429"/>
      <c r="Z19389" s="429"/>
      <c r="AA19389" s="429"/>
      <c r="AB19389" s="185"/>
      <c r="AC19389" s="431"/>
    </row>
    <row r="19390" spans="24:29">
      <c r="X19390" s="429"/>
      <c r="Y19390" s="429"/>
      <c r="Z19390" s="429"/>
      <c r="AA19390" s="429"/>
      <c r="AB19390" s="185"/>
      <c r="AC19390" s="431"/>
    </row>
    <row r="19391" spans="24:29">
      <c r="X19391" s="429"/>
      <c r="Y19391" s="429"/>
      <c r="Z19391" s="429"/>
      <c r="AA19391" s="429"/>
      <c r="AB19391" s="185"/>
      <c r="AC19391" s="431"/>
    </row>
    <row r="19392" spans="24:29">
      <c r="X19392" s="429"/>
      <c r="Y19392" s="429"/>
      <c r="Z19392" s="429"/>
      <c r="AA19392" s="429"/>
      <c r="AB19392" s="185"/>
      <c r="AC19392" s="431"/>
    </row>
    <row r="19393" spans="24:29">
      <c r="X19393" s="429"/>
      <c r="Y19393" s="429"/>
      <c r="Z19393" s="429"/>
      <c r="AA19393" s="429"/>
      <c r="AB19393" s="185"/>
      <c r="AC19393" s="431"/>
    </row>
    <row r="19394" spans="24:29">
      <c r="X19394" s="429"/>
      <c r="Y19394" s="429"/>
      <c r="Z19394" s="429"/>
      <c r="AA19394" s="429"/>
      <c r="AB19394" s="185"/>
      <c r="AC19394" s="431"/>
    </row>
    <row r="19395" spans="24:29">
      <c r="X19395" s="429"/>
      <c r="Y19395" s="429"/>
      <c r="Z19395" s="429"/>
      <c r="AA19395" s="429"/>
      <c r="AB19395" s="185"/>
      <c r="AC19395" s="431"/>
    </row>
    <row r="19396" spans="24:29">
      <c r="X19396" s="429"/>
      <c r="Y19396" s="429"/>
      <c r="Z19396" s="429"/>
      <c r="AA19396" s="429"/>
      <c r="AB19396" s="185"/>
      <c r="AC19396" s="431"/>
    </row>
    <row r="19397" spans="24:29">
      <c r="X19397" s="429"/>
      <c r="Y19397" s="429"/>
      <c r="Z19397" s="429"/>
      <c r="AA19397" s="429"/>
      <c r="AB19397" s="185"/>
      <c r="AC19397" s="431"/>
    </row>
    <row r="19398" spans="24:29">
      <c r="X19398" s="429"/>
      <c r="Y19398" s="429"/>
      <c r="Z19398" s="429"/>
      <c r="AA19398" s="429"/>
      <c r="AB19398" s="185"/>
      <c r="AC19398" s="431"/>
    </row>
    <row r="19399" spans="24:29">
      <c r="X19399" s="429"/>
      <c r="Y19399" s="429"/>
      <c r="Z19399" s="429"/>
      <c r="AA19399" s="429"/>
      <c r="AB19399" s="185"/>
      <c r="AC19399" s="431"/>
    </row>
    <row r="19400" spans="24:29">
      <c r="X19400" s="429"/>
      <c r="Y19400" s="429"/>
      <c r="Z19400" s="429"/>
      <c r="AA19400" s="429"/>
      <c r="AB19400" s="185"/>
      <c r="AC19400" s="431"/>
    </row>
    <row r="19401" spans="24:29">
      <c r="X19401" s="429"/>
      <c r="Y19401" s="429"/>
      <c r="Z19401" s="429"/>
      <c r="AA19401" s="429"/>
      <c r="AB19401" s="185"/>
      <c r="AC19401" s="431"/>
    </row>
    <row r="19402" spans="24:29">
      <c r="X19402" s="429"/>
      <c r="Y19402" s="429"/>
      <c r="Z19402" s="429"/>
      <c r="AA19402" s="429"/>
      <c r="AB19402" s="185"/>
      <c r="AC19402" s="431"/>
    </row>
    <row r="19403" spans="24:29">
      <c r="X19403" s="429"/>
      <c r="Y19403" s="429"/>
      <c r="Z19403" s="429"/>
      <c r="AA19403" s="429"/>
      <c r="AB19403" s="185"/>
      <c r="AC19403" s="431"/>
    </row>
    <row r="19404" spans="24:29">
      <c r="X19404" s="429"/>
      <c r="Y19404" s="429"/>
      <c r="Z19404" s="429"/>
      <c r="AA19404" s="429"/>
      <c r="AB19404" s="185"/>
      <c r="AC19404" s="431"/>
    </row>
    <row r="19405" spans="24:29">
      <c r="X19405" s="429"/>
      <c r="Y19405" s="429"/>
      <c r="Z19405" s="429"/>
      <c r="AA19405" s="429"/>
      <c r="AB19405" s="185"/>
      <c r="AC19405" s="431"/>
    </row>
    <row r="19406" spans="24:29">
      <c r="X19406" s="429"/>
      <c r="Y19406" s="429"/>
      <c r="Z19406" s="429"/>
      <c r="AA19406" s="429"/>
      <c r="AB19406" s="185"/>
      <c r="AC19406" s="431"/>
    </row>
    <row r="19407" spans="24:29">
      <c r="X19407" s="429"/>
      <c r="Y19407" s="429"/>
      <c r="Z19407" s="429"/>
      <c r="AA19407" s="429"/>
      <c r="AB19407" s="185"/>
      <c r="AC19407" s="431"/>
    </row>
    <row r="19408" spans="24:29">
      <c r="X19408" s="429"/>
      <c r="Y19408" s="429"/>
      <c r="Z19408" s="429"/>
      <c r="AA19408" s="429"/>
      <c r="AB19408" s="185"/>
      <c r="AC19408" s="431"/>
    </row>
    <row r="19409" spans="24:29">
      <c r="X19409" s="429"/>
      <c r="Y19409" s="429"/>
      <c r="Z19409" s="429"/>
      <c r="AA19409" s="429"/>
      <c r="AB19409" s="185"/>
      <c r="AC19409" s="431"/>
    </row>
    <row r="19410" spans="24:29">
      <c r="X19410" s="429"/>
      <c r="Y19410" s="429"/>
      <c r="Z19410" s="429"/>
      <c r="AA19410" s="429"/>
      <c r="AB19410" s="185"/>
      <c r="AC19410" s="431"/>
    </row>
    <row r="19411" spans="24:29">
      <c r="X19411" s="429"/>
      <c r="Y19411" s="429"/>
      <c r="Z19411" s="429"/>
      <c r="AA19411" s="429"/>
      <c r="AB19411" s="185"/>
      <c r="AC19411" s="431"/>
    </row>
    <row r="19412" spans="24:29">
      <c r="X19412" s="429"/>
      <c r="Y19412" s="429"/>
      <c r="Z19412" s="429"/>
      <c r="AA19412" s="429"/>
      <c r="AB19412" s="185"/>
      <c r="AC19412" s="431"/>
    </row>
    <row r="19413" spans="24:29">
      <c r="X19413" s="429"/>
      <c r="Y19413" s="429"/>
      <c r="Z19413" s="429"/>
      <c r="AA19413" s="429"/>
      <c r="AB19413" s="185"/>
      <c r="AC19413" s="431"/>
    </row>
    <row r="19414" spans="24:29">
      <c r="X19414" s="429"/>
      <c r="Y19414" s="429"/>
      <c r="Z19414" s="429"/>
      <c r="AA19414" s="429"/>
      <c r="AB19414" s="185"/>
      <c r="AC19414" s="431"/>
    </row>
    <row r="19415" spans="24:29">
      <c r="X19415" s="429"/>
      <c r="Y19415" s="429"/>
      <c r="Z19415" s="429"/>
      <c r="AA19415" s="429"/>
      <c r="AB19415" s="185"/>
      <c r="AC19415" s="431"/>
    </row>
    <row r="19416" spans="24:29">
      <c r="X19416" s="429"/>
      <c r="Y19416" s="429"/>
      <c r="Z19416" s="429"/>
      <c r="AA19416" s="429"/>
      <c r="AB19416" s="185"/>
      <c r="AC19416" s="431"/>
    </row>
    <row r="19417" spans="24:29">
      <c r="X19417" s="429"/>
      <c r="Y19417" s="429"/>
      <c r="Z19417" s="429"/>
      <c r="AA19417" s="429"/>
      <c r="AB19417" s="185"/>
      <c r="AC19417" s="431"/>
    </row>
    <row r="19418" spans="24:29">
      <c r="X19418" s="429"/>
      <c r="Y19418" s="429"/>
      <c r="Z19418" s="429"/>
      <c r="AA19418" s="429"/>
      <c r="AB19418" s="185"/>
      <c r="AC19418" s="431"/>
    </row>
    <row r="19419" spans="24:29">
      <c r="X19419" s="429"/>
      <c r="Y19419" s="429"/>
      <c r="Z19419" s="429"/>
      <c r="AA19419" s="429"/>
      <c r="AB19419" s="185"/>
      <c r="AC19419" s="431"/>
    </row>
    <row r="19420" spans="24:29">
      <c r="X19420" s="429"/>
      <c r="Y19420" s="429"/>
      <c r="Z19420" s="429"/>
      <c r="AA19420" s="429"/>
      <c r="AB19420" s="185"/>
      <c r="AC19420" s="431"/>
    </row>
    <row r="19421" spans="24:29">
      <c r="X19421" s="429"/>
      <c r="Y19421" s="429"/>
      <c r="Z19421" s="429"/>
      <c r="AA19421" s="429"/>
      <c r="AB19421" s="185"/>
      <c r="AC19421" s="431"/>
    </row>
    <row r="19422" spans="24:29">
      <c r="X19422" s="429"/>
      <c r="Y19422" s="429"/>
      <c r="Z19422" s="429"/>
      <c r="AA19422" s="429"/>
      <c r="AB19422" s="185"/>
      <c r="AC19422" s="431"/>
    </row>
    <row r="19423" spans="24:29">
      <c r="X19423" s="429"/>
      <c r="Y19423" s="429"/>
      <c r="Z19423" s="429"/>
      <c r="AA19423" s="429"/>
      <c r="AB19423" s="185"/>
      <c r="AC19423" s="431"/>
    </row>
    <row r="19424" spans="24:29">
      <c r="X19424" s="429"/>
      <c r="Y19424" s="429"/>
      <c r="Z19424" s="429"/>
      <c r="AA19424" s="429"/>
      <c r="AB19424" s="185"/>
      <c r="AC19424" s="431"/>
    </row>
    <row r="19425" spans="24:29">
      <c r="X19425" s="429"/>
      <c r="Y19425" s="429"/>
      <c r="Z19425" s="429"/>
      <c r="AA19425" s="429"/>
      <c r="AB19425" s="185"/>
      <c r="AC19425" s="431"/>
    </row>
    <row r="19426" spans="24:29">
      <c r="X19426" s="429"/>
      <c r="Y19426" s="429"/>
      <c r="Z19426" s="429"/>
      <c r="AA19426" s="429"/>
      <c r="AB19426" s="185"/>
      <c r="AC19426" s="431"/>
    </row>
    <row r="19427" spans="24:29">
      <c r="X19427" s="429"/>
      <c r="Y19427" s="429"/>
      <c r="Z19427" s="429"/>
      <c r="AA19427" s="429"/>
      <c r="AB19427" s="185"/>
      <c r="AC19427" s="431"/>
    </row>
    <row r="19428" spans="24:29">
      <c r="X19428" s="429"/>
      <c r="Y19428" s="429"/>
      <c r="Z19428" s="429"/>
      <c r="AA19428" s="429"/>
      <c r="AB19428" s="185"/>
      <c r="AC19428" s="431"/>
    </row>
    <row r="19429" spans="24:29">
      <c r="X19429" s="429"/>
      <c r="Y19429" s="429"/>
      <c r="Z19429" s="429"/>
      <c r="AA19429" s="429"/>
      <c r="AB19429" s="185"/>
      <c r="AC19429" s="431"/>
    </row>
    <row r="19430" spans="24:29">
      <c r="X19430" s="429"/>
      <c r="Y19430" s="429"/>
      <c r="Z19430" s="429"/>
      <c r="AA19430" s="429"/>
      <c r="AB19430" s="185"/>
      <c r="AC19430" s="431"/>
    </row>
    <row r="19431" spans="24:29">
      <c r="X19431" s="429"/>
      <c r="Y19431" s="429"/>
      <c r="Z19431" s="429"/>
      <c r="AA19431" s="429"/>
      <c r="AB19431" s="185"/>
      <c r="AC19431" s="431"/>
    </row>
    <row r="19432" spans="24:29">
      <c r="X19432" s="429"/>
      <c r="Y19432" s="429"/>
      <c r="Z19432" s="429"/>
      <c r="AA19432" s="429"/>
      <c r="AB19432" s="185"/>
      <c r="AC19432" s="431"/>
    </row>
    <row r="19433" spans="24:29">
      <c r="X19433" s="429"/>
      <c r="Y19433" s="429"/>
      <c r="Z19433" s="429"/>
      <c r="AA19433" s="429"/>
      <c r="AB19433" s="185"/>
      <c r="AC19433" s="431"/>
    </row>
    <row r="19434" spans="24:29">
      <c r="X19434" s="429"/>
      <c r="Y19434" s="429"/>
      <c r="Z19434" s="429"/>
      <c r="AA19434" s="429"/>
      <c r="AB19434" s="185"/>
      <c r="AC19434" s="431"/>
    </row>
    <row r="19435" spans="24:29">
      <c r="X19435" s="429"/>
      <c r="Y19435" s="429"/>
      <c r="Z19435" s="429"/>
      <c r="AA19435" s="429"/>
      <c r="AB19435" s="185"/>
      <c r="AC19435" s="431"/>
    </row>
    <row r="19436" spans="24:29">
      <c r="X19436" s="429"/>
      <c r="Y19436" s="429"/>
      <c r="Z19436" s="429"/>
      <c r="AA19436" s="429"/>
      <c r="AB19436" s="185"/>
      <c r="AC19436" s="431"/>
    </row>
    <row r="19437" spans="24:29">
      <c r="X19437" s="429"/>
      <c r="Y19437" s="429"/>
      <c r="Z19437" s="429"/>
      <c r="AA19437" s="429"/>
      <c r="AB19437" s="185"/>
      <c r="AC19437" s="431"/>
    </row>
    <row r="19438" spans="24:29">
      <c r="X19438" s="429"/>
      <c r="Y19438" s="429"/>
      <c r="Z19438" s="429"/>
      <c r="AA19438" s="429"/>
      <c r="AB19438" s="185"/>
      <c r="AC19438" s="431"/>
    </row>
    <row r="19439" spans="24:29">
      <c r="X19439" s="429"/>
      <c r="Y19439" s="429"/>
      <c r="Z19439" s="429"/>
      <c r="AA19439" s="429"/>
      <c r="AB19439" s="185"/>
      <c r="AC19439" s="431"/>
    </row>
    <row r="19440" spans="24:29">
      <c r="X19440" s="429"/>
      <c r="Y19440" s="429"/>
      <c r="Z19440" s="429"/>
      <c r="AA19440" s="429"/>
      <c r="AB19440" s="185"/>
      <c r="AC19440" s="431"/>
    </row>
    <row r="19441" spans="24:29">
      <c r="X19441" s="429"/>
      <c r="Y19441" s="429"/>
      <c r="Z19441" s="429"/>
      <c r="AA19441" s="429"/>
      <c r="AB19441" s="185"/>
      <c r="AC19441" s="431"/>
    </row>
    <row r="19442" spans="24:29">
      <c r="X19442" s="429"/>
      <c r="Y19442" s="429"/>
      <c r="Z19442" s="429"/>
      <c r="AA19442" s="429"/>
      <c r="AB19442" s="185"/>
      <c r="AC19442" s="431"/>
    </row>
    <row r="19443" spans="24:29">
      <c r="X19443" s="429"/>
      <c r="Y19443" s="429"/>
      <c r="Z19443" s="429"/>
      <c r="AA19443" s="429"/>
      <c r="AB19443" s="185"/>
      <c r="AC19443" s="431"/>
    </row>
    <row r="19444" spans="24:29">
      <c r="X19444" s="429"/>
      <c r="Y19444" s="429"/>
      <c r="Z19444" s="429"/>
      <c r="AA19444" s="429"/>
      <c r="AB19444" s="185"/>
      <c r="AC19444" s="431"/>
    </row>
    <row r="19445" spans="24:29">
      <c r="X19445" s="429"/>
      <c r="Y19445" s="429"/>
      <c r="Z19445" s="429"/>
      <c r="AA19445" s="429"/>
      <c r="AB19445" s="185"/>
      <c r="AC19445" s="431"/>
    </row>
    <row r="19446" spans="24:29">
      <c r="X19446" s="429"/>
      <c r="Y19446" s="429"/>
      <c r="Z19446" s="429"/>
      <c r="AA19446" s="429"/>
      <c r="AB19446" s="185"/>
      <c r="AC19446" s="431"/>
    </row>
    <row r="19447" spans="24:29">
      <c r="X19447" s="429"/>
      <c r="Y19447" s="429"/>
      <c r="Z19447" s="429"/>
      <c r="AA19447" s="429"/>
      <c r="AB19447" s="185"/>
      <c r="AC19447" s="431"/>
    </row>
    <row r="19448" spans="24:29">
      <c r="X19448" s="429"/>
      <c r="Y19448" s="429"/>
      <c r="Z19448" s="429"/>
      <c r="AA19448" s="429"/>
      <c r="AB19448" s="185"/>
      <c r="AC19448" s="431"/>
    </row>
    <row r="19449" spans="24:29">
      <c r="X19449" s="429"/>
      <c r="Y19449" s="429"/>
      <c r="Z19449" s="429"/>
      <c r="AA19449" s="429"/>
      <c r="AB19449" s="185"/>
      <c r="AC19449" s="431"/>
    </row>
    <row r="19450" spans="24:29">
      <c r="X19450" s="429"/>
      <c r="Y19450" s="429"/>
      <c r="Z19450" s="429"/>
      <c r="AA19450" s="429"/>
      <c r="AB19450" s="185"/>
      <c r="AC19450" s="431"/>
    </row>
    <row r="19451" spans="24:29">
      <c r="X19451" s="429"/>
      <c r="Y19451" s="429"/>
      <c r="Z19451" s="429"/>
      <c r="AA19451" s="429"/>
      <c r="AB19451" s="185"/>
      <c r="AC19451" s="431"/>
    </row>
    <row r="19452" spans="24:29">
      <c r="X19452" s="429"/>
      <c r="Y19452" s="429"/>
      <c r="Z19452" s="429"/>
      <c r="AA19452" s="429"/>
      <c r="AB19452" s="185"/>
      <c r="AC19452" s="431"/>
    </row>
    <row r="19453" spans="24:29">
      <c r="X19453" s="429"/>
      <c r="Y19453" s="429"/>
      <c r="Z19453" s="429"/>
      <c r="AA19453" s="429"/>
      <c r="AB19453" s="185"/>
      <c r="AC19453" s="431"/>
    </row>
    <row r="19454" spans="24:29">
      <c r="X19454" s="429"/>
      <c r="Y19454" s="429"/>
      <c r="Z19454" s="429"/>
      <c r="AA19454" s="429"/>
      <c r="AB19454" s="185"/>
      <c r="AC19454" s="431"/>
    </row>
    <row r="19455" spans="24:29">
      <c r="X19455" s="429"/>
      <c r="Y19455" s="429"/>
      <c r="Z19455" s="429"/>
      <c r="AA19455" s="429"/>
      <c r="AB19455" s="185"/>
      <c r="AC19455" s="431"/>
    </row>
    <row r="19456" spans="24:29">
      <c r="X19456" s="429"/>
      <c r="Y19456" s="429"/>
      <c r="Z19456" s="429"/>
      <c r="AA19456" s="429"/>
      <c r="AB19456" s="185"/>
      <c r="AC19456" s="431"/>
    </row>
    <row r="19457" spans="24:29">
      <c r="X19457" s="429"/>
      <c r="Y19457" s="429"/>
      <c r="Z19457" s="429"/>
      <c r="AA19457" s="429"/>
      <c r="AB19457" s="185"/>
      <c r="AC19457" s="431"/>
    </row>
    <row r="19458" spans="24:29">
      <c r="X19458" s="429"/>
      <c r="Y19458" s="429"/>
      <c r="Z19458" s="429"/>
      <c r="AA19458" s="429"/>
      <c r="AB19458" s="185"/>
      <c r="AC19458" s="431"/>
    </row>
    <row r="19459" spans="24:29">
      <c r="X19459" s="429"/>
      <c r="Y19459" s="429"/>
      <c r="Z19459" s="429"/>
      <c r="AA19459" s="429"/>
      <c r="AB19459" s="185"/>
      <c r="AC19459" s="431"/>
    </row>
    <row r="19460" spans="24:29">
      <c r="X19460" s="429"/>
      <c r="Y19460" s="429"/>
      <c r="Z19460" s="429"/>
      <c r="AA19460" s="429"/>
      <c r="AB19460" s="185"/>
      <c r="AC19460" s="431"/>
    </row>
    <row r="19461" spans="24:29">
      <c r="X19461" s="429"/>
      <c r="Y19461" s="429"/>
      <c r="Z19461" s="429"/>
      <c r="AA19461" s="429"/>
      <c r="AB19461" s="185"/>
      <c r="AC19461" s="431"/>
    </row>
    <row r="19462" spans="24:29">
      <c r="X19462" s="429"/>
      <c r="Y19462" s="429"/>
      <c r="Z19462" s="429"/>
      <c r="AA19462" s="429"/>
      <c r="AB19462" s="185"/>
      <c r="AC19462" s="431"/>
    </row>
    <row r="19463" spans="24:29">
      <c r="X19463" s="429"/>
      <c r="Y19463" s="429"/>
      <c r="Z19463" s="429"/>
      <c r="AA19463" s="429"/>
      <c r="AB19463" s="185"/>
      <c r="AC19463" s="431"/>
    </row>
    <row r="19464" spans="24:29">
      <c r="X19464" s="429"/>
      <c r="Y19464" s="429"/>
      <c r="Z19464" s="429"/>
      <c r="AA19464" s="429"/>
      <c r="AB19464" s="185"/>
      <c r="AC19464" s="431"/>
    </row>
    <row r="19465" spans="24:29">
      <c r="X19465" s="429"/>
      <c r="Y19465" s="429"/>
      <c r="Z19465" s="429"/>
      <c r="AA19465" s="429"/>
      <c r="AB19465" s="185"/>
      <c r="AC19465" s="431"/>
    </row>
    <row r="19466" spans="24:29">
      <c r="X19466" s="429"/>
      <c r="Y19466" s="429"/>
      <c r="Z19466" s="429"/>
      <c r="AA19466" s="429"/>
      <c r="AB19466" s="185"/>
      <c r="AC19466" s="431"/>
    </row>
    <row r="19467" spans="24:29">
      <c r="X19467" s="429"/>
      <c r="Y19467" s="429"/>
      <c r="Z19467" s="429"/>
      <c r="AA19467" s="429"/>
      <c r="AB19467" s="185"/>
      <c r="AC19467" s="431"/>
    </row>
    <row r="19468" spans="24:29">
      <c r="X19468" s="429"/>
      <c r="Y19468" s="429"/>
      <c r="Z19468" s="429"/>
      <c r="AA19468" s="429"/>
      <c r="AB19468" s="185"/>
      <c r="AC19468" s="431"/>
    </row>
    <row r="19469" spans="24:29">
      <c r="X19469" s="429"/>
      <c r="Y19469" s="429"/>
      <c r="Z19469" s="429"/>
      <c r="AA19469" s="429"/>
      <c r="AB19469" s="185"/>
      <c r="AC19469" s="431"/>
    </row>
    <row r="19470" spans="24:29">
      <c r="X19470" s="429"/>
      <c r="Y19470" s="429"/>
      <c r="Z19470" s="429"/>
      <c r="AA19470" s="429"/>
      <c r="AB19470" s="185"/>
      <c r="AC19470" s="431"/>
    </row>
    <row r="19471" spans="24:29">
      <c r="X19471" s="429"/>
      <c r="Y19471" s="429"/>
      <c r="Z19471" s="429"/>
      <c r="AA19471" s="429"/>
      <c r="AB19471" s="185"/>
      <c r="AC19471" s="431"/>
    </row>
    <row r="19472" spans="24:29">
      <c r="X19472" s="429"/>
      <c r="Y19472" s="429"/>
      <c r="Z19472" s="429"/>
      <c r="AA19472" s="429"/>
      <c r="AB19472" s="185"/>
      <c r="AC19472" s="431"/>
    </row>
    <row r="19473" spans="24:29">
      <c r="X19473" s="429"/>
      <c r="Y19473" s="429"/>
      <c r="Z19473" s="429"/>
      <c r="AA19473" s="429"/>
      <c r="AB19473" s="185"/>
      <c r="AC19473" s="431"/>
    </row>
    <row r="19474" spans="24:29">
      <c r="X19474" s="429"/>
      <c r="Y19474" s="429"/>
      <c r="Z19474" s="429"/>
      <c r="AA19474" s="429"/>
      <c r="AB19474" s="185"/>
      <c r="AC19474" s="431"/>
    </row>
    <row r="19475" spans="24:29">
      <c r="X19475" s="429"/>
      <c r="Y19475" s="429"/>
      <c r="Z19475" s="429"/>
      <c r="AA19475" s="429"/>
      <c r="AB19475" s="185"/>
      <c r="AC19475" s="431"/>
    </row>
    <row r="19476" spans="24:29">
      <c r="X19476" s="429"/>
      <c r="Y19476" s="429"/>
      <c r="Z19476" s="429"/>
      <c r="AA19476" s="429"/>
      <c r="AB19476" s="185"/>
      <c r="AC19476" s="431"/>
    </row>
    <row r="19477" spans="24:29">
      <c r="X19477" s="429"/>
      <c r="Y19477" s="429"/>
      <c r="Z19477" s="429"/>
      <c r="AA19477" s="429"/>
      <c r="AB19477" s="185"/>
      <c r="AC19477" s="431"/>
    </row>
    <row r="19478" spans="24:29">
      <c r="X19478" s="429"/>
      <c r="Y19478" s="429"/>
      <c r="Z19478" s="429"/>
      <c r="AA19478" s="429"/>
      <c r="AB19478" s="185"/>
      <c r="AC19478" s="431"/>
    </row>
    <row r="19479" spans="24:29">
      <c r="X19479" s="429"/>
      <c r="Y19479" s="429"/>
      <c r="Z19479" s="429"/>
      <c r="AA19479" s="429"/>
      <c r="AB19479" s="185"/>
      <c r="AC19479" s="431"/>
    </row>
    <row r="19480" spans="24:29">
      <c r="X19480" s="429"/>
      <c r="Y19480" s="429"/>
      <c r="Z19480" s="429"/>
      <c r="AA19480" s="429"/>
      <c r="AB19480" s="185"/>
      <c r="AC19480" s="431"/>
    </row>
    <row r="19481" spans="24:29">
      <c r="X19481" s="429"/>
      <c r="Y19481" s="429"/>
      <c r="Z19481" s="429"/>
      <c r="AA19481" s="429"/>
      <c r="AB19481" s="185"/>
      <c r="AC19481" s="431"/>
    </row>
    <row r="19482" spans="24:29">
      <c r="X19482" s="429"/>
      <c r="Y19482" s="429"/>
      <c r="Z19482" s="429"/>
      <c r="AA19482" s="429"/>
      <c r="AB19482" s="185"/>
      <c r="AC19482" s="431"/>
    </row>
    <row r="19483" spans="24:29">
      <c r="X19483" s="429"/>
      <c r="Y19483" s="429"/>
      <c r="Z19483" s="429"/>
      <c r="AA19483" s="429"/>
      <c r="AB19483" s="185"/>
      <c r="AC19483" s="431"/>
    </row>
    <row r="19484" spans="24:29">
      <c r="X19484" s="429"/>
      <c r="Y19484" s="429"/>
      <c r="Z19484" s="429"/>
      <c r="AA19484" s="429"/>
      <c r="AB19484" s="185"/>
      <c r="AC19484" s="431"/>
    </row>
    <row r="19485" spans="24:29">
      <c r="X19485" s="429"/>
      <c r="Y19485" s="429"/>
      <c r="Z19485" s="429"/>
      <c r="AA19485" s="429"/>
      <c r="AB19485" s="185"/>
      <c r="AC19485" s="431"/>
    </row>
    <row r="19486" spans="24:29">
      <c r="X19486" s="429"/>
      <c r="Y19486" s="429"/>
      <c r="Z19486" s="429"/>
      <c r="AA19486" s="429"/>
      <c r="AB19486" s="185"/>
      <c r="AC19486" s="431"/>
    </row>
    <row r="19487" spans="24:29">
      <c r="X19487" s="429"/>
      <c r="Y19487" s="429"/>
      <c r="Z19487" s="429"/>
      <c r="AA19487" s="429"/>
      <c r="AB19487" s="185"/>
      <c r="AC19487" s="431"/>
    </row>
    <row r="19488" spans="24:29">
      <c r="X19488" s="429"/>
      <c r="Y19488" s="429"/>
      <c r="Z19488" s="429"/>
      <c r="AA19488" s="429"/>
      <c r="AB19488" s="185"/>
      <c r="AC19488" s="431"/>
    </row>
    <row r="19489" spans="24:29">
      <c r="X19489" s="429"/>
      <c r="Y19489" s="429"/>
      <c r="Z19489" s="429"/>
      <c r="AA19489" s="429"/>
      <c r="AB19489" s="185"/>
      <c r="AC19489" s="431"/>
    </row>
    <row r="19490" spans="24:29">
      <c r="X19490" s="429"/>
      <c r="Y19490" s="429"/>
      <c r="Z19490" s="429"/>
      <c r="AA19490" s="429"/>
      <c r="AB19490" s="185"/>
      <c r="AC19490" s="431"/>
    </row>
    <row r="19491" spans="24:29">
      <c r="X19491" s="429"/>
      <c r="Y19491" s="429"/>
      <c r="Z19491" s="429"/>
      <c r="AA19491" s="429"/>
      <c r="AB19491" s="185"/>
      <c r="AC19491" s="431"/>
    </row>
    <row r="19492" spans="24:29">
      <c r="X19492" s="429"/>
      <c r="Y19492" s="429"/>
      <c r="Z19492" s="429"/>
      <c r="AA19492" s="429"/>
      <c r="AB19492" s="185"/>
      <c r="AC19492" s="431"/>
    </row>
    <row r="19493" spans="24:29">
      <c r="X19493" s="429"/>
      <c r="Y19493" s="429"/>
      <c r="Z19493" s="429"/>
      <c r="AA19493" s="429"/>
      <c r="AB19493" s="185"/>
      <c r="AC19493" s="431"/>
    </row>
    <row r="19494" spans="24:29">
      <c r="X19494" s="429"/>
      <c r="Y19494" s="429"/>
      <c r="Z19494" s="429"/>
      <c r="AA19494" s="429"/>
      <c r="AB19494" s="185"/>
      <c r="AC19494" s="431"/>
    </row>
    <row r="19495" spans="24:29">
      <c r="X19495" s="429"/>
      <c r="Y19495" s="429"/>
      <c r="Z19495" s="429"/>
      <c r="AA19495" s="429"/>
      <c r="AB19495" s="185"/>
      <c r="AC19495" s="431"/>
    </row>
    <row r="19496" spans="24:29">
      <c r="X19496" s="429"/>
      <c r="Y19496" s="429"/>
      <c r="Z19496" s="429"/>
      <c r="AA19496" s="429"/>
      <c r="AB19496" s="185"/>
      <c r="AC19496" s="431"/>
    </row>
    <row r="19497" spans="24:29">
      <c r="X19497" s="429"/>
      <c r="Y19497" s="429"/>
      <c r="Z19497" s="429"/>
      <c r="AA19497" s="429"/>
      <c r="AB19497" s="185"/>
      <c r="AC19497" s="431"/>
    </row>
    <row r="19498" spans="24:29">
      <c r="X19498" s="429"/>
      <c r="Y19498" s="429"/>
      <c r="Z19498" s="429"/>
      <c r="AA19498" s="429"/>
      <c r="AB19498" s="185"/>
      <c r="AC19498" s="431"/>
    </row>
    <row r="19499" spans="24:29">
      <c r="X19499" s="429"/>
      <c r="Y19499" s="429"/>
      <c r="Z19499" s="429"/>
      <c r="AA19499" s="429"/>
      <c r="AB19499" s="185"/>
      <c r="AC19499" s="431"/>
    </row>
    <row r="19500" spans="24:29">
      <c r="X19500" s="429"/>
      <c r="Y19500" s="429"/>
      <c r="Z19500" s="429"/>
      <c r="AA19500" s="429"/>
      <c r="AB19500" s="185"/>
      <c r="AC19500" s="431"/>
    </row>
    <row r="19501" spans="24:29">
      <c r="X19501" s="429"/>
      <c r="Y19501" s="429"/>
      <c r="Z19501" s="429"/>
      <c r="AA19501" s="429"/>
      <c r="AB19501" s="185"/>
      <c r="AC19501" s="431"/>
    </row>
    <row r="19502" spans="24:29">
      <c r="X19502" s="429"/>
      <c r="Y19502" s="429"/>
      <c r="Z19502" s="429"/>
      <c r="AA19502" s="429"/>
      <c r="AB19502" s="185"/>
      <c r="AC19502" s="431"/>
    </row>
    <row r="19503" spans="24:29">
      <c r="X19503" s="429"/>
      <c r="Y19503" s="429"/>
      <c r="Z19503" s="429"/>
      <c r="AA19503" s="429"/>
      <c r="AB19503" s="185"/>
      <c r="AC19503" s="431"/>
    </row>
    <row r="19504" spans="24:29">
      <c r="X19504" s="429"/>
      <c r="Y19504" s="429"/>
      <c r="Z19504" s="429"/>
      <c r="AA19504" s="429"/>
      <c r="AB19504" s="185"/>
      <c r="AC19504" s="431"/>
    </row>
    <row r="19505" spans="24:29">
      <c r="X19505" s="429"/>
      <c r="Y19505" s="429"/>
      <c r="Z19505" s="429"/>
      <c r="AA19505" s="429"/>
      <c r="AB19505" s="185"/>
      <c r="AC19505" s="431"/>
    </row>
    <row r="19506" spans="24:29">
      <c r="X19506" s="429"/>
      <c r="Y19506" s="429"/>
      <c r="Z19506" s="429"/>
      <c r="AA19506" s="429"/>
      <c r="AB19506" s="185"/>
      <c r="AC19506" s="431"/>
    </row>
    <row r="19507" spans="24:29">
      <c r="X19507" s="429"/>
      <c r="Y19507" s="429"/>
      <c r="Z19507" s="429"/>
      <c r="AA19507" s="429"/>
      <c r="AB19507" s="185"/>
      <c r="AC19507" s="431"/>
    </row>
    <row r="19508" spans="24:29">
      <c r="X19508" s="429"/>
      <c r="Y19508" s="429"/>
      <c r="Z19508" s="429"/>
      <c r="AA19508" s="429"/>
      <c r="AB19508" s="185"/>
      <c r="AC19508" s="431"/>
    </row>
    <row r="19509" spans="24:29">
      <c r="X19509" s="429"/>
      <c r="Y19509" s="429"/>
      <c r="Z19509" s="429"/>
      <c r="AA19509" s="429"/>
      <c r="AB19509" s="185"/>
      <c r="AC19509" s="431"/>
    </row>
    <row r="19510" spans="24:29">
      <c r="X19510" s="429"/>
      <c r="Y19510" s="429"/>
      <c r="Z19510" s="429"/>
      <c r="AA19510" s="429"/>
      <c r="AB19510" s="185"/>
      <c r="AC19510" s="431"/>
    </row>
    <row r="19511" spans="24:29">
      <c r="X19511" s="429"/>
      <c r="Y19511" s="429"/>
      <c r="Z19511" s="429"/>
      <c r="AA19511" s="429"/>
      <c r="AB19511" s="185"/>
      <c r="AC19511" s="431"/>
    </row>
    <row r="19512" spans="24:29">
      <c r="X19512" s="429"/>
      <c r="Y19512" s="429"/>
      <c r="Z19512" s="429"/>
      <c r="AA19512" s="429"/>
      <c r="AB19512" s="185"/>
      <c r="AC19512" s="431"/>
    </row>
    <row r="19513" spans="24:29">
      <c r="X19513" s="429"/>
      <c r="Y19513" s="429"/>
      <c r="Z19513" s="429"/>
      <c r="AA19513" s="429"/>
      <c r="AB19513" s="185"/>
      <c r="AC19513" s="431"/>
    </row>
    <row r="19514" spans="24:29">
      <c r="X19514" s="429"/>
      <c r="Y19514" s="429"/>
      <c r="Z19514" s="429"/>
      <c r="AA19514" s="429"/>
      <c r="AB19514" s="185"/>
      <c r="AC19514" s="431"/>
    </row>
    <row r="19515" spans="24:29">
      <c r="X19515" s="429"/>
      <c r="Y19515" s="429"/>
      <c r="Z19515" s="429"/>
      <c r="AA19515" s="429"/>
      <c r="AB19515" s="185"/>
      <c r="AC19515" s="431"/>
    </row>
    <row r="19516" spans="24:29">
      <c r="X19516" s="429"/>
      <c r="Y19516" s="429"/>
      <c r="Z19516" s="429"/>
      <c r="AA19516" s="429"/>
      <c r="AB19516" s="185"/>
      <c r="AC19516" s="431"/>
    </row>
    <row r="19517" spans="24:29">
      <c r="X19517" s="429"/>
      <c r="Y19517" s="429"/>
      <c r="Z19517" s="429"/>
      <c r="AA19517" s="429"/>
      <c r="AB19517" s="185"/>
      <c r="AC19517" s="431"/>
    </row>
    <row r="19518" spans="24:29">
      <c r="X19518" s="429"/>
      <c r="Y19518" s="429"/>
      <c r="Z19518" s="429"/>
      <c r="AA19518" s="429"/>
      <c r="AB19518" s="185"/>
      <c r="AC19518" s="431"/>
    </row>
    <row r="19519" spans="24:29">
      <c r="X19519" s="429"/>
      <c r="Y19519" s="429"/>
      <c r="Z19519" s="429"/>
      <c r="AA19519" s="429"/>
      <c r="AB19519" s="185"/>
      <c r="AC19519" s="431"/>
    </row>
    <row r="19520" spans="24:29">
      <c r="X19520" s="429"/>
      <c r="Y19520" s="429"/>
      <c r="Z19520" s="429"/>
      <c r="AA19520" s="429"/>
      <c r="AB19520" s="185"/>
      <c r="AC19520" s="431"/>
    </row>
    <row r="19521" spans="24:29">
      <c r="X19521" s="429"/>
      <c r="Y19521" s="429"/>
      <c r="Z19521" s="429"/>
      <c r="AA19521" s="429"/>
      <c r="AB19521" s="185"/>
      <c r="AC19521" s="431"/>
    </row>
    <row r="19522" spans="24:29">
      <c r="X19522" s="429"/>
      <c r="Y19522" s="429"/>
      <c r="Z19522" s="429"/>
      <c r="AA19522" s="429"/>
      <c r="AB19522" s="185"/>
      <c r="AC19522" s="431"/>
    </row>
    <row r="19523" spans="24:29">
      <c r="X19523" s="429"/>
      <c r="Y19523" s="429"/>
      <c r="Z19523" s="429"/>
      <c r="AA19523" s="429"/>
      <c r="AB19523" s="185"/>
      <c r="AC19523" s="431"/>
    </row>
    <row r="19524" spans="24:29">
      <c r="X19524" s="429"/>
      <c r="Y19524" s="429"/>
      <c r="Z19524" s="429"/>
      <c r="AA19524" s="429"/>
      <c r="AB19524" s="185"/>
      <c r="AC19524" s="431"/>
    </row>
    <row r="19525" spans="24:29">
      <c r="X19525" s="429"/>
      <c r="Y19525" s="429"/>
      <c r="Z19525" s="429"/>
      <c r="AA19525" s="429"/>
      <c r="AB19525" s="185"/>
      <c r="AC19525" s="431"/>
    </row>
    <row r="19526" spans="24:29">
      <c r="X19526" s="429"/>
      <c r="Y19526" s="429"/>
      <c r="Z19526" s="429"/>
      <c r="AA19526" s="429"/>
      <c r="AB19526" s="185"/>
      <c r="AC19526" s="431"/>
    </row>
    <row r="19527" spans="24:29">
      <c r="X19527" s="429"/>
      <c r="Y19527" s="429"/>
      <c r="Z19527" s="429"/>
      <c r="AA19527" s="429"/>
      <c r="AB19527" s="185"/>
      <c r="AC19527" s="431"/>
    </row>
    <row r="19528" spans="24:29">
      <c r="X19528" s="429"/>
      <c r="Y19528" s="429"/>
      <c r="Z19528" s="429"/>
      <c r="AA19528" s="429"/>
      <c r="AB19528" s="185"/>
      <c r="AC19528" s="431"/>
    </row>
    <row r="19529" spans="24:29">
      <c r="X19529" s="429"/>
      <c r="Y19529" s="429"/>
      <c r="Z19529" s="429"/>
      <c r="AA19529" s="429"/>
      <c r="AB19529" s="185"/>
      <c r="AC19529" s="431"/>
    </row>
    <row r="19530" spans="24:29">
      <c r="X19530" s="429"/>
      <c r="Y19530" s="429"/>
      <c r="Z19530" s="429"/>
      <c r="AA19530" s="429"/>
      <c r="AB19530" s="185"/>
      <c r="AC19530" s="431"/>
    </row>
    <row r="19531" spans="24:29">
      <c r="X19531" s="429"/>
      <c r="Y19531" s="429"/>
      <c r="Z19531" s="429"/>
      <c r="AA19531" s="429"/>
      <c r="AB19531" s="185"/>
      <c r="AC19531" s="431"/>
    </row>
    <row r="19532" spans="24:29">
      <c r="X19532" s="429"/>
      <c r="Y19532" s="429"/>
      <c r="Z19532" s="429"/>
      <c r="AA19532" s="429"/>
      <c r="AB19532" s="185"/>
      <c r="AC19532" s="431"/>
    </row>
    <row r="19533" spans="24:29">
      <c r="X19533" s="429"/>
      <c r="Y19533" s="429"/>
      <c r="Z19533" s="429"/>
      <c r="AA19533" s="429"/>
      <c r="AB19533" s="185"/>
      <c r="AC19533" s="431"/>
    </row>
    <row r="19534" spans="24:29">
      <c r="X19534" s="429"/>
      <c r="Y19534" s="429"/>
      <c r="Z19534" s="429"/>
      <c r="AA19534" s="429"/>
      <c r="AB19534" s="185"/>
      <c r="AC19534" s="431"/>
    </row>
    <row r="19535" spans="24:29">
      <c r="X19535" s="429"/>
      <c r="Y19535" s="429"/>
      <c r="Z19535" s="429"/>
      <c r="AA19535" s="429"/>
      <c r="AB19535" s="185"/>
      <c r="AC19535" s="431"/>
    </row>
    <row r="19536" spans="24:29">
      <c r="X19536" s="429"/>
      <c r="Y19536" s="429"/>
      <c r="Z19536" s="429"/>
      <c r="AA19536" s="429"/>
      <c r="AB19536" s="185"/>
      <c r="AC19536" s="431"/>
    </row>
    <row r="19537" spans="24:29">
      <c r="X19537" s="429"/>
      <c r="Y19537" s="429"/>
      <c r="Z19537" s="429"/>
      <c r="AA19537" s="429"/>
      <c r="AB19537" s="185"/>
      <c r="AC19537" s="431"/>
    </row>
    <row r="19538" spans="24:29">
      <c r="X19538" s="429"/>
      <c r="Y19538" s="429"/>
      <c r="Z19538" s="429"/>
      <c r="AA19538" s="429"/>
      <c r="AB19538" s="185"/>
      <c r="AC19538" s="431"/>
    </row>
    <row r="19539" spans="24:29">
      <c r="X19539" s="429"/>
      <c r="Y19539" s="429"/>
      <c r="Z19539" s="429"/>
      <c r="AA19539" s="429"/>
      <c r="AB19539" s="185"/>
      <c r="AC19539" s="431"/>
    </row>
    <row r="19540" spans="24:29">
      <c r="X19540" s="429"/>
      <c r="Y19540" s="429"/>
      <c r="Z19540" s="429"/>
      <c r="AA19540" s="429"/>
      <c r="AB19540" s="185"/>
      <c r="AC19540" s="431"/>
    </row>
    <row r="19541" spans="24:29">
      <c r="X19541" s="429"/>
      <c r="Y19541" s="429"/>
      <c r="Z19541" s="429"/>
      <c r="AA19541" s="429"/>
      <c r="AB19541" s="185"/>
      <c r="AC19541" s="431"/>
    </row>
    <row r="19542" spans="24:29">
      <c r="X19542" s="429"/>
      <c r="Y19542" s="429"/>
      <c r="Z19542" s="429"/>
      <c r="AA19542" s="429"/>
      <c r="AB19542" s="185"/>
      <c r="AC19542" s="431"/>
    </row>
    <row r="19543" spans="24:29">
      <c r="X19543" s="429"/>
      <c r="Y19543" s="429"/>
      <c r="Z19543" s="429"/>
      <c r="AA19543" s="429"/>
      <c r="AB19543" s="185"/>
      <c r="AC19543" s="431"/>
    </row>
    <row r="19544" spans="24:29">
      <c r="X19544" s="429"/>
      <c r="Y19544" s="429"/>
      <c r="Z19544" s="429"/>
      <c r="AA19544" s="429"/>
      <c r="AB19544" s="185"/>
      <c r="AC19544" s="431"/>
    </row>
    <row r="19545" spans="24:29">
      <c r="X19545" s="429"/>
      <c r="Y19545" s="429"/>
      <c r="Z19545" s="429"/>
      <c r="AA19545" s="429"/>
      <c r="AB19545" s="185"/>
      <c r="AC19545" s="431"/>
    </row>
    <row r="19546" spans="24:29">
      <c r="X19546" s="429"/>
      <c r="Y19546" s="429"/>
      <c r="Z19546" s="429"/>
      <c r="AA19546" s="429"/>
      <c r="AB19546" s="185"/>
      <c r="AC19546" s="431"/>
    </row>
    <row r="19547" spans="24:29">
      <c r="X19547" s="429"/>
      <c r="Y19547" s="429"/>
      <c r="Z19547" s="429"/>
      <c r="AA19547" s="429"/>
      <c r="AB19547" s="185"/>
      <c r="AC19547" s="431"/>
    </row>
    <row r="19548" spans="24:29">
      <c r="X19548" s="429"/>
      <c r="Y19548" s="429"/>
      <c r="Z19548" s="429"/>
      <c r="AA19548" s="429"/>
      <c r="AB19548" s="185"/>
      <c r="AC19548" s="431"/>
    </row>
    <row r="19549" spans="24:29">
      <c r="X19549" s="429"/>
      <c r="Y19549" s="429"/>
      <c r="Z19549" s="429"/>
      <c r="AA19549" s="429"/>
      <c r="AB19549" s="185"/>
      <c r="AC19549" s="431"/>
    </row>
    <row r="19550" spans="24:29">
      <c r="X19550" s="429"/>
      <c r="Y19550" s="429"/>
      <c r="Z19550" s="429"/>
      <c r="AA19550" s="429"/>
      <c r="AB19550" s="185"/>
      <c r="AC19550" s="431"/>
    </row>
    <row r="19551" spans="24:29">
      <c r="X19551" s="429"/>
      <c r="Y19551" s="429"/>
      <c r="Z19551" s="429"/>
      <c r="AA19551" s="429"/>
      <c r="AB19551" s="185"/>
      <c r="AC19551" s="431"/>
    </row>
    <row r="19552" spans="24:29">
      <c r="X19552" s="429"/>
      <c r="Y19552" s="429"/>
      <c r="Z19552" s="429"/>
      <c r="AA19552" s="429"/>
      <c r="AB19552" s="185"/>
      <c r="AC19552" s="431"/>
    </row>
    <row r="19553" spans="24:29">
      <c r="X19553" s="429"/>
      <c r="Y19553" s="429"/>
      <c r="Z19553" s="429"/>
      <c r="AA19553" s="429"/>
      <c r="AB19553" s="185"/>
      <c r="AC19553" s="431"/>
    </row>
    <row r="19554" spans="24:29">
      <c r="X19554" s="429"/>
      <c r="Y19554" s="429"/>
      <c r="Z19554" s="429"/>
      <c r="AA19554" s="429"/>
      <c r="AB19554" s="185"/>
      <c r="AC19554" s="431"/>
    </row>
    <row r="19555" spans="24:29">
      <c r="X19555" s="429"/>
      <c r="Y19555" s="429"/>
      <c r="Z19555" s="429"/>
      <c r="AA19555" s="429"/>
      <c r="AB19555" s="185"/>
      <c r="AC19555" s="431"/>
    </row>
    <row r="19556" spans="24:29">
      <c r="X19556" s="429"/>
      <c r="Y19556" s="429"/>
      <c r="Z19556" s="429"/>
      <c r="AA19556" s="429"/>
      <c r="AB19556" s="185"/>
      <c r="AC19556" s="431"/>
    </row>
    <row r="19557" spans="24:29">
      <c r="X19557" s="429"/>
      <c r="Y19557" s="429"/>
      <c r="Z19557" s="429"/>
      <c r="AA19557" s="429"/>
      <c r="AB19557" s="185"/>
      <c r="AC19557" s="431"/>
    </row>
    <row r="19558" spans="24:29">
      <c r="X19558" s="429"/>
      <c r="Y19558" s="429"/>
      <c r="Z19558" s="429"/>
      <c r="AA19558" s="429"/>
      <c r="AB19558" s="185"/>
      <c r="AC19558" s="431"/>
    </row>
    <row r="19559" spans="24:29">
      <c r="X19559" s="429"/>
      <c r="Y19559" s="429"/>
      <c r="Z19559" s="429"/>
      <c r="AA19559" s="429"/>
      <c r="AB19559" s="185"/>
      <c r="AC19559" s="431"/>
    </row>
    <row r="19560" spans="24:29">
      <c r="X19560" s="429"/>
      <c r="Y19560" s="429"/>
      <c r="Z19560" s="429"/>
      <c r="AA19560" s="429"/>
      <c r="AB19560" s="185"/>
      <c r="AC19560" s="431"/>
    </row>
    <row r="19561" spans="24:29">
      <c r="X19561" s="429"/>
      <c r="Y19561" s="429"/>
      <c r="Z19561" s="429"/>
      <c r="AA19561" s="429"/>
      <c r="AB19561" s="185"/>
      <c r="AC19561" s="431"/>
    </row>
    <row r="19562" spans="24:29">
      <c r="X19562" s="429"/>
      <c r="Y19562" s="429"/>
      <c r="Z19562" s="429"/>
      <c r="AA19562" s="429"/>
      <c r="AB19562" s="185"/>
      <c r="AC19562" s="431"/>
    </row>
    <row r="19563" spans="24:29">
      <c r="X19563" s="429"/>
      <c r="Y19563" s="429"/>
      <c r="Z19563" s="429"/>
      <c r="AA19563" s="429"/>
      <c r="AB19563" s="185"/>
      <c r="AC19563" s="431"/>
    </row>
    <row r="19564" spans="24:29">
      <c r="X19564" s="429"/>
      <c r="Y19564" s="429"/>
      <c r="Z19564" s="429"/>
      <c r="AA19564" s="429"/>
      <c r="AB19564" s="185"/>
      <c r="AC19564" s="431"/>
    </row>
    <row r="19565" spans="24:29">
      <c r="X19565" s="429"/>
      <c r="Y19565" s="429"/>
      <c r="Z19565" s="429"/>
      <c r="AA19565" s="429"/>
      <c r="AB19565" s="185"/>
      <c r="AC19565" s="431"/>
    </row>
    <row r="19566" spans="24:29">
      <c r="X19566" s="429"/>
      <c r="Y19566" s="429"/>
      <c r="Z19566" s="429"/>
      <c r="AA19566" s="429"/>
      <c r="AB19566" s="185"/>
      <c r="AC19566" s="431"/>
    </row>
    <row r="19567" spans="24:29">
      <c r="X19567" s="429"/>
      <c r="Y19567" s="429"/>
      <c r="Z19567" s="429"/>
      <c r="AA19567" s="429"/>
      <c r="AB19567" s="185"/>
      <c r="AC19567" s="431"/>
    </row>
    <row r="19568" spans="24:29">
      <c r="X19568" s="429"/>
      <c r="Y19568" s="429"/>
      <c r="Z19568" s="429"/>
      <c r="AA19568" s="429"/>
      <c r="AB19568" s="185"/>
      <c r="AC19568" s="431"/>
    </row>
    <row r="19569" spans="24:29">
      <c r="X19569" s="429"/>
      <c r="Y19569" s="429"/>
      <c r="Z19569" s="429"/>
      <c r="AA19569" s="429"/>
      <c r="AB19569" s="185"/>
      <c r="AC19569" s="431"/>
    </row>
    <row r="19570" spans="24:29">
      <c r="X19570" s="429"/>
      <c r="Y19570" s="429"/>
      <c r="Z19570" s="429"/>
      <c r="AA19570" s="429"/>
      <c r="AB19570" s="185"/>
      <c r="AC19570" s="431"/>
    </row>
    <row r="19571" spans="24:29">
      <c r="X19571" s="429"/>
      <c r="Y19571" s="429"/>
      <c r="Z19571" s="429"/>
      <c r="AA19571" s="429"/>
      <c r="AB19571" s="185"/>
      <c r="AC19571" s="431"/>
    </row>
    <row r="19572" spans="24:29">
      <c r="X19572" s="429"/>
      <c r="Y19572" s="429"/>
      <c r="Z19572" s="429"/>
      <c r="AA19572" s="429"/>
      <c r="AB19572" s="185"/>
      <c r="AC19572" s="431"/>
    </row>
    <row r="19573" spans="24:29">
      <c r="X19573" s="429"/>
      <c r="Y19573" s="429"/>
      <c r="Z19573" s="429"/>
      <c r="AA19573" s="429"/>
      <c r="AB19573" s="185"/>
      <c r="AC19573" s="431"/>
    </row>
    <row r="19574" spans="24:29">
      <c r="X19574" s="429"/>
      <c r="Y19574" s="429"/>
      <c r="Z19574" s="429"/>
      <c r="AA19574" s="429"/>
      <c r="AB19574" s="185"/>
      <c r="AC19574" s="431"/>
    </row>
    <row r="19575" spans="24:29">
      <c r="X19575" s="429"/>
      <c r="Y19575" s="429"/>
      <c r="Z19575" s="429"/>
      <c r="AA19575" s="429"/>
      <c r="AB19575" s="185"/>
      <c r="AC19575" s="431"/>
    </row>
    <row r="19576" spans="24:29">
      <c r="X19576" s="429"/>
      <c r="Y19576" s="429"/>
      <c r="Z19576" s="429"/>
      <c r="AA19576" s="429"/>
      <c r="AB19576" s="185"/>
      <c r="AC19576" s="431"/>
    </row>
    <row r="19577" spans="24:29">
      <c r="X19577" s="429"/>
      <c r="Y19577" s="429"/>
      <c r="Z19577" s="429"/>
      <c r="AA19577" s="429"/>
      <c r="AB19577" s="185"/>
      <c r="AC19577" s="431"/>
    </row>
    <row r="19578" spans="24:29">
      <c r="X19578" s="429"/>
      <c r="Y19578" s="429"/>
      <c r="Z19578" s="429"/>
      <c r="AA19578" s="429"/>
      <c r="AB19578" s="185"/>
      <c r="AC19578" s="431"/>
    </row>
    <row r="19579" spans="24:29">
      <c r="X19579" s="429"/>
      <c r="Y19579" s="429"/>
      <c r="Z19579" s="429"/>
      <c r="AA19579" s="429"/>
      <c r="AB19579" s="185"/>
      <c r="AC19579" s="431"/>
    </row>
    <row r="19580" spans="24:29">
      <c r="X19580" s="429"/>
      <c r="Y19580" s="429"/>
      <c r="Z19580" s="429"/>
      <c r="AA19580" s="429"/>
      <c r="AB19580" s="185"/>
      <c r="AC19580" s="431"/>
    </row>
    <row r="19581" spans="24:29">
      <c r="X19581" s="429"/>
      <c r="Y19581" s="429"/>
      <c r="Z19581" s="429"/>
      <c r="AA19581" s="429"/>
      <c r="AB19581" s="185"/>
      <c r="AC19581" s="431"/>
    </row>
    <row r="19582" spans="24:29">
      <c r="X19582" s="429"/>
      <c r="Y19582" s="429"/>
      <c r="Z19582" s="429"/>
      <c r="AA19582" s="429"/>
      <c r="AB19582" s="185"/>
      <c r="AC19582" s="431"/>
    </row>
    <row r="19583" spans="24:29">
      <c r="X19583" s="429"/>
      <c r="Y19583" s="429"/>
      <c r="Z19583" s="429"/>
      <c r="AA19583" s="429"/>
      <c r="AB19583" s="185"/>
      <c r="AC19583" s="431"/>
    </row>
    <row r="19584" spans="24:29">
      <c r="X19584" s="429"/>
      <c r="Y19584" s="429"/>
      <c r="Z19584" s="429"/>
      <c r="AA19584" s="429"/>
      <c r="AB19584" s="185"/>
      <c r="AC19584" s="431"/>
    </row>
    <row r="19585" spans="24:29">
      <c r="X19585" s="429"/>
      <c r="Y19585" s="429"/>
      <c r="Z19585" s="429"/>
      <c r="AA19585" s="429"/>
      <c r="AB19585" s="185"/>
      <c r="AC19585" s="431"/>
    </row>
    <row r="19586" spans="24:29">
      <c r="X19586" s="429"/>
      <c r="Y19586" s="429"/>
      <c r="Z19586" s="429"/>
      <c r="AA19586" s="429"/>
      <c r="AB19586" s="185"/>
      <c r="AC19586" s="431"/>
    </row>
    <row r="19587" spans="24:29">
      <c r="X19587" s="429"/>
      <c r="Y19587" s="429"/>
      <c r="Z19587" s="429"/>
      <c r="AA19587" s="429"/>
      <c r="AB19587" s="185"/>
      <c r="AC19587" s="431"/>
    </row>
    <row r="19588" spans="24:29">
      <c r="X19588" s="429"/>
      <c r="Y19588" s="429"/>
      <c r="Z19588" s="429"/>
      <c r="AA19588" s="429"/>
      <c r="AB19588" s="185"/>
      <c r="AC19588" s="431"/>
    </row>
    <row r="19589" spans="24:29">
      <c r="X19589" s="429"/>
      <c r="Y19589" s="429"/>
      <c r="Z19589" s="429"/>
      <c r="AA19589" s="429"/>
      <c r="AB19589" s="185"/>
      <c r="AC19589" s="431"/>
    </row>
    <row r="19590" spans="24:29">
      <c r="X19590" s="429"/>
      <c r="Y19590" s="429"/>
      <c r="Z19590" s="429"/>
      <c r="AA19590" s="429"/>
      <c r="AB19590" s="185"/>
      <c r="AC19590" s="431"/>
    </row>
    <row r="19591" spans="24:29">
      <c r="X19591" s="429"/>
      <c r="Y19591" s="429"/>
      <c r="Z19591" s="429"/>
      <c r="AA19591" s="429"/>
      <c r="AB19591" s="185"/>
      <c r="AC19591" s="431"/>
    </row>
    <row r="19592" spans="24:29">
      <c r="X19592" s="429"/>
      <c r="Y19592" s="429"/>
      <c r="Z19592" s="429"/>
      <c r="AA19592" s="429"/>
      <c r="AB19592" s="185"/>
      <c r="AC19592" s="431"/>
    </row>
    <row r="19593" spans="24:29">
      <c r="X19593" s="429"/>
      <c r="Y19593" s="429"/>
      <c r="Z19593" s="429"/>
      <c r="AA19593" s="429"/>
      <c r="AB19593" s="185"/>
      <c r="AC19593" s="431"/>
    </row>
    <row r="19594" spans="24:29">
      <c r="X19594" s="429"/>
      <c r="Y19594" s="429"/>
      <c r="Z19594" s="429"/>
      <c r="AA19594" s="429"/>
      <c r="AB19594" s="185"/>
      <c r="AC19594" s="431"/>
    </row>
    <row r="19595" spans="24:29">
      <c r="X19595" s="429"/>
      <c r="Y19595" s="429"/>
      <c r="Z19595" s="429"/>
      <c r="AA19595" s="429"/>
      <c r="AB19595" s="185"/>
      <c r="AC19595" s="431"/>
    </row>
    <row r="19596" spans="24:29">
      <c r="X19596" s="429"/>
      <c r="Y19596" s="429"/>
      <c r="Z19596" s="429"/>
      <c r="AA19596" s="429"/>
      <c r="AB19596" s="185"/>
      <c r="AC19596" s="431"/>
    </row>
    <row r="19597" spans="24:29">
      <c r="X19597" s="429"/>
      <c r="Y19597" s="429"/>
      <c r="Z19597" s="429"/>
      <c r="AA19597" s="429"/>
      <c r="AB19597" s="185"/>
      <c r="AC19597" s="431"/>
    </row>
    <row r="19598" spans="24:29">
      <c r="X19598" s="429"/>
      <c r="Y19598" s="429"/>
      <c r="Z19598" s="429"/>
      <c r="AA19598" s="429"/>
      <c r="AB19598" s="185"/>
      <c r="AC19598" s="431"/>
    </row>
    <row r="19599" spans="24:29">
      <c r="X19599" s="429"/>
      <c r="Y19599" s="429"/>
      <c r="Z19599" s="429"/>
      <c r="AA19599" s="429"/>
      <c r="AB19599" s="185"/>
      <c r="AC19599" s="431"/>
    </row>
    <row r="19600" spans="24:29">
      <c r="X19600" s="429"/>
      <c r="Y19600" s="429"/>
      <c r="Z19600" s="429"/>
      <c r="AA19600" s="429"/>
      <c r="AB19600" s="185"/>
      <c r="AC19600" s="431"/>
    </row>
    <row r="19601" spans="24:29">
      <c r="X19601" s="429"/>
      <c r="Y19601" s="429"/>
      <c r="Z19601" s="429"/>
      <c r="AA19601" s="429"/>
      <c r="AB19601" s="185"/>
      <c r="AC19601" s="431"/>
    </row>
    <row r="19602" spans="24:29">
      <c r="X19602" s="429"/>
      <c r="Y19602" s="429"/>
      <c r="Z19602" s="429"/>
      <c r="AA19602" s="429"/>
      <c r="AB19602" s="185"/>
      <c r="AC19602" s="431"/>
    </row>
    <row r="19603" spans="24:29">
      <c r="X19603" s="429"/>
      <c r="Y19603" s="429"/>
      <c r="Z19603" s="429"/>
      <c r="AA19603" s="429"/>
      <c r="AB19603" s="185"/>
      <c r="AC19603" s="431"/>
    </row>
    <row r="19604" spans="24:29">
      <c r="X19604" s="429"/>
      <c r="Y19604" s="429"/>
      <c r="Z19604" s="429"/>
      <c r="AA19604" s="429"/>
      <c r="AB19604" s="185"/>
      <c r="AC19604" s="431"/>
    </row>
    <row r="19605" spans="24:29">
      <c r="X19605" s="429"/>
      <c r="Y19605" s="429"/>
      <c r="Z19605" s="429"/>
      <c r="AA19605" s="429"/>
      <c r="AB19605" s="185"/>
      <c r="AC19605" s="431"/>
    </row>
    <row r="19606" spans="24:29">
      <c r="X19606" s="429"/>
      <c r="Y19606" s="429"/>
      <c r="Z19606" s="429"/>
      <c r="AA19606" s="429"/>
      <c r="AB19606" s="185"/>
      <c r="AC19606" s="431"/>
    </row>
    <row r="19607" spans="24:29">
      <c r="X19607" s="429"/>
      <c r="Y19607" s="429"/>
      <c r="Z19607" s="429"/>
      <c r="AA19607" s="429"/>
      <c r="AB19607" s="185"/>
      <c r="AC19607" s="431"/>
    </row>
    <row r="19608" spans="24:29">
      <c r="X19608" s="429"/>
      <c r="Y19608" s="429"/>
      <c r="Z19608" s="429"/>
      <c r="AA19608" s="429"/>
      <c r="AB19608" s="185"/>
      <c r="AC19608" s="431"/>
    </row>
    <row r="19609" spans="24:29">
      <c r="X19609" s="429"/>
      <c r="Y19609" s="429"/>
      <c r="Z19609" s="429"/>
      <c r="AA19609" s="429"/>
      <c r="AB19609" s="185"/>
      <c r="AC19609" s="431"/>
    </row>
    <row r="19610" spans="24:29">
      <c r="X19610" s="429"/>
      <c r="Y19610" s="429"/>
      <c r="Z19610" s="429"/>
      <c r="AA19610" s="429"/>
      <c r="AB19610" s="185"/>
      <c r="AC19610" s="431"/>
    </row>
    <row r="19611" spans="24:29">
      <c r="X19611" s="429"/>
      <c r="Y19611" s="429"/>
      <c r="Z19611" s="429"/>
      <c r="AA19611" s="429"/>
      <c r="AB19611" s="185"/>
      <c r="AC19611" s="431"/>
    </row>
    <row r="19612" spans="24:29">
      <c r="X19612" s="429"/>
      <c r="Y19612" s="429"/>
      <c r="Z19612" s="429"/>
      <c r="AA19612" s="429"/>
      <c r="AB19612" s="185"/>
      <c r="AC19612" s="431"/>
    </row>
    <row r="19613" spans="24:29">
      <c r="X19613" s="429"/>
      <c r="Y19613" s="429"/>
      <c r="Z19613" s="429"/>
      <c r="AA19613" s="429"/>
      <c r="AB19613" s="185"/>
      <c r="AC19613" s="431"/>
    </row>
    <row r="19614" spans="24:29">
      <c r="X19614" s="429"/>
      <c r="Y19614" s="429"/>
      <c r="Z19614" s="429"/>
      <c r="AA19614" s="429"/>
      <c r="AB19614" s="185"/>
      <c r="AC19614" s="431"/>
    </row>
    <row r="19615" spans="24:29">
      <c r="X19615" s="429"/>
      <c r="Y19615" s="429"/>
      <c r="Z19615" s="429"/>
      <c r="AA19615" s="429"/>
      <c r="AB19615" s="185"/>
      <c r="AC19615" s="431"/>
    </row>
    <row r="19616" spans="24:29">
      <c r="X19616" s="429"/>
      <c r="Y19616" s="429"/>
      <c r="Z19616" s="429"/>
      <c r="AA19616" s="429"/>
      <c r="AB19616" s="185"/>
      <c r="AC19616" s="431"/>
    </row>
    <row r="19617" spans="24:29">
      <c r="X19617" s="429"/>
      <c r="Y19617" s="429"/>
      <c r="Z19617" s="429"/>
      <c r="AA19617" s="429"/>
      <c r="AB19617" s="185"/>
      <c r="AC19617" s="431"/>
    </row>
    <row r="19618" spans="24:29">
      <c r="X19618" s="429"/>
      <c r="Y19618" s="429"/>
      <c r="Z19618" s="429"/>
      <c r="AA19618" s="429"/>
      <c r="AB19618" s="185"/>
      <c r="AC19618" s="431"/>
    </row>
    <row r="19619" spans="24:29">
      <c r="X19619" s="429"/>
      <c r="Y19619" s="429"/>
      <c r="Z19619" s="429"/>
      <c r="AA19619" s="429"/>
      <c r="AB19619" s="185"/>
      <c r="AC19619" s="431"/>
    </row>
    <row r="19620" spans="24:29">
      <c r="X19620" s="429"/>
      <c r="Y19620" s="429"/>
      <c r="Z19620" s="429"/>
      <c r="AA19620" s="429"/>
      <c r="AB19620" s="185"/>
      <c r="AC19620" s="431"/>
    </row>
    <row r="19621" spans="24:29">
      <c r="X19621" s="429"/>
      <c r="Y19621" s="429"/>
      <c r="Z19621" s="429"/>
      <c r="AA19621" s="429"/>
      <c r="AB19621" s="185"/>
      <c r="AC19621" s="431"/>
    </row>
    <row r="19622" spans="24:29">
      <c r="X19622" s="429"/>
      <c r="Y19622" s="429"/>
      <c r="Z19622" s="429"/>
      <c r="AA19622" s="429"/>
      <c r="AB19622" s="185"/>
      <c r="AC19622" s="431"/>
    </row>
    <row r="19623" spans="24:29">
      <c r="X19623" s="429"/>
      <c r="Y19623" s="429"/>
      <c r="Z19623" s="429"/>
      <c r="AA19623" s="429"/>
      <c r="AB19623" s="185"/>
      <c r="AC19623" s="431"/>
    </row>
    <row r="19624" spans="24:29">
      <c r="X19624" s="429"/>
      <c r="Y19624" s="429"/>
      <c r="Z19624" s="429"/>
      <c r="AA19624" s="429"/>
      <c r="AB19624" s="185"/>
      <c r="AC19624" s="431"/>
    </row>
    <row r="19625" spans="24:29">
      <c r="X19625" s="429"/>
      <c r="Y19625" s="429"/>
      <c r="Z19625" s="429"/>
      <c r="AA19625" s="429"/>
      <c r="AB19625" s="185"/>
      <c r="AC19625" s="431"/>
    </row>
    <row r="19626" spans="24:29">
      <c r="X19626" s="429"/>
      <c r="Y19626" s="429"/>
      <c r="Z19626" s="429"/>
      <c r="AA19626" s="429"/>
      <c r="AB19626" s="185"/>
      <c r="AC19626" s="431"/>
    </row>
    <row r="19627" spans="24:29">
      <c r="X19627" s="429"/>
      <c r="Y19627" s="429"/>
      <c r="Z19627" s="429"/>
      <c r="AA19627" s="429"/>
      <c r="AB19627" s="185"/>
      <c r="AC19627" s="431"/>
    </row>
    <row r="19628" spans="24:29">
      <c r="X19628" s="429"/>
      <c r="Y19628" s="429"/>
      <c r="Z19628" s="429"/>
      <c r="AA19628" s="429"/>
      <c r="AB19628" s="185"/>
      <c r="AC19628" s="431"/>
    </row>
    <row r="19629" spans="24:29">
      <c r="X19629" s="429"/>
      <c r="Y19629" s="429"/>
      <c r="Z19629" s="429"/>
      <c r="AA19629" s="429"/>
      <c r="AB19629" s="185"/>
      <c r="AC19629" s="431"/>
    </row>
    <row r="19630" spans="24:29">
      <c r="X19630" s="429"/>
      <c r="Y19630" s="429"/>
      <c r="Z19630" s="429"/>
      <c r="AA19630" s="429"/>
      <c r="AB19630" s="185"/>
      <c r="AC19630" s="431"/>
    </row>
    <row r="19631" spans="24:29">
      <c r="X19631" s="429"/>
      <c r="Y19631" s="429"/>
      <c r="Z19631" s="429"/>
      <c r="AA19631" s="429"/>
      <c r="AB19631" s="185"/>
      <c r="AC19631" s="431"/>
    </row>
    <row r="19632" spans="24:29">
      <c r="X19632" s="429"/>
      <c r="Y19632" s="429"/>
      <c r="Z19632" s="429"/>
      <c r="AA19632" s="429"/>
      <c r="AB19632" s="185"/>
      <c r="AC19632" s="431"/>
    </row>
    <row r="19633" spans="24:29">
      <c r="X19633" s="429"/>
      <c r="Y19633" s="429"/>
      <c r="Z19633" s="429"/>
      <c r="AA19633" s="429"/>
      <c r="AB19633" s="185"/>
      <c r="AC19633" s="431"/>
    </row>
    <row r="19634" spans="24:29">
      <c r="X19634" s="429"/>
      <c r="Y19634" s="429"/>
      <c r="Z19634" s="429"/>
      <c r="AA19634" s="429"/>
      <c r="AB19634" s="185"/>
      <c r="AC19634" s="431"/>
    </row>
    <row r="19635" spans="24:29">
      <c r="X19635" s="429"/>
      <c r="Y19635" s="429"/>
      <c r="Z19635" s="429"/>
      <c r="AA19635" s="429"/>
      <c r="AB19635" s="185"/>
      <c r="AC19635" s="431"/>
    </row>
    <row r="19636" spans="24:29">
      <c r="X19636" s="429"/>
      <c r="Y19636" s="429"/>
      <c r="Z19636" s="429"/>
      <c r="AA19636" s="429"/>
      <c r="AB19636" s="185"/>
      <c r="AC19636" s="431"/>
    </row>
    <row r="19637" spans="24:29">
      <c r="X19637" s="429"/>
      <c r="Y19637" s="429"/>
      <c r="Z19637" s="429"/>
      <c r="AA19637" s="429"/>
      <c r="AB19637" s="185"/>
      <c r="AC19637" s="431"/>
    </row>
    <row r="19638" spans="24:29">
      <c r="X19638" s="429"/>
      <c r="Y19638" s="429"/>
      <c r="Z19638" s="429"/>
      <c r="AA19638" s="429"/>
      <c r="AB19638" s="185"/>
      <c r="AC19638" s="431"/>
    </row>
    <row r="19639" spans="24:29">
      <c r="X19639" s="429"/>
      <c r="Y19639" s="429"/>
      <c r="Z19639" s="429"/>
      <c r="AA19639" s="429"/>
      <c r="AB19639" s="185"/>
      <c r="AC19639" s="431"/>
    </row>
    <row r="19640" spans="24:29">
      <c r="X19640" s="429"/>
      <c r="Y19640" s="429"/>
      <c r="Z19640" s="429"/>
      <c r="AA19640" s="429"/>
      <c r="AB19640" s="185"/>
      <c r="AC19640" s="431"/>
    </row>
    <row r="19641" spans="24:29">
      <c r="X19641" s="429"/>
      <c r="Y19641" s="429"/>
      <c r="Z19641" s="429"/>
      <c r="AA19641" s="429"/>
      <c r="AB19641" s="185"/>
      <c r="AC19641" s="431"/>
    </row>
    <row r="19642" spans="24:29">
      <c r="X19642" s="429"/>
      <c r="Y19642" s="429"/>
      <c r="Z19642" s="429"/>
      <c r="AA19642" s="429"/>
      <c r="AB19642" s="185"/>
      <c r="AC19642" s="431"/>
    </row>
    <row r="19643" spans="24:29">
      <c r="X19643" s="429"/>
      <c r="Y19643" s="429"/>
      <c r="Z19643" s="429"/>
      <c r="AA19643" s="429"/>
      <c r="AB19643" s="185"/>
      <c r="AC19643" s="431"/>
    </row>
    <row r="19644" spans="24:29">
      <c r="X19644" s="429"/>
      <c r="Y19644" s="429"/>
      <c r="Z19644" s="429"/>
      <c r="AA19644" s="429"/>
      <c r="AB19644" s="185"/>
      <c r="AC19644" s="431"/>
    </row>
    <row r="19645" spans="24:29">
      <c r="X19645" s="429"/>
      <c r="Y19645" s="429"/>
      <c r="Z19645" s="429"/>
      <c r="AA19645" s="429"/>
      <c r="AB19645" s="185"/>
      <c r="AC19645" s="431"/>
    </row>
    <row r="19646" spans="24:29">
      <c r="X19646" s="429"/>
      <c r="Y19646" s="429"/>
      <c r="Z19646" s="429"/>
      <c r="AA19646" s="429"/>
      <c r="AB19646" s="185"/>
      <c r="AC19646" s="431"/>
    </row>
    <row r="19647" spans="24:29">
      <c r="X19647" s="429"/>
      <c r="Y19647" s="429"/>
      <c r="Z19647" s="429"/>
      <c r="AA19647" s="429"/>
      <c r="AB19647" s="185"/>
      <c r="AC19647" s="431"/>
    </row>
    <row r="19648" spans="24:29">
      <c r="X19648" s="429"/>
      <c r="Y19648" s="429"/>
      <c r="Z19648" s="429"/>
      <c r="AA19648" s="429"/>
      <c r="AB19648" s="185"/>
      <c r="AC19648" s="431"/>
    </row>
    <row r="19649" spans="24:29">
      <c r="X19649" s="429"/>
      <c r="Y19649" s="429"/>
      <c r="Z19649" s="429"/>
      <c r="AA19649" s="429"/>
      <c r="AB19649" s="185"/>
      <c r="AC19649" s="431"/>
    </row>
    <row r="19650" spans="24:29">
      <c r="X19650" s="429"/>
      <c r="Y19650" s="429"/>
      <c r="Z19650" s="429"/>
      <c r="AA19650" s="429"/>
      <c r="AB19650" s="185"/>
      <c r="AC19650" s="431"/>
    </row>
    <row r="19651" spans="24:29">
      <c r="X19651" s="429"/>
      <c r="Y19651" s="429"/>
      <c r="Z19651" s="429"/>
      <c r="AA19651" s="429"/>
      <c r="AB19651" s="185"/>
      <c r="AC19651" s="431"/>
    </row>
    <row r="19652" spans="24:29">
      <c r="X19652" s="429"/>
      <c r="Y19652" s="429"/>
      <c r="Z19652" s="429"/>
      <c r="AA19652" s="429"/>
      <c r="AB19652" s="185"/>
      <c r="AC19652" s="431"/>
    </row>
    <row r="19653" spans="24:29">
      <c r="X19653" s="429"/>
      <c r="Y19653" s="429"/>
      <c r="Z19653" s="429"/>
      <c r="AA19653" s="429"/>
      <c r="AB19653" s="185"/>
      <c r="AC19653" s="431"/>
    </row>
    <row r="19654" spans="24:29">
      <c r="X19654" s="429"/>
      <c r="Y19654" s="429"/>
      <c r="Z19654" s="429"/>
      <c r="AA19654" s="429"/>
      <c r="AB19654" s="185"/>
      <c r="AC19654" s="431"/>
    </row>
    <row r="19655" spans="24:29">
      <c r="X19655" s="429"/>
      <c r="Y19655" s="429"/>
      <c r="Z19655" s="429"/>
      <c r="AA19655" s="429"/>
      <c r="AB19655" s="185"/>
      <c r="AC19655" s="431"/>
    </row>
    <row r="19656" spans="24:29">
      <c r="X19656" s="429"/>
      <c r="Y19656" s="429"/>
      <c r="Z19656" s="429"/>
      <c r="AA19656" s="429"/>
      <c r="AB19656" s="185"/>
      <c r="AC19656" s="431"/>
    </row>
    <row r="19657" spans="24:29">
      <c r="X19657" s="429"/>
      <c r="Y19657" s="429"/>
      <c r="Z19657" s="429"/>
      <c r="AA19657" s="429"/>
      <c r="AB19657" s="185"/>
      <c r="AC19657" s="431"/>
    </row>
    <row r="19658" spans="24:29">
      <c r="X19658" s="429"/>
      <c r="Y19658" s="429"/>
      <c r="Z19658" s="429"/>
      <c r="AA19658" s="429"/>
      <c r="AB19658" s="185"/>
      <c r="AC19658" s="431"/>
    </row>
    <row r="19659" spans="24:29">
      <c r="X19659" s="429"/>
      <c r="Y19659" s="429"/>
      <c r="Z19659" s="429"/>
      <c r="AA19659" s="429"/>
      <c r="AB19659" s="185"/>
      <c r="AC19659" s="431"/>
    </row>
    <row r="19660" spans="24:29">
      <c r="X19660" s="429"/>
      <c r="Y19660" s="429"/>
      <c r="Z19660" s="429"/>
      <c r="AA19660" s="429"/>
      <c r="AB19660" s="185"/>
      <c r="AC19660" s="431"/>
    </row>
    <row r="19661" spans="24:29">
      <c r="X19661" s="429"/>
      <c r="Y19661" s="429"/>
      <c r="Z19661" s="429"/>
      <c r="AA19661" s="429"/>
      <c r="AB19661" s="185"/>
      <c r="AC19661" s="431"/>
    </row>
    <row r="19662" spans="24:29">
      <c r="X19662" s="429"/>
      <c r="Y19662" s="429"/>
      <c r="Z19662" s="429"/>
      <c r="AA19662" s="429"/>
      <c r="AB19662" s="185"/>
      <c r="AC19662" s="431"/>
    </row>
    <row r="19663" spans="24:29">
      <c r="X19663" s="429"/>
      <c r="Y19663" s="429"/>
      <c r="Z19663" s="429"/>
      <c r="AA19663" s="429"/>
      <c r="AB19663" s="185"/>
      <c r="AC19663" s="431"/>
    </row>
    <row r="19664" spans="24:29">
      <c r="X19664" s="429"/>
      <c r="Y19664" s="429"/>
      <c r="Z19664" s="429"/>
      <c r="AA19664" s="429"/>
      <c r="AB19664" s="185"/>
      <c r="AC19664" s="431"/>
    </row>
    <row r="19665" spans="24:29">
      <c r="X19665" s="429"/>
      <c r="Y19665" s="429"/>
      <c r="Z19665" s="429"/>
      <c r="AA19665" s="429"/>
      <c r="AB19665" s="185"/>
      <c r="AC19665" s="431"/>
    </row>
    <row r="19666" spans="24:29">
      <c r="X19666" s="429"/>
      <c r="Y19666" s="429"/>
      <c r="Z19666" s="429"/>
      <c r="AA19666" s="429"/>
      <c r="AB19666" s="185"/>
      <c r="AC19666" s="431"/>
    </row>
    <row r="19667" spans="24:29">
      <c r="X19667" s="429"/>
      <c r="Y19667" s="429"/>
      <c r="Z19667" s="429"/>
      <c r="AA19667" s="429"/>
      <c r="AB19667" s="185"/>
      <c r="AC19667" s="431"/>
    </row>
    <row r="19668" spans="24:29">
      <c r="X19668" s="429"/>
      <c r="Y19668" s="429"/>
      <c r="Z19668" s="429"/>
      <c r="AA19668" s="429"/>
      <c r="AB19668" s="185"/>
      <c r="AC19668" s="431"/>
    </row>
    <row r="19669" spans="24:29">
      <c r="X19669" s="429"/>
      <c r="Y19669" s="429"/>
      <c r="Z19669" s="429"/>
      <c r="AA19669" s="429"/>
      <c r="AB19669" s="185"/>
      <c r="AC19669" s="431"/>
    </row>
    <row r="19670" spans="24:29">
      <c r="X19670" s="429"/>
      <c r="Y19670" s="429"/>
      <c r="Z19670" s="429"/>
      <c r="AA19670" s="429"/>
      <c r="AB19670" s="185"/>
      <c r="AC19670" s="431"/>
    </row>
    <row r="19671" spans="24:29">
      <c r="X19671" s="429"/>
      <c r="Y19671" s="429"/>
      <c r="Z19671" s="429"/>
      <c r="AA19671" s="429"/>
      <c r="AB19671" s="185"/>
      <c r="AC19671" s="431"/>
    </row>
    <row r="19672" spans="24:29">
      <c r="X19672" s="429"/>
      <c r="Y19672" s="429"/>
      <c r="Z19672" s="429"/>
      <c r="AA19672" s="429"/>
      <c r="AB19672" s="185"/>
      <c r="AC19672" s="431"/>
    </row>
    <row r="19673" spans="24:29">
      <c r="X19673" s="429"/>
      <c r="Y19673" s="429"/>
      <c r="Z19673" s="429"/>
      <c r="AA19673" s="429"/>
      <c r="AB19673" s="185"/>
      <c r="AC19673" s="431"/>
    </row>
    <row r="19674" spans="24:29">
      <c r="X19674" s="429"/>
      <c r="Y19674" s="429"/>
      <c r="Z19674" s="429"/>
      <c r="AA19674" s="429"/>
      <c r="AB19674" s="185"/>
      <c r="AC19674" s="431"/>
    </row>
    <row r="19675" spans="24:29">
      <c r="X19675" s="429"/>
      <c r="Y19675" s="429"/>
      <c r="Z19675" s="429"/>
      <c r="AA19675" s="429"/>
      <c r="AB19675" s="185"/>
      <c r="AC19675" s="431"/>
    </row>
    <row r="19676" spans="24:29">
      <c r="X19676" s="429"/>
      <c r="Y19676" s="429"/>
      <c r="Z19676" s="429"/>
      <c r="AA19676" s="429"/>
      <c r="AB19676" s="185"/>
      <c r="AC19676" s="431"/>
    </row>
    <row r="19677" spans="24:29">
      <c r="X19677" s="429"/>
      <c r="Y19677" s="429"/>
      <c r="Z19677" s="429"/>
      <c r="AA19677" s="429"/>
      <c r="AB19677" s="185"/>
      <c r="AC19677" s="431"/>
    </row>
    <row r="19678" spans="24:29">
      <c r="X19678" s="429"/>
      <c r="Y19678" s="429"/>
      <c r="Z19678" s="429"/>
      <c r="AA19678" s="429"/>
      <c r="AB19678" s="185"/>
      <c r="AC19678" s="431"/>
    </row>
    <row r="19679" spans="24:29">
      <c r="X19679" s="429"/>
      <c r="Y19679" s="429"/>
      <c r="Z19679" s="429"/>
      <c r="AA19679" s="429"/>
      <c r="AB19679" s="185"/>
      <c r="AC19679" s="431"/>
    </row>
    <row r="19680" spans="24:29">
      <c r="X19680" s="429"/>
      <c r="Y19680" s="429"/>
      <c r="Z19680" s="429"/>
      <c r="AA19680" s="429"/>
      <c r="AB19680" s="185"/>
      <c r="AC19680" s="431"/>
    </row>
    <row r="19681" spans="24:29">
      <c r="X19681" s="429"/>
      <c r="Y19681" s="429"/>
      <c r="Z19681" s="429"/>
      <c r="AA19681" s="429"/>
      <c r="AB19681" s="185"/>
      <c r="AC19681" s="431"/>
    </row>
    <row r="19682" spans="24:29">
      <c r="X19682" s="429"/>
      <c r="Y19682" s="429"/>
      <c r="Z19682" s="429"/>
      <c r="AA19682" s="429"/>
      <c r="AB19682" s="185"/>
      <c r="AC19682" s="431"/>
    </row>
    <row r="19683" spans="24:29">
      <c r="X19683" s="429"/>
      <c r="Y19683" s="429"/>
      <c r="Z19683" s="429"/>
      <c r="AA19683" s="429"/>
      <c r="AB19683" s="185"/>
      <c r="AC19683" s="431"/>
    </row>
    <row r="19684" spans="24:29">
      <c r="X19684" s="429"/>
      <c r="Y19684" s="429"/>
      <c r="Z19684" s="429"/>
      <c r="AA19684" s="429"/>
      <c r="AB19684" s="185"/>
      <c r="AC19684" s="431"/>
    </row>
    <row r="19685" spans="24:29">
      <c r="X19685" s="429"/>
      <c r="Y19685" s="429"/>
      <c r="Z19685" s="429"/>
      <c r="AA19685" s="429"/>
      <c r="AB19685" s="185"/>
      <c r="AC19685" s="431"/>
    </row>
    <row r="19686" spans="24:29">
      <c r="X19686" s="429"/>
      <c r="Y19686" s="429"/>
      <c r="Z19686" s="429"/>
      <c r="AA19686" s="429"/>
      <c r="AB19686" s="185"/>
      <c r="AC19686" s="431"/>
    </row>
    <row r="19687" spans="24:29">
      <c r="X19687" s="429"/>
      <c r="Y19687" s="429"/>
      <c r="Z19687" s="429"/>
      <c r="AA19687" s="429"/>
      <c r="AB19687" s="185"/>
      <c r="AC19687" s="431"/>
    </row>
    <row r="19688" spans="24:29">
      <c r="X19688" s="429"/>
      <c r="Y19688" s="429"/>
      <c r="Z19688" s="429"/>
      <c r="AA19688" s="429"/>
      <c r="AB19688" s="185"/>
      <c r="AC19688" s="431"/>
    </row>
    <row r="19689" spans="24:29">
      <c r="X19689" s="429"/>
      <c r="Y19689" s="429"/>
      <c r="Z19689" s="429"/>
      <c r="AA19689" s="429"/>
      <c r="AB19689" s="185"/>
      <c r="AC19689" s="431"/>
    </row>
    <row r="19690" spans="24:29">
      <c r="X19690" s="429"/>
      <c r="Y19690" s="429"/>
      <c r="Z19690" s="429"/>
      <c r="AA19690" s="429"/>
      <c r="AB19690" s="185"/>
      <c r="AC19690" s="431"/>
    </row>
    <row r="19691" spans="24:29">
      <c r="X19691" s="429"/>
      <c r="Y19691" s="429"/>
      <c r="Z19691" s="429"/>
      <c r="AA19691" s="429"/>
      <c r="AB19691" s="185"/>
      <c r="AC19691" s="431"/>
    </row>
    <row r="19692" spans="24:29">
      <c r="X19692" s="429"/>
      <c r="Y19692" s="429"/>
      <c r="Z19692" s="429"/>
      <c r="AA19692" s="429"/>
      <c r="AB19692" s="185"/>
      <c r="AC19692" s="431"/>
    </row>
    <row r="19693" spans="24:29">
      <c r="X19693" s="429"/>
      <c r="Y19693" s="429"/>
      <c r="Z19693" s="429"/>
      <c r="AA19693" s="429"/>
      <c r="AB19693" s="185"/>
      <c r="AC19693" s="431"/>
    </row>
    <row r="19694" spans="24:29">
      <c r="X19694" s="429"/>
      <c r="Y19694" s="429"/>
      <c r="Z19694" s="429"/>
      <c r="AA19694" s="429"/>
      <c r="AB19694" s="185"/>
      <c r="AC19694" s="431"/>
    </row>
    <row r="19695" spans="24:29">
      <c r="X19695" s="429"/>
      <c r="Y19695" s="429"/>
      <c r="Z19695" s="429"/>
      <c r="AA19695" s="429"/>
      <c r="AB19695" s="185"/>
      <c r="AC19695" s="431"/>
    </row>
    <row r="19696" spans="24:29">
      <c r="X19696" s="429"/>
      <c r="Y19696" s="429"/>
      <c r="Z19696" s="429"/>
      <c r="AA19696" s="429"/>
      <c r="AB19696" s="185"/>
      <c r="AC19696" s="431"/>
    </row>
    <row r="19697" spans="24:29">
      <c r="X19697" s="429"/>
      <c r="Y19697" s="429"/>
      <c r="Z19697" s="429"/>
      <c r="AA19697" s="429"/>
      <c r="AB19697" s="185"/>
      <c r="AC19697" s="431"/>
    </row>
    <row r="19698" spans="24:29">
      <c r="X19698" s="429"/>
      <c r="Y19698" s="429"/>
      <c r="Z19698" s="429"/>
      <c r="AA19698" s="429"/>
      <c r="AB19698" s="185"/>
      <c r="AC19698" s="431"/>
    </row>
    <row r="19699" spans="24:29">
      <c r="X19699" s="429"/>
      <c r="Y19699" s="429"/>
      <c r="Z19699" s="429"/>
      <c r="AA19699" s="429"/>
      <c r="AB19699" s="185"/>
      <c r="AC19699" s="431"/>
    </row>
    <row r="19700" spans="24:29">
      <c r="X19700" s="429"/>
      <c r="Y19700" s="429"/>
      <c r="Z19700" s="429"/>
      <c r="AA19700" s="429"/>
      <c r="AB19700" s="185"/>
      <c r="AC19700" s="431"/>
    </row>
    <row r="19701" spans="24:29">
      <c r="X19701" s="429"/>
      <c r="Y19701" s="429"/>
      <c r="Z19701" s="429"/>
      <c r="AA19701" s="429"/>
      <c r="AB19701" s="185"/>
      <c r="AC19701" s="431"/>
    </row>
    <row r="19702" spans="24:29">
      <c r="X19702" s="429"/>
      <c r="Y19702" s="429"/>
      <c r="Z19702" s="429"/>
      <c r="AA19702" s="429"/>
      <c r="AB19702" s="185"/>
      <c r="AC19702" s="431"/>
    </row>
    <row r="19703" spans="24:29">
      <c r="X19703" s="429"/>
      <c r="Y19703" s="429"/>
      <c r="Z19703" s="429"/>
      <c r="AA19703" s="429"/>
      <c r="AB19703" s="185"/>
      <c r="AC19703" s="431"/>
    </row>
    <row r="19704" spans="24:29">
      <c r="X19704" s="429"/>
      <c r="Y19704" s="429"/>
      <c r="Z19704" s="429"/>
      <c r="AA19704" s="429"/>
      <c r="AB19704" s="185"/>
      <c r="AC19704" s="431"/>
    </row>
    <row r="19705" spans="24:29">
      <c r="X19705" s="429"/>
      <c r="Y19705" s="429"/>
      <c r="Z19705" s="429"/>
      <c r="AA19705" s="429"/>
      <c r="AB19705" s="185"/>
      <c r="AC19705" s="431"/>
    </row>
    <row r="19706" spans="24:29">
      <c r="X19706" s="429"/>
      <c r="Y19706" s="429"/>
      <c r="Z19706" s="429"/>
      <c r="AA19706" s="429"/>
      <c r="AB19706" s="185"/>
      <c r="AC19706" s="431"/>
    </row>
    <row r="19707" spans="24:29">
      <c r="X19707" s="429"/>
      <c r="Y19707" s="429"/>
      <c r="Z19707" s="429"/>
      <c r="AA19707" s="429"/>
      <c r="AB19707" s="185"/>
      <c r="AC19707" s="431"/>
    </row>
    <row r="19708" spans="24:29">
      <c r="X19708" s="429"/>
      <c r="Y19708" s="429"/>
      <c r="Z19708" s="429"/>
      <c r="AA19708" s="429"/>
      <c r="AB19708" s="185"/>
      <c r="AC19708" s="431"/>
    </row>
    <row r="19709" spans="24:29">
      <c r="X19709" s="429"/>
      <c r="Y19709" s="429"/>
      <c r="Z19709" s="429"/>
      <c r="AA19709" s="429"/>
      <c r="AB19709" s="185"/>
      <c r="AC19709" s="431"/>
    </row>
    <row r="19710" spans="24:29">
      <c r="X19710" s="429"/>
      <c r="Y19710" s="429"/>
      <c r="Z19710" s="429"/>
      <c r="AA19710" s="429"/>
      <c r="AB19710" s="185"/>
      <c r="AC19710" s="431"/>
    </row>
    <row r="19711" spans="24:29">
      <c r="X19711" s="429"/>
      <c r="Y19711" s="429"/>
      <c r="Z19711" s="429"/>
      <c r="AA19711" s="429"/>
      <c r="AB19711" s="185"/>
      <c r="AC19711" s="431"/>
    </row>
    <row r="19712" spans="24:29">
      <c r="X19712" s="429"/>
      <c r="Y19712" s="429"/>
      <c r="Z19712" s="429"/>
      <c r="AA19712" s="429"/>
      <c r="AB19712" s="185"/>
      <c r="AC19712" s="431"/>
    </row>
    <row r="19713" spans="24:29">
      <c r="X19713" s="429"/>
      <c r="Y19713" s="429"/>
      <c r="Z19713" s="429"/>
      <c r="AA19713" s="429"/>
      <c r="AB19713" s="185"/>
      <c r="AC19713" s="431"/>
    </row>
    <row r="19714" spans="24:29">
      <c r="X19714" s="429"/>
      <c r="Y19714" s="429"/>
      <c r="Z19714" s="429"/>
      <c r="AA19714" s="429"/>
      <c r="AB19714" s="185"/>
      <c r="AC19714" s="431"/>
    </row>
    <row r="19715" spans="24:29">
      <c r="X19715" s="429"/>
      <c r="Y19715" s="429"/>
      <c r="Z19715" s="429"/>
      <c r="AA19715" s="429"/>
      <c r="AB19715" s="185"/>
      <c r="AC19715" s="431"/>
    </row>
    <row r="19716" spans="24:29">
      <c r="X19716" s="429"/>
      <c r="Y19716" s="429"/>
      <c r="Z19716" s="429"/>
      <c r="AA19716" s="429"/>
      <c r="AB19716" s="185"/>
      <c r="AC19716" s="431"/>
    </row>
    <row r="19717" spans="24:29">
      <c r="X19717" s="429"/>
      <c r="Y19717" s="429"/>
      <c r="Z19717" s="429"/>
      <c r="AA19717" s="429"/>
      <c r="AB19717" s="185"/>
      <c r="AC19717" s="431"/>
    </row>
    <row r="19718" spans="24:29">
      <c r="X19718" s="429"/>
      <c r="Y19718" s="429"/>
      <c r="Z19718" s="429"/>
      <c r="AA19718" s="429"/>
      <c r="AB19718" s="185"/>
      <c r="AC19718" s="431"/>
    </row>
    <row r="19719" spans="24:29">
      <c r="X19719" s="429"/>
      <c r="Y19719" s="429"/>
      <c r="Z19719" s="429"/>
      <c r="AA19719" s="429"/>
      <c r="AB19719" s="185"/>
      <c r="AC19719" s="431"/>
    </row>
    <row r="19720" spans="24:29">
      <c r="X19720" s="429"/>
      <c r="Y19720" s="429"/>
      <c r="Z19720" s="429"/>
      <c r="AA19720" s="429"/>
      <c r="AB19720" s="185"/>
      <c r="AC19720" s="431"/>
    </row>
    <row r="19721" spans="24:29">
      <c r="X19721" s="429"/>
      <c r="Y19721" s="429"/>
      <c r="Z19721" s="429"/>
      <c r="AA19721" s="429"/>
      <c r="AB19721" s="185"/>
      <c r="AC19721" s="431"/>
    </row>
    <row r="19722" spans="24:29">
      <c r="X19722" s="429"/>
      <c r="Y19722" s="429"/>
      <c r="Z19722" s="429"/>
      <c r="AA19722" s="429"/>
      <c r="AB19722" s="185"/>
      <c r="AC19722" s="431"/>
    </row>
    <row r="19723" spans="24:29">
      <c r="X19723" s="429"/>
      <c r="Y19723" s="429"/>
      <c r="Z19723" s="429"/>
      <c r="AA19723" s="429"/>
      <c r="AB19723" s="185"/>
      <c r="AC19723" s="431"/>
    </row>
    <row r="19724" spans="24:29">
      <c r="X19724" s="429"/>
      <c r="Y19724" s="429"/>
      <c r="Z19724" s="429"/>
      <c r="AA19724" s="429"/>
      <c r="AB19724" s="185"/>
      <c r="AC19724" s="431"/>
    </row>
    <row r="19725" spans="24:29">
      <c r="X19725" s="429"/>
      <c r="Y19725" s="429"/>
      <c r="Z19725" s="429"/>
      <c r="AA19725" s="429"/>
      <c r="AB19725" s="185"/>
      <c r="AC19725" s="431"/>
    </row>
    <row r="19726" spans="24:29">
      <c r="X19726" s="429"/>
      <c r="Y19726" s="429"/>
      <c r="Z19726" s="429"/>
      <c r="AA19726" s="429"/>
      <c r="AB19726" s="185"/>
      <c r="AC19726" s="431"/>
    </row>
    <row r="19727" spans="24:29">
      <c r="X19727" s="429"/>
      <c r="Y19727" s="429"/>
      <c r="Z19727" s="429"/>
      <c r="AA19727" s="429"/>
      <c r="AB19727" s="185"/>
      <c r="AC19727" s="431"/>
    </row>
    <row r="19728" spans="24:29">
      <c r="X19728" s="429"/>
      <c r="Y19728" s="429"/>
      <c r="Z19728" s="429"/>
      <c r="AA19728" s="429"/>
      <c r="AB19728" s="185"/>
      <c r="AC19728" s="431"/>
    </row>
    <row r="19729" spans="24:29">
      <c r="X19729" s="429"/>
      <c r="Y19729" s="429"/>
      <c r="Z19729" s="429"/>
      <c r="AA19729" s="429"/>
      <c r="AB19729" s="185"/>
      <c r="AC19729" s="431"/>
    </row>
    <row r="19730" spans="24:29">
      <c r="X19730" s="429"/>
      <c r="Y19730" s="429"/>
      <c r="Z19730" s="429"/>
      <c r="AA19730" s="429"/>
      <c r="AB19730" s="185"/>
      <c r="AC19730" s="431"/>
    </row>
    <row r="19731" spans="24:29">
      <c r="X19731" s="429"/>
      <c r="Y19731" s="429"/>
      <c r="Z19731" s="429"/>
      <c r="AA19731" s="429"/>
      <c r="AB19731" s="185"/>
      <c r="AC19731" s="431"/>
    </row>
    <row r="19732" spans="24:29">
      <c r="X19732" s="429"/>
      <c r="Y19732" s="429"/>
      <c r="Z19732" s="429"/>
      <c r="AA19732" s="429"/>
      <c r="AB19732" s="185"/>
      <c r="AC19732" s="431"/>
    </row>
    <row r="19733" spans="24:29">
      <c r="X19733" s="429"/>
      <c r="Y19733" s="429"/>
      <c r="Z19733" s="429"/>
      <c r="AA19733" s="429"/>
      <c r="AB19733" s="185"/>
      <c r="AC19733" s="431"/>
    </row>
    <row r="19734" spans="24:29">
      <c r="X19734" s="429"/>
      <c r="Y19734" s="429"/>
      <c r="Z19734" s="429"/>
      <c r="AA19734" s="429"/>
      <c r="AB19734" s="185"/>
      <c r="AC19734" s="431"/>
    </row>
    <row r="19735" spans="24:29">
      <c r="X19735" s="429"/>
      <c r="Y19735" s="429"/>
      <c r="Z19735" s="429"/>
      <c r="AA19735" s="429"/>
      <c r="AB19735" s="185"/>
      <c r="AC19735" s="431"/>
    </row>
    <row r="19736" spans="24:29">
      <c r="X19736" s="429"/>
      <c r="Y19736" s="429"/>
      <c r="Z19736" s="429"/>
      <c r="AA19736" s="429"/>
      <c r="AB19736" s="185"/>
      <c r="AC19736" s="431"/>
    </row>
    <row r="19737" spans="24:29">
      <c r="X19737" s="429"/>
      <c r="Y19737" s="429"/>
      <c r="Z19737" s="429"/>
      <c r="AA19737" s="429"/>
      <c r="AB19737" s="185"/>
      <c r="AC19737" s="431"/>
    </row>
    <row r="19738" spans="24:29">
      <c r="X19738" s="429"/>
      <c r="Y19738" s="429"/>
      <c r="Z19738" s="429"/>
      <c r="AA19738" s="429"/>
      <c r="AB19738" s="185"/>
      <c r="AC19738" s="431"/>
    </row>
    <row r="19739" spans="24:29">
      <c r="X19739" s="429"/>
      <c r="Y19739" s="429"/>
      <c r="Z19739" s="429"/>
      <c r="AA19739" s="429"/>
      <c r="AB19739" s="185"/>
      <c r="AC19739" s="431"/>
    </row>
    <row r="19740" spans="24:29">
      <c r="X19740" s="429"/>
      <c r="Y19740" s="429"/>
      <c r="Z19740" s="429"/>
      <c r="AA19740" s="429"/>
      <c r="AB19740" s="185"/>
      <c r="AC19740" s="431"/>
    </row>
    <row r="19741" spans="24:29">
      <c r="X19741" s="429"/>
      <c r="Y19741" s="429"/>
      <c r="Z19741" s="429"/>
      <c r="AA19741" s="429"/>
      <c r="AB19741" s="185"/>
      <c r="AC19741" s="431"/>
    </row>
    <row r="19742" spans="24:29">
      <c r="X19742" s="429"/>
      <c r="Y19742" s="429"/>
      <c r="Z19742" s="429"/>
      <c r="AA19742" s="429"/>
      <c r="AB19742" s="185"/>
      <c r="AC19742" s="431"/>
    </row>
    <row r="19743" spans="24:29">
      <c r="X19743" s="429"/>
      <c r="Y19743" s="429"/>
      <c r="Z19743" s="429"/>
      <c r="AA19743" s="429"/>
      <c r="AB19743" s="185"/>
      <c r="AC19743" s="431"/>
    </row>
    <row r="19744" spans="24:29">
      <c r="X19744" s="429"/>
      <c r="Y19744" s="429"/>
      <c r="Z19744" s="429"/>
      <c r="AA19744" s="429"/>
      <c r="AB19744" s="185"/>
      <c r="AC19744" s="431"/>
    </row>
    <row r="19745" spans="24:29">
      <c r="X19745" s="429"/>
      <c r="Y19745" s="429"/>
      <c r="Z19745" s="429"/>
      <c r="AA19745" s="429"/>
      <c r="AB19745" s="185"/>
      <c r="AC19745" s="431"/>
    </row>
    <row r="19746" spans="24:29">
      <c r="X19746" s="429"/>
      <c r="Y19746" s="429"/>
      <c r="Z19746" s="429"/>
      <c r="AA19746" s="429"/>
      <c r="AB19746" s="185"/>
      <c r="AC19746" s="431"/>
    </row>
    <row r="19747" spans="24:29">
      <c r="X19747" s="429"/>
      <c r="Y19747" s="429"/>
      <c r="Z19747" s="429"/>
      <c r="AA19747" s="429"/>
      <c r="AB19747" s="185"/>
      <c r="AC19747" s="431"/>
    </row>
    <row r="19748" spans="24:29">
      <c r="X19748" s="429"/>
      <c r="Y19748" s="429"/>
      <c r="Z19748" s="429"/>
      <c r="AA19748" s="429"/>
      <c r="AB19748" s="185"/>
      <c r="AC19748" s="431"/>
    </row>
    <row r="19749" spans="24:29">
      <c r="X19749" s="429"/>
      <c r="Y19749" s="429"/>
      <c r="Z19749" s="429"/>
      <c r="AA19749" s="429"/>
      <c r="AB19749" s="185"/>
      <c r="AC19749" s="431"/>
    </row>
    <row r="19750" spans="24:29">
      <c r="X19750" s="429"/>
      <c r="Y19750" s="429"/>
      <c r="Z19750" s="429"/>
      <c r="AA19750" s="429"/>
      <c r="AB19750" s="185"/>
      <c r="AC19750" s="431"/>
    </row>
    <row r="19751" spans="24:29">
      <c r="X19751" s="429"/>
      <c r="Y19751" s="429"/>
      <c r="Z19751" s="429"/>
      <c r="AA19751" s="429"/>
      <c r="AB19751" s="185"/>
      <c r="AC19751" s="431"/>
    </row>
    <row r="19752" spans="24:29">
      <c r="X19752" s="429"/>
      <c r="Y19752" s="429"/>
      <c r="Z19752" s="429"/>
      <c r="AA19752" s="429"/>
      <c r="AB19752" s="185"/>
      <c r="AC19752" s="431"/>
    </row>
    <row r="19753" spans="24:29">
      <c r="X19753" s="429"/>
      <c r="Y19753" s="429"/>
      <c r="Z19753" s="429"/>
      <c r="AA19753" s="429"/>
      <c r="AB19753" s="185"/>
      <c r="AC19753" s="431"/>
    </row>
    <row r="19754" spans="24:29">
      <c r="X19754" s="429"/>
      <c r="Y19754" s="429"/>
      <c r="Z19754" s="429"/>
      <c r="AA19754" s="429"/>
      <c r="AB19754" s="185"/>
      <c r="AC19754" s="431"/>
    </row>
    <row r="19755" spans="24:29">
      <c r="X19755" s="429"/>
      <c r="Y19755" s="429"/>
      <c r="Z19755" s="429"/>
      <c r="AA19755" s="429"/>
      <c r="AB19755" s="185"/>
      <c r="AC19755" s="431"/>
    </row>
    <row r="19756" spans="24:29">
      <c r="X19756" s="429"/>
      <c r="Y19756" s="429"/>
      <c r="Z19756" s="429"/>
      <c r="AA19756" s="429"/>
      <c r="AB19756" s="185"/>
      <c r="AC19756" s="431"/>
    </row>
    <row r="19757" spans="24:29">
      <c r="X19757" s="429"/>
      <c r="Y19757" s="429"/>
      <c r="Z19757" s="429"/>
      <c r="AA19757" s="429"/>
      <c r="AB19757" s="185"/>
      <c r="AC19757" s="431"/>
    </row>
    <row r="19758" spans="24:29">
      <c r="X19758" s="429"/>
      <c r="Y19758" s="429"/>
      <c r="Z19758" s="429"/>
      <c r="AA19758" s="429"/>
      <c r="AB19758" s="185"/>
      <c r="AC19758" s="431"/>
    </row>
    <row r="19759" spans="24:29">
      <c r="X19759" s="429"/>
      <c r="Y19759" s="429"/>
      <c r="Z19759" s="429"/>
      <c r="AA19759" s="429"/>
      <c r="AB19759" s="185"/>
      <c r="AC19759" s="431"/>
    </row>
    <row r="19760" spans="24:29">
      <c r="X19760" s="429"/>
      <c r="Y19760" s="429"/>
      <c r="Z19760" s="429"/>
      <c r="AA19760" s="429"/>
      <c r="AB19760" s="185"/>
      <c r="AC19760" s="431"/>
    </row>
    <row r="19761" spans="24:29">
      <c r="X19761" s="429"/>
      <c r="Y19761" s="429"/>
      <c r="Z19761" s="429"/>
      <c r="AA19761" s="429"/>
      <c r="AB19761" s="185"/>
      <c r="AC19761" s="431"/>
    </row>
    <row r="19762" spans="24:29">
      <c r="X19762" s="429"/>
      <c r="Y19762" s="429"/>
      <c r="Z19762" s="429"/>
      <c r="AA19762" s="429"/>
      <c r="AB19762" s="185"/>
      <c r="AC19762" s="431"/>
    </row>
    <row r="19763" spans="24:29">
      <c r="X19763" s="429"/>
      <c r="Y19763" s="429"/>
      <c r="Z19763" s="429"/>
      <c r="AA19763" s="429"/>
      <c r="AB19763" s="185"/>
      <c r="AC19763" s="431"/>
    </row>
    <row r="19764" spans="24:29">
      <c r="X19764" s="429"/>
      <c r="Y19764" s="429"/>
      <c r="Z19764" s="429"/>
      <c r="AA19764" s="429"/>
      <c r="AB19764" s="185"/>
      <c r="AC19764" s="431"/>
    </row>
    <row r="19765" spans="24:29">
      <c r="X19765" s="429"/>
      <c r="Y19765" s="429"/>
      <c r="Z19765" s="429"/>
      <c r="AA19765" s="429"/>
      <c r="AB19765" s="185"/>
      <c r="AC19765" s="431"/>
    </row>
    <row r="19766" spans="24:29">
      <c r="X19766" s="429"/>
      <c r="Y19766" s="429"/>
      <c r="Z19766" s="429"/>
      <c r="AA19766" s="429"/>
      <c r="AB19766" s="185"/>
      <c r="AC19766" s="431"/>
    </row>
    <row r="19767" spans="24:29">
      <c r="X19767" s="429"/>
      <c r="Y19767" s="429"/>
      <c r="Z19767" s="429"/>
      <c r="AA19767" s="429"/>
      <c r="AB19767" s="185"/>
      <c r="AC19767" s="431"/>
    </row>
    <row r="19768" spans="24:29">
      <c r="X19768" s="429"/>
      <c r="Y19768" s="429"/>
      <c r="Z19768" s="429"/>
      <c r="AA19768" s="429"/>
      <c r="AB19768" s="185"/>
      <c r="AC19768" s="431"/>
    </row>
    <row r="19769" spans="24:29">
      <c r="X19769" s="429"/>
      <c r="Y19769" s="429"/>
      <c r="Z19769" s="429"/>
      <c r="AA19769" s="429"/>
      <c r="AB19769" s="185"/>
      <c r="AC19769" s="431"/>
    </row>
    <row r="19770" spans="24:29">
      <c r="X19770" s="429"/>
      <c r="Y19770" s="429"/>
      <c r="Z19770" s="429"/>
      <c r="AA19770" s="429"/>
      <c r="AB19770" s="185"/>
      <c r="AC19770" s="431"/>
    </row>
    <row r="19771" spans="24:29">
      <c r="X19771" s="429"/>
      <c r="Y19771" s="429"/>
      <c r="Z19771" s="429"/>
      <c r="AA19771" s="429"/>
      <c r="AB19771" s="185"/>
      <c r="AC19771" s="431"/>
    </row>
    <row r="19772" spans="24:29">
      <c r="X19772" s="429"/>
      <c r="Y19772" s="429"/>
      <c r="Z19772" s="429"/>
      <c r="AA19772" s="429"/>
      <c r="AB19772" s="185"/>
      <c r="AC19772" s="431"/>
    </row>
    <row r="19773" spans="24:29">
      <c r="X19773" s="429"/>
      <c r="Y19773" s="429"/>
      <c r="Z19773" s="429"/>
      <c r="AA19773" s="429"/>
      <c r="AB19773" s="185"/>
      <c r="AC19773" s="431"/>
    </row>
    <row r="19774" spans="24:29">
      <c r="X19774" s="429"/>
      <c r="Y19774" s="429"/>
      <c r="Z19774" s="429"/>
      <c r="AA19774" s="429"/>
      <c r="AB19774" s="185"/>
      <c r="AC19774" s="431"/>
    </row>
    <row r="19775" spans="24:29">
      <c r="X19775" s="429"/>
      <c r="Y19775" s="429"/>
      <c r="Z19775" s="429"/>
      <c r="AA19775" s="429"/>
      <c r="AB19775" s="185"/>
      <c r="AC19775" s="431"/>
    </row>
    <row r="19776" spans="24:29">
      <c r="X19776" s="429"/>
      <c r="Y19776" s="429"/>
      <c r="Z19776" s="429"/>
      <c r="AA19776" s="429"/>
      <c r="AB19776" s="185"/>
      <c r="AC19776" s="431"/>
    </row>
    <row r="19777" spans="24:29">
      <c r="X19777" s="429"/>
      <c r="Y19777" s="429"/>
      <c r="Z19777" s="429"/>
      <c r="AA19777" s="429"/>
      <c r="AB19777" s="185"/>
      <c r="AC19777" s="431"/>
    </row>
    <row r="19778" spans="24:29">
      <c r="X19778" s="429"/>
      <c r="Y19778" s="429"/>
      <c r="Z19778" s="429"/>
      <c r="AA19778" s="429"/>
      <c r="AB19778" s="185"/>
      <c r="AC19778" s="431"/>
    </row>
    <row r="19779" spans="24:29">
      <c r="X19779" s="429"/>
      <c r="Y19779" s="429"/>
      <c r="Z19779" s="429"/>
      <c r="AA19779" s="429"/>
      <c r="AB19779" s="185"/>
      <c r="AC19779" s="431"/>
    </row>
    <row r="19780" spans="24:29">
      <c r="X19780" s="429"/>
      <c r="Y19780" s="429"/>
      <c r="Z19780" s="429"/>
      <c r="AA19780" s="429"/>
      <c r="AB19780" s="185"/>
      <c r="AC19780" s="431"/>
    </row>
    <row r="19781" spans="24:29">
      <c r="X19781" s="429"/>
      <c r="Y19781" s="429"/>
      <c r="Z19781" s="429"/>
      <c r="AA19781" s="429"/>
      <c r="AB19781" s="185"/>
      <c r="AC19781" s="431"/>
    </row>
    <row r="19782" spans="24:29">
      <c r="X19782" s="429"/>
      <c r="Y19782" s="429"/>
      <c r="Z19782" s="429"/>
      <c r="AA19782" s="429"/>
      <c r="AB19782" s="185"/>
      <c r="AC19782" s="431"/>
    </row>
    <row r="19783" spans="24:29">
      <c r="X19783" s="429"/>
      <c r="Y19783" s="429"/>
      <c r="Z19783" s="429"/>
      <c r="AA19783" s="429"/>
      <c r="AB19783" s="185"/>
      <c r="AC19783" s="431"/>
    </row>
    <row r="19784" spans="24:29">
      <c r="X19784" s="429"/>
      <c r="Y19784" s="429"/>
      <c r="Z19784" s="429"/>
      <c r="AA19784" s="429"/>
      <c r="AB19784" s="185"/>
      <c r="AC19784" s="431"/>
    </row>
    <row r="19785" spans="24:29">
      <c r="X19785" s="429"/>
      <c r="Y19785" s="429"/>
      <c r="Z19785" s="429"/>
      <c r="AA19785" s="429"/>
      <c r="AB19785" s="185"/>
      <c r="AC19785" s="431"/>
    </row>
    <row r="19786" spans="24:29">
      <c r="X19786" s="429"/>
      <c r="Y19786" s="429"/>
      <c r="Z19786" s="429"/>
      <c r="AA19786" s="429"/>
      <c r="AB19786" s="185"/>
      <c r="AC19786" s="431"/>
    </row>
    <row r="19787" spans="24:29">
      <c r="X19787" s="429"/>
      <c r="Y19787" s="429"/>
      <c r="Z19787" s="429"/>
      <c r="AA19787" s="429"/>
      <c r="AB19787" s="185"/>
      <c r="AC19787" s="431"/>
    </row>
    <row r="19788" spans="24:29">
      <c r="X19788" s="429"/>
      <c r="Y19788" s="429"/>
      <c r="Z19788" s="429"/>
      <c r="AA19788" s="429"/>
      <c r="AB19788" s="185"/>
      <c r="AC19788" s="431"/>
    </row>
    <row r="19789" spans="24:29">
      <c r="X19789" s="429"/>
      <c r="Y19789" s="429"/>
      <c r="Z19789" s="429"/>
      <c r="AA19789" s="429"/>
      <c r="AB19789" s="185"/>
      <c r="AC19789" s="431"/>
    </row>
    <row r="19790" spans="24:29">
      <c r="X19790" s="429"/>
      <c r="Y19790" s="429"/>
      <c r="Z19790" s="429"/>
      <c r="AA19790" s="429"/>
      <c r="AB19790" s="185"/>
      <c r="AC19790" s="431"/>
    </row>
    <row r="19791" spans="24:29">
      <c r="X19791" s="429"/>
      <c r="Y19791" s="429"/>
      <c r="Z19791" s="429"/>
      <c r="AA19791" s="429"/>
      <c r="AB19791" s="185"/>
      <c r="AC19791" s="431"/>
    </row>
    <row r="19792" spans="24:29">
      <c r="X19792" s="429"/>
      <c r="Y19792" s="429"/>
      <c r="Z19792" s="429"/>
      <c r="AA19792" s="429"/>
      <c r="AB19792" s="185"/>
      <c r="AC19792" s="431"/>
    </row>
    <row r="19793" spans="24:29">
      <c r="X19793" s="429"/>
      <c r="Y19793" s="429"/>
      <c r="Z19793" s="429"/>
      <c r="AA19793" s="429"/>
      <c r="AB19793" s="185"/>
      <c r="AC19793" s="431"/>
    </row>
    <row r="19794" spans="24:29">
      <c r="X19794" s="429"/>
      <c r="Y19794" s="429"/>
      <c r="Z19794" s="429"/>
      <c r="AA19794" s="429"/>
      <c r="AB19794" s="185"/>
      <c r="AC19794" s="431"/>
    </row>
    <row r="19795" spans="24:29">
      <c r="X19795" s="429"/>
      <c r="Y19795" s="429"/>
      <c r="Z19795" s="429"/>
      <c r="AA19795" s="429"/>
      <c r="AB19795" s="185"/>
      <c r="AC19795" s="431"/>
    </row>
    <row r="19796" spans="24:29">
      <c r="X19796" s="429"/>
      <c r="Y19796" s="429"/>
      <c r="Z19796" s="429"/>
      <c r="AA19796" s="429"/>
      <c r="AB19796" s="185"/>
      <c r="AC19796" s="431"/>
    </row>
    <row r="19797" spans="24:29">
      <c r="X19797" s="429"/>
      <c r="Y19797" s="429"/>
      <c r="Z19797" s="429"/>
      <c r="AA19797" s="429"/>
      <c r="AB19797" s="185"/>
      <c r="AC19797" s="431"/>
    </row>
    <row r="19798" spans="24:29">
      <c r="X19798" s="429"/>
      <c r="Y19798" s="429"/>
      <c r="Z19798" s="429"/>
      <c r="AA19798" s="429"/>
      <c r="AB19798" s="185"/>
      <c r="AC19798" s="431"/>
    </row>
    <row r="19799" spans="24:29">
      <c r="X19799" s="429"/>
      <c r="Y19799" s="429"/>
      <c r="Z19799" s="429"/>
      <c r="AA19799" s="429"/>
      <c r="AB19799" s="185"/>
      <c r="AC19799" s="431"/>
    </row>
    <row r="19800" spans="24:29">
      <c r="X19800" s="429"/>
      <c r="Y19800" s="429"/>
      <c r="Z19800" s="429"/>
      <c r="AA19800" s="429"/>
      <c r="AB19800" s="185"/>
      <c r="AC19800" s="431"/>
    </row>
    <row r="19801" spans="24:29">
      <c r="X19801" s="429"/>
      <c r="Y19801" s="429"/>
      <c r="Z19801" s="429"/>
      <c r="AA19801" s="429"/>
      <c r="AB19801" s="185"/>
      <c r="AC19801" s="431"/>
    </row>
    <row r="19802" spans="24:29">
      <c r="X19802" s="429"/>
      <c r="Y19802" s="429"/>
      <c r="Z19802" s="429"/>
      <c r="AA19802" s="429"/>
      <c r="AB19802" s="185"/>
      <c r="AC19802" s="431"/>
    </row>
    <row r="19803" spans="24:29">
      <c r="X19803" s="429"/>
      <c r="Y19803" s="429"/>
      <c r="Z19803" s="429"/>
      <c r="AA19803" s="429"/>
      <c r="AB19803" s="185"/>
      <c r="AC19803" s="431"/>
    </row>
    <row r="19804" spans="24:29">
      <c r="X19804" s="429"/>
      <c r="Y19804" s="429"/>
      <c r="Z19804" s="429"/>
      <c r="AA19804" s="429"/>
      <c r="AB19804" s="185"/>
      <c r="AC19804" s="431"/>
    </row>
    <row r="19805" spans="24:29">
      <c r="X19805" s="429"/>
      <c r="Y19805" s="429"/>
      <c r="Z19805" s="429"/>
      <c r="AA19805" s="429"/>
      <c r="AB19805" s="185"/>
      <c r="AC19805" s="431"/>
    </row>
    <row r="19806" spans="24:29">
      <c r="X19806" s="429"/>
      <c r="Y19806" s="429"/>
      <c r="Z19806" s="429"/>
      <c r="AA19806" s="429"/>
      <c r="AB19806" s="185"/>
      <c r="AC19806" s="431"/>
    </row>
    <row r="19807" spans="24:29">
      <c r="X19807" s="429"/>
      <c r="Y19807" s="429"/>
      <c r="Z19807" s="429"/>
      <c r="AA19807" s="429"/>
      <c r="AB19807" s="185"/>
      <c r="AC19807" s="431"/>
    </row>
    <row r="19808" spans="24:29">
      <c r="X19808" s="429"/>
      <c r="Y19808" s="429"/>
      <c r="Z19808" s="429"/>
      <c r="AA19808" s="429"/>
      <c r="AB19808" s="185"/>
      <c r="AC19808" s="431"/>
    </row>
    <row r="19809" spans="24:29">
      <c r="X19809" s="429"/>
      <c r="Y19809" s="429"/>
      <c r="Z19809" s="429"/>
      <c r="AA19809" s="429"/>
      <c r="AB19809" s="185"/>
      <c r="AC19809" s="431"/>
    </row>
    <row r="19810" spans="24:29">
      <c r="X19810" s="429"/>
      <c r="Y19810" s="429"/>
      <c r="Z19810" s="429"/>
      <c r="AA19810" s="429"/>
      <c r="AB19810" s="185"/>
      <c r="AC19810" s="431"/>
    </row>
    <row r="19811" spans="24:29">
      <c r="X19811" s="429"/>
      <c r="Y19811" s="429"/>
      <c r="Z19811" s="429"/>
      <c r="AA19811" s="429"/>
      <c r="AB19811" s="185"/>
      <c r="AC19811" s="431"/>
    </row>
    <row r="19812" spans="24:29">
      <c r="X19812" s="429"/>
      <c r="Y19812" s="429"/>
      <c r="Z19812" s="429"/>
      <c r="AA19812" s="429"/>
      <c r="AB19812" s="185"/>
      <c r="AC19812" s="431"/>
    </row>
    <row r="19813" spans="24:29">
      <c r="X19813" s="429"/>
      <c r="Y19813" s="429"/>
      <c r="Z19813" s="429"/>
      <c r="AA19813" s="429"/>
      <c r="AB19813" s="185"/>
      <c r="AC19813" s="431"/>
    </row>
    <row r="19814" spans="24:29">
      <c r="X19814" s="429"/>
      <c r="Y19814" s="429"/>
      <c r="Z19814" s="429"/>
      <c r="AA19814" s="429"/>
      <c r="AB19814" s="185"/>
      <c r="AC19814" s="431"/>
    </row>
    <row r="19815" spans="24:29">
      <c r="X19815" s="429"/>
      <c r="Y19815" s="429"/>
      <c r="Z19815" s="429"/>
      <c r="AA19815" s="429"/>
      <c r="AB19815" s="185"/>
      <c r="AC19815" s="431"/>
    </row>
    <row r="19816" spans="24:29">
      <c r="X19816" s="429"/>
      <c r="Y19816" s="429"/>
      <c r="Z19816" s="429"/>
      <c r="AA19816" s="429"/>
      <c r="AB19816" s="185"/>
      <c r="AC19816" s="431"/>
    </row>
    <row r="19817" spans="24:29">
      <c r="X19817" s="429"/>
      <c r="Y19817" s="429"/>
      <c r="Z19817" s="429"/>
      <c r="AA19817" s="429"/>
      <c r="AB19817" s="185"/>
      <c r="AC19817" s="431"/>
    </row>
    <row r="19818" spans="24:29">
      <c r="X19818" s="429"/>
      <c r="Y19818" s="429"/>
      <c r="Z19818" s="429"/>
      <c r="AA19818" s="429"/>
      <c r="AB19818" s="185"/>
      <c r="AC19818" s="431"/>
    </row>
    <row r="19819" spans="24:29">
      <c r="X19819" s="429"/>
      <c r="Y19819" s="429"/>
      <c r="Z19819" s="429"/>
      <c r="AA19819" s="429"/>
      <c r="AB19819" s="185"/>
      <c r="AC19819" s="431"/>
    </row>
    <row r="19820" spans="24:29">
      <c r="X19820" s="429"/>
      <c r="Y19820" s="429"/>
      <c r="Z19820" s="429"/>
      <c r="AA19820" s="429"/>
      <c r="AB19820" s="185"/>
      <c r="AC19820" s="431"/>
    </row>
    <row r="19821" spans="24:29">
      <c r="X19821" s="429"/>
      <c r="Y19821" s="429"/>
      <c r="Z19821" s="429"/>
      <c r="AA19821" s="429"/>
      <c r="AB19821" s="185"/>
      <c r="AC19821" s="431"/>
    </row>
    <row r="19822" spans="24:29">
      <c r="X19822" s="429"/>
      <c r="Y19822" s="429"/>
      <c r="Z19822" s="429"/>
      <c r="AA19822" s="429"/>
      <c r="AB19822" s="185"/>
      <c r="AC19822" s="431"/>
    </row>
    <row r="19823" spans="24:29">
      <c r="X19823" s="429"/>
      <c r="Y19823" s="429"/>
      <c r="Z19823" s="429"/>
      <c r="AA19823" s="429"/>
      <c r="AB19823" s="185"/>
      <c r="AC19823" s="431"/>
    </row>
    <row r="19824" spans="24:29">
      <c r="X19824" s="429"/>
      <c r="Y19824" s="429"/>
      <c r="Z19824" s="429"/>
      <c r="AA19824" s="429"/>
      <c r="AB19824" s="185"/>
      <c r="AC19824" s="431"/>
    </row>
    <row r="19825" spans="24:29">
      <c r="X19825" s="429"/>
      <c r="Y19825" s="429"/>
      <c r="Z19825" s="429"/>
      <c r="AA19825" s="429"/>
      <c r="AB19825" s="185"/>
      <c r="AC19825" s="431"/>
    </row>
    <row r="19826" spans="24:29">
      <c r="X19826" s="429"/>
      <c r="Y19826" s="429"/>
      <c r="Z19826" s="429"/>
      <c r="AA19826" s="429"/>
      <c r="AB19826" s="185"/>
      <c r="AC19826" s="431"/>
    </row>
    <row r="19827" spans="24:29">
      <c r="X19827" s="429"/>
      <c r="Y19827" s="429"/>
      <c r="Z19827" s="429"/>
      <c r="AA19827" s="429"/>
      <c r="AB19827" s="185"/>
      <c r="AC19827" s="431"/>
    </row>
    <row r="19828" spans="24:29">
      <c r="X19828" s="429"/>
      <c r="Y19828" s="429"/>
      <c r="Z19828" s="429"/>
      <c r="AA19828" s="429"/>
      <c r="AB19828" s="185"/>
      <c r="AC19828" s="431"/>
    </row>
    <row r="19829" spans="24:29">
      <c r="X19829" s="429"/>
      <c r="Y19829" s="429"/>
      <c r="Z19829" s="429"/>
      <c r="AA19829" s="429"/>
      <c r="AB19829" s="185"/>
      <c r="AC19829" s="431"/>
    </row>
    <row r="19830" spans="24:29">
      <c r="X19830" s="429"/>
      <c r="Y19830" s="429"/>
      <c r="Z19830" s="429"/>
      <c r="AA19830" s="429"/>
      <c r="AB19830" s="185"/>
      <c r="AC19830" s="431"/>
    </row>
    <row r="19831" spans="24:29">
      <c r="X19831" s="429"/>
      <c r="Y19831" s="429"/>
      <c r="Z19831" s="429"/>
      <c r="AA19831" s="429"/>
      <c r="AB19831" s="185"/>
      <c r="AC19831" s="431"/>
    </row>
    <row r="19832" spans="24:29">
      <c r="X19832" s="429"/>
      <c r="Y19832" s="429"/>
      <c r="Z19832" s="429"/>
      <c r="AA19832" s="429"/>
      <c r="AB19832" s="185"/>
      <c r="AC19832" s="431"/>
    </row>
    <row r="19833" spans="24:29">
      <c r="X19833" s="429"/>
      <c r="Y19833" s="429"/>
      <c r="Z19833" s="429"/>
      <c r="AA19833" s="429"/>
      <c r="AB19833" s="185"/>
      <c r="AC19833" s="431"/>
    </row>
    <row r="19834" spans="24:29">
      <c r="X19834" s="429"/>
      <c r="Y19834" s="429"/>
      <c r="Z19834" s="429"/>
      <c r="AA19834" s="429"/>
      <c r="AB19834" s="185"/>
      <c r="AC19834" s="431"/>
    </row>
    <row r="19835" spans="24:29">
      <c r="X19835" s="429"/>
      <c r="Y19835" s="429"/>
      <c r="Z19835" s="429"/>
      <c r="AA19835" s="429"/>
      <c r="AB19835" s="185"/>
      <c r="AC19835" s="431"/>
    </row>
    <row r="19836" spans="24:29">
      <c r="X19836" s="429"/>
      <c r="Y19836" s="429"/>
      <c r="Z19836" s="429"/>
      <c r="AA19836" s="429"/>
      <c r="AB19836" s="185"/>
      <c r="AC19836" s="431"/>
    </row>
    <row r="19837" spans="24:29">
      <c r="X19837" s="429"/>
      <c r="Y19837" s="429"/>
      <c r="Z19837" s="429"/>
      <c r="AA19837" s="429"/>
      <c r="AB19837" s="185"/>
      <c r="AC19837" s="431"/>
    </row>
    <row r="19838" spans="24:29">
      <c r="X19838" s="429"/>
      <c r="Y19838" s="429"/>
      <c r="Z19838" s="429"/>
      <c r="AA19838" s="429"/>
      <c r="AB19838" s="185"/>
      <c r="AC19838" s="431"/>
    </row>
    <row r="19839" spans="24:29">
      <c r="X19839" s="429"/>
      <c r="Y19839" s="429"/>
      <c r="Z19839" s="429"/>
      <c r="AA19839" s="429"/>
      <c r="AB19839" s="185"/>
      <c r="AC19839" s="431"/>
    </row>
    <row r="19840" spans="24:29">
      <c r="X19840" s="429"/>
      <c r="Y19840" s="429"/>
      <c r="Z19840" s="429"/>
      <c r="AA19840" s="429"/>
      <c r="AB19840" s="185"/>
      <c r="AC19840" s="431"/>
    </row>
    <row r="19841" spans="24:29">
      <c r="X19841" s="429"/>
      <c r="Y19841" s="429"/>
      <c r="Z19841" s="429"/>
      <c r="AA19841" s="429"/>
      <c r="AB19841" s="185"/>
      <c r="AC19841" s="431"/>
    </row>
    <row r="19842" spans="24:29">
      <c r="X19842" s="429"/>
      <c r="Y19842" s="429"/>
      <c r="Z19842" s="429"/>
      <c r="AA19842" s="429"/>
      <c r="AB19842" s="185"/>
      <c r="AC19842" s="431"/>
    </row>
    <row r="19843" spans="24:29">
      <c r="X19843" s="429"/>
      <c r="Y19843" s="429"/>
      <c r="Z19843" s="429"/>
      <c r="AA19843" s="429"/>
      <c r="AB19843" s="185"/>
      <c r="AC19843" s="431"/>
    </row>
    <row r="19844" spans="24:29">
      <c r="X19844" s="429"/>
      <c r="Y19844" s="429"/>
      <c r="Z19844" s="429"/>
      <c r="AA19844" s="429"/>
      <c r="AB19844" s="185"/>
      <c r="AC19844" s="431"/>
    </row>
    <row r="19845" spans="24:29">
      <c r="X19845" s="429"/>
      <c r="Y19845" s="429"/>
      <c r="Z19845" s="429"/>
      <c r="AA19845" s="429"/>
      <c r="AB19845" s="185"/>
      <c r="AC19845" s="431"/>
    </row>
    <row r="19846" spans="24:29">
      <c r="X19846" s="429"/>
      <c r="Y19846" s="429"/>
      <c r="Z19846" s="429"/>
      <c r="AA19846" s="429"/>
      <c r="AB19846" s="185"/>
      <c r="AC19846" s="431"/>
    </row>
    <row r="19847" spans="24:29">
      <c r="X19847" s="429"/>
      <c r="Y19847" s="429"/>
      <c r="Z19847" s="429"/>
      <c r="AA19847" s="429"/>
      <c r="AB19847" s="185"/>
      <c r="AC19847" s="431"/>
    </row>
    <row r="19848" spans="24:29">
      <c r="X19848" s="429"/>
      <c r="Y19848" s="429"/>
      <c r="Z19848" s="429"/>
      <c r="AA19848" s="429"/>
      <c r="AB19848" s="185"/>
      <c r="AC19848" s="431"/>
    </row>
    <row r="19849" spans="24:29">
      <c r="X19849" s="429"/>
      <c r="Y19849" s="429"/>
      <c r="Z19849" s="429"/>
      <c r="AA19849" s="429"/>
      <c r="AB19849" s="185"/>
      <c r="AC19849" s="431"/>
    </row>
    <row r="19850" spans="24:29">
      <c r="X19850" s="429"/>
      <c r="Y19850" s="429"/>
      <c r="Z19850" s="429"/>
      <c r="AA19850" s="429"/>
      <c r="AB19850" s="185"/>
      <c r="AC19850" s="431"/>
    </row>
    <row r="19851" spans="24:29">
      <c r="X19851" s="429"/>
      <c r="Y19851" s="429"/>
      <c r="Z19851" s="429"/>
      <c r="AA19851" s="429"/>
      <c r="AB19851" s="185"/>
      <c r="AC19851" s="431"/>
    </row>
    <row r="19852" spans="24:29">
      <c r="X19852" s="429"/>
      <c r="Y19852" s="429"/>
      <c r="Z19852" s="429"/>
      <c r="AA19852" s="429"/>
      <c r="AB19852" s="185"/>
      <c r="AC19852" s="431"/>
    </row>
    <row r="19853" spans="24:29">
      <c r="X19853" s="429"/>
      <c r="Y19853" s="429"/>
      <c r="Z19853" s="429"/>
      <c r="AA19853" s="429"/>
      <c r="AB19853" s="185"/>
      <c r="AC19853" s="431"/>
    </row>
    <row r="19854" spans="24:29">
      <c r="X19854" s="429"/>
      <c r="Y19854" s="429"/>
      <c r="Z19854" s="429"/>
      <c r="AA19854" s="429"/>
      <c r="AB19854" s="185"/>
      <c r="AC19854" s="431"/>
    </row>
    <row r="19855" spans="24:29">
      <c r="X19855" s="429"/>
      <c r="Y19855" s="429"/>
      <c r="Z19855" s="429"/>
      <c r="AA19855" s="429"/>
      <c r="AB19855" s="185"/>
      <c r="AC19855" s="431"/>
    </row>
    <row r="19856" spans="24:29">
      <c r="X19856" s="429"/>
      <c r="Y19856" s="429"/>
      <c r="Z19856" s="429"/>
      <c r="AA19856" s="429"/>
      <c r="AB19856" s="185"/>
      <c r="AC19856" s="431"/>
    </row>
    <row r="19857" spans="24:29">
      <c r="X19857" s="429"/>
      <c r="Y19857" s="429"/>
      <c r="Z19857" s="429"/>
      <c r="AA19857" s="429"/>
      <c r="AB19857" s="185"/>
      <c r="AC19857" s="431"/>
    </row>
    <row r="19858" spans="24:29">
      <c r="X19858" s="429"/>
      <c r="Y19858" s="429"/>
      <c r="Z19858" s="429"/>
      <c r="AA19858" s="429"/>
      <c r="AB19858" s="185"/>
      <c r="AC19858" s="431"/>
    </row>
    <row r="19859" spans="24:29">
      <c r="X19859" s="429"/>
      <c r="Y19859" s="429"/>
      <c r="Z19859" s="429"/>
      <c r="AA19859" s="429"/>
      <c r="AB19859" s="185"/>
      <c r="AC19859" s="431"/>
    </row>
    <row r="19860" spans="24:29">
      <c r="X19860" s="429"/>
      <c r="Y19860" s="429"/>
      <c r="Z19860" s="429"/>
      <c r="AA19860" s="429"/>
      <c r="AB19860" s="185"/>
      <c r="AC19860" s="431"/>
    </row>
    <row r="19861" spans="24:29">
      <c r="X19861" s="429"/>
      <c r="Y19861" s="429"/>
      <c r="Z19861" s="429"/>
      <c r="AA19861" s="429"/>
      <c r="AB19861" s="185"/>
      <c r="AC19861" s="431"/>
    </row>
    <row r="19862" spans="24:29">
      <c r="X19862" s="429"/>
      <c r="Y19862" s="429"/>
      <c r="Z19862" s="429"/>
      <c r="AA19862" s="429"/>
      <c r="AB19862" s="185"/>
      <c r="AC19862" s="431"/>
    </row>
    <row r="19863" spans="24:29">
      <c r="X19863" s="429"/>
      <c r="Y19863" s="429"/>
      <c r="Z19863" s="429"/>
      <c r="AA19863" s="429"/>
      <c r="AB19863" s="185"/>
      <c r="AC19863" s="431"/>
    </row>
    <row r="19864" spans="24:29">
      <c r="X19864" s="429"/>
      <c r="Y19864" s="429"/>
      <c r="Z19864" s="429"/>
      <c r="AA19864" s="429"/>
      <c r="AB19864" s="185"/>
      <c r="AC19864" s="431"/>
    </row>
    <row r="19865" spans="24:29">
      <c r="X19865" s="429"/>
      <c r="Y19865" s="429"/>
      <c r="Z19865" s="429"/>
      <c r="AA19865" s="429"/>
      <c r="AB19865" s="185"/>
      <c r="AC19865" s="431"/>
    </row>
    <row r="19866" spans="24:29">
      <c r="X19866" s="429"/>
      <c r="Y19866" s="429"/>
      <c r="Z19866" s="429"/>
      <c r="AA19866" s="429"/>
      <c r="AB19866" s="185"/>
      <c r="AC19866" s="431"/>
    </row>
    <row r="19867" spans="24:29">
      <c r="X19867" s="429"/>
      <c r="Y19867" s="429"/>
      <c r="Z19867" s="429"/>
      <c r="AA19867" s="429"/>
      <c r="AB19867" s="185"/>
      <c r="AC19867" s="431"/>
    </row>
    <row r="19868" spans="24:29">
      <c r="X19868" s="429"/>
      <c r="Y19868" s="429"/>
      <c r="Z19868" s="429"/>
      <c r="AA19868" s="429"/>
      <c r="AB19868" s="185"/>
      <c r="AC19868" s="431"/>
    </row>
    <row r="19869" spans="24:29">
      <c r="X19869" s="429"/>
      <c r="Y19869" s="429"/>
      <c r="Z19869" s="429"/>
      <c r="AA19869" s="429"/>
      <c r="AB19869" s="185"/>
      <c r="AC19869" s="431"/>
    </row>
    <row r="19870" spans="24:29">
      <c r="X19870" s="429"/>
      <c r="Y19870" s="429"/>
      <c r="Z19870" s="429"/>
      <c r="AA19870" s="429"/>
      <c r="AB19870" s="185"/>
      <c r="AC19870" s="431"/>
    </row>
    <row r="19871" spans="24:29">
      <c r="X19871" s="429"/>
      <c r="Y19871" s="429"/>
      <c r="Z19871" s="429"/>
      <c r="AA19871" s="429"/>
      <c r="AB19871" s="185"/>
      <c r="AC19871" s="431"/>
    </row>
    <row r="19872" spans="24:29">
      <c r="X19872" s="429"/>
      <c r="Y19872" s="429"/>
      <c r="Z19872" s="429"/>
      <c r="AA19872" s="429"/>
      <c r="AB19872" s="185"/>
      <c r="AC19872" s="431"/>
    </row>
    <row r="19873" spans="24:29">
      <c r="X19873" s="429"/>
      <c r="Y19873" s="429"/>
      <c r="Z19873" s="429"/>
      <c r="AA19873" s="429"/>
      <c r="AB19873" s="185"/>
      <c r="AC19873" s="431"/>
    </row>
    <row r="19874" spans="24:29">
      <c r="X19874" s="429"/>
      <c r="Y19874" s="429"/>
      <c r="Z19874" s="429"/>
      <c r="AA19874" s="429"/>
      <c r="AB19874" s="185"/>
      <c r="AC19874" s="431"/>
    </row>
    <row r="19875" spans="24:29">
      <c r="X19875" s="429"/>
      <c r="Y19875" s="429"/>
      <c r="Z19875" s="429"/>
      <c r="AA19875" s="429"/>
      <c r="AB19875" s="185"/>
      <c r="AC19875" s="431"/>
    </row>
    <row r="19876" spans="24:29">
      <c r="X19876" s="429"/>
      <c r="Y19876" s="429"/>
      <c r="Z19876" s="429"/>
      <c r="AA19876" s="429"/>
      <c r="AB19876" s="185"/>
      <c r="AC19876" s="431"/>
    </row>
    <row r="19877" spans="24:29">
      <c r="X19877" s="429"/>
      <c r="Y19877" s="429"/>
      <c r="Z19877" s="429"/>
      <c r="AA19877" s="429"/>
      <c r="AB19877" s="185"/>
      <c r="AC19877" s="431"/>
    </row>
    <row r="19878" spans="24:29">
      <c r="X19878" s="429"/>
      <c r="Y19878" s="429"/>
      <c r="Z19878" s="429"/>
      <c r="AA19878" s="429"/>
      <c r="AB19878" s="185"/>
      <c r="AC19878" s="431"/>
    </row>
    <row r="19879" spans="24:29">
      <c r="X19879" s="429"/>
      <c r="Y19879" s="429"/>
      <c r="Z19879" s="429"/>
      <c r="AA19879" s="429"/>
      <c r="AB19879" s="185"/>
      <c r="AC19879" s="431"/>
    </row>
    <row r="19880" spans="24:29">
      <c r="X19880" s="429"/>
      <c r="Y19880" s="429"/>
      <c r="Z19880" s="429"/>
      <c r="AA19880" s="429"/>
      <c r="AB19880" s="185"/>
      <c r="AC19880" s="431"/>
    </row>
    <row r="19881" spans="24:29">
      <c r="X19881" s="429"/>
      <c r="Y19881" s="429"/>
      <c r="Z19881" s="429"/>
      <c r="AA19881" s="429"/>
      <c r="AB19881" s="185"/>
      <c r="AC19881" s="431"/>
    </row>
    <row r="19882" spans="24:29">
      <c r="X19882" s="429"/>
      <c r="Y19882" s="429"/>
      <c r="Z19882" s="429"/>
      <c r="AA19882" s="429"/>
      <c r="AB19882" s="185"/>
      <c r="AC19882" s="431"/>
    </row>
    <row r="19883" spans="24:29">
      <c r="X19883" s="429"/>
      <c r="Y19883" s="429"/>
      <c r="Z19883" s="429"/>
      <c r="AA19883" s="429"/>
      <c r="AB19883" s="185"/>
      <c r="AC19883" s="431"/>
    </row>
    <row r="19884" spans="24:29">
      <c r="X19884" s="429"/>
      <c r="Y19884" s="429"/>
      <c r="Z19884" s="429"/>
      <c r="AA19884" s="429"/>
      <c r="AB19884" s="185"/>
      <c r="AC19884" s="431"/>
    </row>
    <row r="19885" spans="24:29">
      <c r="X19885" s="429"/>
      <c r="Y19885" s="429"/>
      <c r="Z19885" s="429"/>
      <c r="AA19885" s="429"/>
      <c r="AB19885" s="185"/>
      <c r="AC19885" s="431"/>
    </row>
    <row r="19886" spans="24:29">
      <c r="X19886" s="429"/>
      <c r="Y19886" s="429"/>
      <c r="Z19886" s="429"/>
      <c r="AA19886" s="429"/>
      <c r="AB19886" s="185"/>
      <c r="AC19886" s="431"/>
    </row>
    <row r="19887" spans="24:29">
      <c r="X19887" s="429"/>
      <c r="Y19887" s="429"/>
      <c r="Z19887" s="429"/>
      <c r="AA19887" s="429"/>
      <c r="AB19887" s="185"/>
      <c r="AC19887" s="431"/>
    </row>
    <row r="19888" spans="24:29">
      <c r="X19888" s="429"/>
      <c r="Y19888" s="429"/>
      <c r="Z19888" s="429"/>
      <c r="AA19888" s="429"/>
      <c r="AB19888" s="185"/>
      <c r="AC19888" s="431"/>
    </row>
    <row r="19889" spans="24:29">
      <c r="X19889" s="429"/>
      <c r="Y19889" s="429"/>
      <c r="Z19889" s="429"/>
      <c r="AA19889" s="429"/>
      <c r="AB19889" s="185"/>
      <c r="AC19889" s="431"/>
    </row>
    <row r="19890" spans="24:29">
      <c r="X19890" s="429"/>
      <c r="Y19890" s="429"/>
      <c r="Z19890" s="429"/>
      <c r="AA19890" s="429"/>
      <c r="AB19890" s="185"/>
      <c r="AC19890" s="431"/>
    </row>
    <row r="19891" spans="24:29">
      <c r="X19891" s="429"/>
      <c r="Y19891" s="429"/>
      <c r="Z19891" s="429"/>
      <c r="AA19891" s="429"/>
      <c r="AB19891" s="185"/>
      <c r="AC19891" s="431"/>
    </row>
    <row r="19892" spans="24:29">
      <c r="X19892" s="429"/>
      <c r="Y19892" s="429"/>
      <c r="Z19892" s="429"/>
      <c r="AA19892" s="429"/>
      <c r="AB19892" s="185"/>
      <c r="AC19892" s="431"/>
    </row>
    <row r="19893" spans="24:29">
      <c r="X19893" s="429"/>
      <c r="Y19893" s="429"/>
      <c r="Z19893" s="429"/>
      <c r="AA19893" s="429"/>
      <c r="AB19893" s="185"/>
      <c r="AC19893" s="431"/>
    </row>
    <row r="19894" spans="24:29">
      <c r="X19894" s="429"/>
      <c r="Y19894" s="429"/>
      <c r="Z19894" s="429"/>
      <c r="AA19894" s="429"/>
      <c r="AB19894" s="185"/>
      <c r="AC19894" s="431"/>
    </row>
    <row r="19895" spans="24:29">
      <c r="X19895" s="429"/>
      <c r="Y19895" s="429"/>
      <c r="Z19895" s="429"/>
      <c r="AA19895" s="429"/>
      <c r="AB19895" s="185"/>
      <c r="AC19895" s="431"/>
    </row>
    <row r="19896" spans="24:29">
      <c r="X19896" s="429"/>
      <c r="Y19896" s="429"/>
      <c r="Z19896" s="429"/>
      <c r="AA19896" s="429"/>
      <c r="AB19896" s="185"/>
      <c r="AC19896" s="431"/>
    </row>
    <row r="19897" spans="24:29">
      <c r="X19897" s="429"/>
      <c r="Y19897" s="429"/>
      <c r="Z19897" s="429"/>
      <c r="AA19897" s="429"/>
      <c r="AB19897" s="185"/>
      <c r="AC19897" s="431"/>
    </row>
    <row r="19898" spans="24:29">
      <c r="X19898" s="429"/>
      <c r="Y19898" s="429"/>
      <c r="Z19898" s="429"/>
      <c r="AA19898" s="429"/>
      <c r="AB19898" s="185"/>
      <c r="AC19898" s="431"/>
    </row>
    <row r="19899" spans="24:29">
      <c r="X19899" s="429"/>
      <c r="Y19899" s="429"/>
      <c r="Z19899" s="429"/>
      <c r="AA19899" s="429"/>
      <c r="AB19899" s="185"/>
      <c r="AC19899" s="431"/>
    </row>
    <row r="19900" spans="24:29">
      <c r="X19900" s="429"/>
      <c r="Y19900" s="429"/>
      <c r="Z19900" s="429"/>
      <c r="AA19900" s="429"/>
      <c r="AB19900" s="185"/>
      <c r="AC19900" s="431"/>
    </row>
    <row r="19901" spans="24:29">
      <c r="X19901" s="429"/>
      <c r="Y19901" s="429"/>
      <c r="Z19901" s="429"/>
      <c r="AA19901" s="429"/>
      <c r="AB19901" s="185"/>
      <c r="AC19901" s="431"/>
    </row>
    <row r="19902" spans="24:29">
      <c r="X19902" s="429"/>
      <c r="Y19902" s="429"/>
      <c r="Z19902" s="429"/>
      <c r="AA19902" s="429"/>
      <c r="AB19902" s="185"/>
      <c r="AC19902" s="431"/>
    </row>
    <row r="19903" spans="24:29">
      <c r="X19903" s="429"/>
      <c r="Y19903" s="429"/>
      <c r="Z19903" s="429"/>
      <c r="AA19903" s="429"/>
      <c r="AB19903" s="185"/>
      <c r="AC19903" s="431"/>
    </row>
    <row r="19904" spans="24:29">
      <c r="X19904" s="429"/>
      <c r="Y19904" s="429"/>
      <c r="Z19904" s="429"/>
      <c r="AA19904" s="429"/>
      <c r="AB19904" s="185"/>
      <c r="AC19904" s="431"/>
    </row>
    <row r="19905" spans="24:29">
      <c r="X19905" s="429"/>
      <c r="Y19905" s="429"/>
      <c r="Z19905" s="429"/>
      <c r="AA19905" s="429"/>
      <c r="AB19905" s="185"/>
      <c r="AC19905" s="431"/>
    </row>
    <row r="19906" spans="24:29">
      <c r="X19906" s="429"/>
      <c r="Y19906" s="429"/>
      <c r="Z19906" s="429"/>
      <c r="AA19906" s="429"/>
      <c r="AB19906" s="185"/>
      <c r="AC19906" s="431"/>
    </row>
    <row r="19907" spans="24:29">
      <c r="X19907" s="429"/>
      <c r="Y19907" s="429"/>
      <c r="Z19907" s="429"/>
      <c r="AA19907" s="429"/>
      <c r="AB19907" s="185"/>
      <c r="AC19907" s="431"/>
    </row>
    <row r="19908" spans="24:29">
      <c r="X19908" s="429"/>
      <c r="Y19908" s="429"/>
      <c r="Z19908" s="429"/>
      <c r="AA19908" s="429"/>
      <c r="AB19908" s="185"/>
      <c r="AC19908" s="431"/>
    </row>
    <row r="19909" spans="24:29">
      <c r="X19909" s="429"/>
      <c r="Y19909" s="429"/>
      <c r="Z19909" s="429"/>
      <c r="AA19909" s="429"/>
      <c r="AB19909" s="185"/>
      <c r="AC19909" s="431"/>
    </row>
    <row r="19910" spans="24:29">
      <c r="X19910" s="429"/>
      <c r="Y19910" s="429"/>
      <c r="Z19910" s="429"/>
      <c r="AA19910" s="429"/>
      <c r="AB19910" s="185"/>
      <c r="AC19910" s="431"/>
    </row>
    <row r="19911" spans="24:29">
      <c r="X19911" s="429"/>
      <c r="Y19911" s="429"/>
      <c r="Z19911" s="429"/>
      <c r="AA19911" s="429"/>
      <c r="AB19911" s="185"/>
      <c r="AC19911" s="431"/>
    </row>
    <row r="19912" spans="24:29">
      <c r="X19912" s="429"/>
      <c r="Y19912" s="429"/>
      <c r="Z19912" s="429"/>
      <c r="AA19912" s="429"/>
      <c r="AB19912" s="185"/>
      <c r="AC19912" s="431"/>
    </row>
    <row r="19913" spans="24:29">
      <c r="X19913" s="429"/>
      <c r="Y19913" s="429"/>
      <c r="Z19913" s="429"/>
      <c r="AA19913" s="429"/>
      <c r="AB19913" s="185"/>
      <c r="AC19913" s="431"/>
    </row>
    <row r="19914" spans="24:29">
      <c r="X19914" s="429"/>
      <c r="Y19914" s="429"/>
      <c r="Z19914" s="429"/>
      <c r="AA19914" s="429"/>
      <c r="AB19914" s="185"/>
      <c r="AC19914" s="431"/>
    </row>
    <row r="19915" spans="24:29">
      <c r="X19915" s="429"/>
      <c r="Y19915" s="429"/>
      <c r="Z19915" s="429"/>
      <c r="AA19915" s="429"/>
      <c r="AB19915" s="185"/>
      <c r="AC19915" s="431"/>
    </row>
    <row r="19916" spans="24:29">
      <c r="X19916" s="429"/>
      <c r="Y19916" s="429"/>
      <c r="Z19916" s="429"/>
      <c r="AA19916" s="429"/>
      <c r="AB19916" s="185"/>
      <c r="AC19916" s="431"/>
    </row>
    <row r="19917" spans="24:29">
      <c r="X19917" s="429"/>
      <c r="Y19917" s="429"/>
      <c r="Z19917" s="429"/>
      <c r="AA19917" s="429"/>
      <c r="AB19917" s="185"/>
      <c r="AC19917" s="431"/>
    </row>
    <row r="19918" spans="24:29">
      <c r="X19918" s="429"/>
      <c r="Y19918" s="429"/>
      <c r="Z19918" s="429"/>
      <c r="AA19918" s="429"/>
      <c r="AB19918" s="185"/>
      <c r="AC19918" s="431"/>
    </row>
    <row r="19919" spans="24:29">
      <c r="X19919" s="429"/>
      <c r="Y19919" s="429"/>
      <c r="Z19919" s="429"/>
      <c r="AA19919" s="429"/>
      <c r="AB19919" s="185"/>
      <c r="AC19919" s="431"/>
    </row>
    <row r="19920" spans="24:29">
      <c r="X19920" s="429"/>
      <c r="Y19920" s="429"/>
      <c r="Z19920" s="429"/>
      <c r="AA19920" s="429"/>
      <c r="AB19920" s="185"/>
      <c r="AC19920" s="431"/>
    </row>
    <row r="19921" spans="24:29">
      <c r="X19921" s="429"/>
      <c r="Y19921" s="429"/>
      <c r="Z19921" s="429"/>
      <c r="AA19921" s="429"/>
      <c r="AB19921" s="185"/>
      <c r="AC19921" s="431"/>
    </row>
    <row r="19922" spans="24:29">
      <c r="X19922" s="429"/>
      <c r="Y19922" s="429"/>
      <c r="Z19922" s="429"/>
      <c r="AA19922" s="429"/>
      <c r="AB19922" s="185"/>
      <c r="AC19922" s="431"/>
    </row>
    <row r="19923" spans="24:29">
      <c r="X19923" s="429"/>
      <c r="Y19923" s="429"/>
      <c r="Z19923" s="429"/>
      <c r="AA19923" s="429"/>
      <c r="AB19923" s="185"/>
      <c r="AC19923" s="431"/>
    </row>
    <row r="19924" spans="24:29">
      <c r="X19924" s="429"/>
      <c r="Y19924" s="429"/>
      <c r="Z19924" s="429"/>
      <c r="AA19924" s="429"/>
      <c r="AB19924" s="185"/>
      <c r="AC19924" s="431"/>
    </row>
    <row r="19925" spans="24:29">
      <c r="X19925" s="429"/>
      <c r="Y19925" s="429"/>
      <c r="Z19925" s="429"/>
      <c r="AA19925" s="429"/>
      <c r="AB19925" s="185"/>
      <c r="AC19925" s="431"/>
    </row>
    <row r="19926" spans="24:29">
      <c r="X19926" s="429"/>
      <c r="Y19926" s="429"/>
      <c r="Z19926" s="429"/>
      <c r="AA19926" s="429"/>
      <c r="AB19926" s="185"/>
      <c r="AC19926" s="431"/>
    </row>
    <row r="19927" spans="24:29">
      <c r="X19927" s="429"/>
      <c r="Y19927" s="429"/>
      <c r="Z19927" s="429"/>
      <c r="AA19927" s="429"/>
      <c r="AB19927" s="185"/>
      <c r="AC19927" s="431"/>
    </row>
    <row r="19928" spans="24:29">
      <c r="X19928" s="429"/>
      <c r="Y19928" s="429"/>
      <c r="Z19928" s="429"/>
      <c r="AA19928" s="429"/>
      <c r="AB19928" s="185"/>
      <c r="AC19928" s="431"/>
    </row>
    <row r="19929" spans="24:29">
      <c r="X19929" s="429"/>
      <c r="Y19929" s="429"/>
      <c r="Z19929" s="429"/>
      <c r="AA19929" s="429"/>
      <c r="AB19929" s="185"/>
      <c r="AC19929" s="431"/>
    </row>
    <row r="19930" spans="24:29">
      <c r="X19930" s="429"/>
      <c r="Y19930" s="429"/>
      <c r="Z19930" s="429"/>
      <c r="AA19930" s="429"/>
      <c r="AB19930" s="185"/>
      <c r="AC19930" s="431"/>
    </row>
    <row r="19931" spans="24:29">
      <c r="X19931" s="429"/>
      <c r="Y19931" s="429"/>
      <c r="Z19931" s="429"/>
      <c r="AA19931" s="429"/>
      <c r="AB19931" s="185"/>
      <c r="AC19931" s="431"/>
    </row>
    <row r="19932" spans="24:29">
      <c r="X19932" s="429"/>
      <c r="Y19932" s="429"/>
      <c r="Z19932" s="429"/>
      <c r="AA19932" s="429"/>
      <c r="AB19932" s="185"/>
      <c r="AC19932" s="431"/>
    </row>
    <row r="19933" spans="24:29">
      <c r="X19933" s="429"/>
      <c r="Y19933" s="429"/>
      <c r="Z19933" s="429"/>
      <c r="AA19933" s="429"/>
      <c r="AB19933" s="185"/>
      <c r="AC19933" s="431"/>
    </row>
    <row r="19934" spans="24:29">
      <c r="X19934" s="429"/>
      <c r="Y19934" s="429"/>
      <c r="Z19934" s="429"/>
      <c r="AA19934" s="429"/>
      <c r="AB19934" s="185"/>
      <c r="AC19934" s="431"/>
    </row>
    <row r="19935" spans="24:29">
      <c r="X19935" s="429"/>
      <c r="Y19935" s="429"/>
      <c r="Z19935" s="429"/>
      <c r="AA19935" s="429"/>
      <c r="AB19935" s="185"/>
      <c r="AC19935" s="431"/>
    </row>
    <row r="19936" spans="24:29">
      <c r="X19936" s="429"/>
      <c r="Y19936" s="429"/>
      <c r="Z19936" s="429"/>
      <c r="AA19936" s="429"/>
      <c r="AB19936" s="185"/>
      <c r="AC19936" s="431"/>
    </row>
    <row r="19937" spans="24:29">
      <c r="X19937" s="429"/>
      <c r="Y19937" s="429"/>
      <c r="Z19937" s="429"/>
      <c r="AA19937" s="429"/>
      <c r="AB19937" s="185"/>
      <c r="AC19937" s="431"/>
    </row>
    <row r="19938" spans="24:29">
      <c r="X19938" s="429"/>
      <c r="Y19938" s="429"/>
      <c r="Z19938" s="429"/>
      <c r="AA19938" s="429"/>
      <c r="AB19938" s="185"/>
      <c r="AC19938" s="431"/>
    </row>
    <row r="19939" spans="24:29">
      <c r="X19939" s="429"/>
      <c r="Y19939" s="429"/>
      <c r="Z19939" s="429"/>
      <c r="AA19939" s="429"/>
      <c r="AB19939" s="185"/>
      <c r="AC19939" s="431"/>
    </row>
    <row r="19940" spans="24:29">
      <c r="X19940" s="429"/>
      <c r="Y19940" s="429"/>
      <c r="Z19940" s="429"/>
      <c r="AA19940" s="429"/>
      <c r="AB19940" s="185"/>
      <c r="AC19940" s="431"/>
    </row>
    <row r="19941" spans="24:29">
      <c r="X19941" s="429"/>
      <c r="Y19941" s="429"/>
      <c r="Z19941" s="429"/>
      <c r="AA19941" s="429"/>
      <c r="AB19941" s="185"/>
      <c r="AC19941" s="431"/>
    </row>
    <row r="19942" spans="24:29">
      <c r="X19942" s="429"/>
      <c r="Y19942" s="429"/>
      <c r="Z19942" s="429"/>
      <c r="AA19942" s="429"/>
      <c r="AB19942" s="185"/>
      <c r="AC19942" s="431"/>
    </row>
    <row r="19943" spans="24:29">
      <c r="X19943" s="429"/>
      <c r="Y19943" s="429"/>
      <c r="Z19943" s="429"/>
      <c r="AA19943" s="429"/>
      <c r="AB19943" s="185"/>
      <c r="AC19943" s="431"/>
    </row>
    <row r="19944" spans="24:29">
      <c r="X19944" s="429"/>
      <c r="Y19944" s="429"/>
      <c r="Z19944" s="429"/>
      <c r="AA19944" s="429"/>
      <c r="AB19944" s="185"/>
      <c r="AC19944" s="431"/>
    </row>
    <row r="19945" spans="24:29">
      <c r="X19945" s="429"/>
      <c r="Y19945" s="429"/>
      <c r="Z19945" s="429"/>
      <c r="AA19945" s="429"/>
      <c r="AB19945" s="185"/>
      <c r="AC19945" s="431"/>
    </row>
    <row r="19946" spans="24:29">
      <c r="X19946" s="429"/>
      <c r="Y19946" s="429"/>
      <c r="Z19946" s="429"/>
      <c r="AA19946" s="429"/>
      <c r="AB19946" s="185"/>
      <c r="AC19946" s="431"/>
    </row>
    <row r="19947" spans="24:29">
      <c r="X19947" s="429"/>
      <c r="Y19947" s="429"/>
      <c r="Z19947" s="429"/>
      <c r="AA19947" s="429"/>
      <c r="AB19947" s="185"/>
      <c r="AC19947" s="431"/>
    </row>
    <row r="19948" spans="24:29">
      <c r="X19948" s="429"/>
      <c r="Y19948" s="429"/>
      <c r="Z19948" s="429"/>
      <c r="AA19948" s="429"/>
      <c r="AB19948" s="185"/>
      <c r="AC19948" s="431"/>
    </row>
    <row r="19949" spans="24:29">
      <c r="X19949" s="429"/>
      <c r="Y19949" s="429"/>
      <c r="Z19949" s="429"/>
      <c r="AA19949" s="429"/>
      <c r="AB19949" s="185"/>
      <c r="AC19949" s="431"/>
    </row>
    <row r="19950" spans="24:29">
      <c r="X19950" s="429"/>
      <c r="Y19950" s="429"/>
      <c r="Z19950" s="429"/>
      <c r="AA19950" s="429"/>
      <c r="AB19950" s="185"/>
      <c r="AC19950" s="431"/>
    </row>
    <row r="19951" spans="24:29">
      <c r="X19951" s="429"/>
      <c r="Y19951" s="429"/>
      <c r="Z19951" s="429"/>
      <c r="AA19951" s="429"/>
      <c r="AB19951" s="185"/>
      <c r="AC19951" s="431"/>
    </row>
    <row r="19952" spans="24:29">
      <c r="X19952" s="429"/>
      <c r="Y19952" s="429"/>
      <c r="Z19952" s="429"/>
      <c r="AA19952" s="429"/>
      <c r="AB19952" s="185"/>
      <c r="AC19952" s="431"/>
    </row>
    <row r="19953" spans="24:29">
      <c r="X19953" s="429"/>
      <c r="Y19953" s="429"/>
      <c r="Z19953" s="429"/>
      <c r="AA19953" s="429"/>
      <c r="AB19953" s="185"/>
      <c r="AC19953" s="431"/>
    </row>
    <row r="19954" spans="24:29">
      <c r="X19954" s="429"/>
      <c r="Y19954" s="429"/>
      <c r="Z19954" s="429"/>
      <c r="AA19954" s="429"/>
      <c r="AB19954" s="185"/>
      <c r="AC19954" s="431"/>
    </row>
    <row r="19955" spans="24:29">
      <c r="X19955" s="429"/>
      <c r="Y19955" s="429"/>
      <c r="Z19955" s="429"/>
      <c r="AA19955" s="429"/>
      <c r="AB19955" s="185"/>
      <c r="AC19955" s="431"/>
    </row>
    <row r="19956" spans="24:29">
      <c r="X19956" s="429"/>
      <c r="Y19956" s="429"/>
      <c r="Z19956" s="429"/>
      <c r="AA19956" s="429"/>
      <c r="AB19956" s="185"/>
      <c r="AC19956" s="431"/>
    </row>
    <row r="19957" spans="24:29">
      <c r="X19957" s="429"/>
      <c r="Y19957" s="429"/>
      <c r="Z19957" s="429"/>
      <c r="AA19957" s="429"/>
      <c r="AB19957" s="185"/>
      <c r="AC19957" s="431"/>
    </row>
    <row r="19958" spans="24:29">
      <c r="X19958" s="429"/>
      <c r="Y19958" s="429"/>
      <c r="Z19958" s="429"/>
      <c r="AA19958" s="429"/>
      <c r="AB19958" s="185"/>
      <c r="AC19958" s="431"/>
    </row>
    <row r="19959" spans="24:29">
      <c r="X19959" s="429"/>
      <c r="Y19959" s="429"/>
      <c r="Z19959" s="429"/>
      <c r="AA19959" s="429"/>
      <c r="AB19959" s="185"/>
      <c r="AC19959" s="431"/>
    </row>
    <row r="19960" spans="24:29">
      <c r="X19960" s="429"/>
      <c r="Y19960" s="429"/>
      <c r="Z19960" s="429"/>
      <c r="AA19960" s="429"/>
      <c r="AB19960" s="185"/>
      <c r="AC19960" s="431"/>
    </row>
    <row r="19961" spans="24:29">
      <c r="X19961" s="429"/>
      <c r="Y19961" s="429"/>
      <c r="Z19961" s="429"/>
      <c r="AA19961" s="429"/>
      <c r="AB19961" s="185"/>
      <c r="AC19961" s="431"/>
    </row>
    <row r="19962" spans="24:29">
      <c r="X19962" s="429"/>
      <c r="Y19962" s="429"/>
      <c r="Z19962" s="429"/>
      <c r="AA19962" s="429"/>
      <c r="AB19962" s="185"/>
      <c r="AC19962" s="431"/>
    </row>
    <row r="19963" spans="24:29">
      <c r="X19963" s="429"/>
      <c r="Y19963" s="429"/>
      <c r="Z19963" s="429"/>
      <c r="AA19963" s="429"/>
      <c r="AB19963" s="185"/>
      <c r="AC19963" s="431"/>
    </row>
    <row r="19964" spans="24:29">
      <c r="X19964" s="429"/>
      <c r="Y19964" s="429"/>
      <c r="Z19964" s="429"/>
      <c r="AA19964" s="429"/>
      <c r="AB19964" s="185"/>
      <c r="AC19964" s="431"/>
    </row>
    <row r="19965" spans="24:29">
      <c r="X19965" s="429"/>
      <c r="Y19965" s="429"/>
      <c r="Z19965" s="429"/>
      <c r="AA19965" s="429"/>
      <c r="AB19965" s="185"/>
      <c r="AC19965" s="431"/>
    </row>
    <row r="19966" spans="24:29">
      <c r="X19966" s="429"/>
      <c r="Y19966" s="429"/>
      <c r="Z19966" s="429"/>
      <c r="AA19966" s="429"/>
      <c r="AB19966" s="185"/>
      <c r="AC19966" s="431"/>
    </row>
    <row r="19967" spans="24:29">
      <c r="X19967" s="429"/>
      <c r="Y19967" s="429"/>
      <c r="Z19967" s="429"/>
      <c r="AA19967" s="429"/>
      <c r="AB19967" s="185"/>
      <c r="AC19967" s="431"/>
    </row>
    <row r="19968" spans="24:29">
      <c r="X19968" s="429"/>
      <c r="Y19968" s="429"/>
      <c r="Z19968" s="429"/>
      <c r="AA19968" s="429"/>
      <c r="AB19968" s="185"/>
      <c r="AC19968" s="431"/>
    </row>
    <row r="19969" spans="24:29">
      <c r="X19969" s="429"/>
      <c r="Y19969" s="429"/>
      <c r="Z19969" s="429"/>
      <c r="AA19969" s="429"/>
      <c r="AB19969" s="185"/>
      <c r="AC19969" s="431"/>
    </row>
    <row r="19970" spans="24:29">
      <c r="X19970" s="429"/>
      <c r="Y19970" s="429"/>
      <c r="Z19970" s="429"/>
      <c r="AA19970" s="429"/>
      <c r="AB19970" s="185"/>
      <c r="AC19970" s="431"/>
    </row>
    <row r="19971" spans="24:29">
      <c r="X19971" s="429"/>
      <c r="Y19971" s="429"/>
      <c r="Z19971" s="429"/>
      <c r="AA19971" s="429"/>
      <c r="AB19971" s="185"/>
      <c r="AC19971" s="431"/>
    </row>
    <row r="19972" spans="24:29">
      <c r="X19972" s="429"/>
      <c r="Y19972" s="429"/>
      <c r="Z19972" s="429"/>
      <c r="AA19972" s="429"/>
      <c r="AB19972" s="185"/>
      <c r="AC19972" s="431"/>
    </row>
    <row r="19973" spans="24:29">
      <c r="X19973" s="429"/>
      <c r="Y19973" s="429"/>
      <c r="Z19973" s="429"/>
      <c r="AA19973" s="429"/>
      <c r="AB19973" s="185"/>
      <c r="AC19973" s="431"/>
    </row>
    <row r="19974" spans="24:29">
      <c r="X19974" s="429"/>
      <c r="Y19974" s="429"/>
      <c r="Z19974" s="429"/>
      <c r="AA19974" s="429"/>
      <c r="AB19974" s="185"/>
      <c r="AC19974" s="431"/>
    </row>
    <row r="19975" spans="24:29">
      <c r="X19975" s="429"/>
      <c r="Y19975" s="429"/>
      <c r="Z19975" s="429"/>
      <c r="AA19975" s="429"/>
      <c r="AB19975" s="185"/>
      <c r="AC19975" s="431"/>
    </row>
    <row r="19976" spans="24:29">
      <c r="X19976" s="429"/>
      <c r="Y19976" s="429"/>
      <c r="Z19976" s="429"/>
      <c r="AA19976" s="429"/>
      <c r="AB19976" s="185"/>
      <c r="AC19976" s="431"/>
    </row>
    <row r="19977" spans="24:29">
      <c r="X19977" s="429"/>
      <c r="Y19977" s="429"/>
      <c r="Z19977" s="429"/>
      <c r="AA19977" s="429"/>
      <c r="AB19977" s="185"/>
      <c r="AC19977" s="431"/>
    </row>
    <row r="19978" spans="24:29">
      <c r="X19978" s="429"/>
      <c r="Y19978" s="429"/>
      <c r="Z19978" s="429"/>
      <c r="AA19978" s="429"/>
      <c r="AB19978" s="185"/>
      <c r="AC19978" s="431"/>
    </row>
    <row r="19979" spans="24:29">
      <c r="X19979" s="429"/>
      <c r="Y19979" s="429"/>
      <c r="Z19979" s="429"/>
      <c r="AA19979" s="429"/>
      <c r="AB19979" s="185"/>
      <c r="AC19979" s="431"/>
    </row>
    <row r="19980" spans="24:29">
      <c r="X19980" s="429"/>
      <c r="Y19980" s="429"/>
      <c r="Z19980" s="429"/>
      <c r="AA19980" s="429"/>
      <c r="AB19980" s="185"/>
      <c r="AC19980" s="431"/>
    </row>
    <row r="19981" spans="24:29">
      <c r="X19981" s="429"/>
      <c r="Y19981" s="429"/>
      <c r="Z19981" s="429"/>
      <c r="AA19981" s="429"/>
      <c r="AB19981" s="185"/>
      <c r="AC19981" s="431"/>
    </row>
    <row r="19982" spans="24:29">
      <c r="X19982" s="429"/>
      <c r="Y19982" s="429"/>
      <c r="Z19982" s="429"/>
      <c r="AA19982" s="429"/>
      <c r="AB19982" s="185"/>
      <c r="AC19982" s="431"/>
    </row>
    <row r="19983" spans="24:29">
      <c r="X19983" s="429"/>
      <c r="Y19983" s="429"/>
      <c r="Z19983" s="429"/>
      <c r="AA19983" s="429"/>
      <c r="AB19983" s="185"/>
      <c r="AC19983" s="431"/>
    </row>
    <row r="19984" spans="24:29">
      <c r="X19984" s="429"/>
      <c r="Y19984" s="429"/>
      <c r="Z19984" s="429"/>
      <c r="AA19984" s="429"/>
      <c r="AB19984" s="185"/>
      <c r="AC19984" s="431"/>
    </row>
    <row r="19985" spans="24:29">
      <c r="X19985" s="429"/>
      <c r="Y19985" s="429"/>
      <c r="Z19985" s="429"/>
      <c r="AA19985" s="429"/>
      <c r="AB19985" s="185"/>
      <c r="AC19985" s="431"/>
    </row>
    <row r="19986" spans="24:29">
      <c r="X19986" s="429"/>
      <c r="Y19986" s="429"/>
      <c r="Z19986" s="429"/>
      <c r="AA19986" s="429"/>
      <c r="AB19986" s="185"/>
      <c r="AC19986" s="431"/>
    </row>
    <row r="19987" spans="24:29">
      <c r="X19987" s="429"/>
      <c r="Y19987" s="429"/>
      <c r="Z19987" s="429"/>
      <c r="AA19987" s="429"/>
      <c r="AB19987" s="185"/>
      <c r="AC19987" s="431"/>
    </row>
    <row r="19988" spans="24:29">
      <c r="X19988" s="429"/>
      <c r="Y19988" s="429"/>
      <c r="Z19988" s="429"/>
      <c r="AA19988" s="429"/>
      <c r="AB19988" s="185"/>
      <c r="AC19988" s="431"/>
    </row>
    <row r="19989" spans="24:29">
      <c r="X19989" s="429"/>
      <c r="Y19989" s="429"/>
      <c r="Z19989" s="429"/>
      <c r="AA19989" s="429"/>
      <c r="AB19989" s="185"/>
      <c r="AC19989" s="431"/>
    </row>
    <row r="19990" spans="24:29">
      <c r="X19990" s="429"/>
      <c r="Y19990" s="429"/>
      <c r="Z19990" s="429"/>
      <c r="AA19990" s="429"/>
      <c r="AB19990" s="185"/>
      <c r="AC19990" s="431"/>
    </row>
    <row r="19991" spans="24:29">
      <c r="X19991" s="429"/>
      <c r="Y19991" s="429"/>
      <c r="Z19991" s="429"/>
      <c r="AA19991" s="429"/>
      <c r="AB19991" s="185"/>
      <c r="AC19991" s="431"/>
    </row>
    <row r="19992" spans="24:29">
      <c r="X19992" s="429"/>
      <c r="Y19992" s="429"/>
      <c r="Z19992" s="429"/>
      <c r="AA19992" s="429"/>
      <c r="AB19992" s="185"/>
      <c r="AC19992" s="431"/>
    </row>
    <row r="19993" spans="24:29">
      <c r="X19993" s="429"/>
      <c r="Y19993" s="429"/>
      <c r="Z19993" s="429"/>
      <c r="AA19993" s="429"/>
      <c r="AB19993" s="185"/>
      <c r="AC19993" s="431"/>
    </row>
    <row r="19994" spans="24:29">
      <c r="X19994" s="429"/>
      <c r="Y19994" s="429"/>
      <c r="Z19994" s="429"/>
      <c r="AA19994" s="429"/>
      <c r="AB19994" s="185"/>
      <c r="AC19994" s="431"/>
    </row>
    <row r="19995" spans="24:29">
      <c r="X19995" s="429"/>
      <c r="Y19995" s="429"/>
      <c r="Z19995" s="429"/>
      <c r="AA19995" s="429"/>
      <c r="AB19995" s="185"/>
      <c r="AC19995" s="431"/>
    </row>
    <row r="19996" spans="24:29">
      <c r="X19996" s="429"/>
      <c r="Y19996" s="429"/>
      <c r="Z19996" s="429"/>
      <c r="AA19996" s="429"/>
      <c r="AB19996" s="185"/>
      <c r="AC19996" s="431"/>
    </row>
    <row r="19997" spans="24:29">
      <c r="X19997" s="429"/>
      <c r="Y19997" s="429"/>
      <c r="Z19997" s="429"/>
      <c r="AA19997" s="429"/>
      <c r="AB19997" s="185"/>
      <c r="AC19997" s="431"/>
    </row>
    <row r="19998" spans="24:29">
      <c r="X19998" s="429"/>
      <c r="Y19998" s="429"/>
      <c r="Z19998" s="429"/>
      <c r="AA19998" s="429"/>
      <c r="AB19998" s="185"/>
      <c r="AC19998" s="431"/>
    </row>
    <row r="19999" spans="24:29">
      <c r="X19999" s="429"/>
      <c r="Y19999" s="429"/>
      <c r="Z19999" s="429"/>
      <c r="AA19999" s="429"/>
      <c r="AB19999" s="185"/>
      <c r="AC19999" s="431"/>
    </row>
    <row r="20000" spans="24:29">
      <c r="X20000" s="429"/>
      <c r="Y20000" s="429"/>
      <c r="Z20000" s="429"/>
      <c r="AA20000" s="429"/>
      <c r="AB20000" s="185"/>
      <c r="AC20000" s="431"/>
    </row>
    <row r="20001" spans="24:29">
      <c r="X20001" s="429"/>
      <c r="Y20001" s="429"/>
      <c r="Z20001" s="429"/>
      <c r="AA20001" s="429"/>
      <c r="AB20001" s="185"/>
      <c r="AC20001" s="431"/>
    </row>
    <row r="20002" spans="24:29">
      <c r="X20002" s="429"/>
      <c r="Y20002" s="429"/>
      <c r="Z20002" s="429"/>
      <c r="AA20002" s="429"/>
      <c r="AB20002" s="185"/>
      <c r="AC20002" s="431"/>
    </row>
    <row r="20003" spans="24:29">
      <c r="X20003" s="429"/>
      <c r="Y20003" s="429"/>
      <c r="Z20003" s="429"/>
      <c r="AA20003" s="429"/>
      <c r="AB20003" s="185"/>
      <c r="AC20003" s="431"/>
    </row>
    <row r="20004" spans="24:29">
      <c r="X20004" s="429"/>
      <c r="Y20004" s="429"/>
      <c r="Z20004" s="429"/>
      <c r="AA20004" s="429"/>
      <c r="AB20004" s="185"/>
      <c r="AC20004" s="431"/>
    </row>
    <row r="20005" spans="24:29">
      <c r="X20005" s="429"/>
      <c r="Y20005" s="429"/>
      <c r="Z20005" s="429"/>
      <c r="AA20005" s="429"/>
      <c r="AB20005" s="185"/>
      <c r="AC20005" s="431"/>
    </row>
    <row r="20006" spans="24:29">
      <c r="X20006" s="429"/>
      <c r="Y20006" s="429"/>
      <c r="Z20006" s="429"/>
      <c r="AA20006" s="429"/>
      <c r="AB20006" s="185"/>
      <c r="AC20006" s="431"/>
    </row>
    <row r="20007" spans="24:29">
      <c r="X20007" s="429"/>
      <c r="Y20007" s="429"/>
      <c r="Z20007" s="429"/>
      <c r="AA20007" s="429"/>
      <c r="AB20007" s="185"/>
      <c r="AC20007" s="431"/>
    </row>
    <row r="20008" spans="24:29">
      <c r="X20008" s="429"/>
      <c r="Y20008" s="429"/>
      <c r="Z20008" s="429"/>
      <c r="AA20008" s="429"/>
      <c r="AB20008" s="185"/>
      <c r="AC20008" s="431"/>
    </row>
    <row r="20009" spans="24:29">
      <c r="X20009" s="429"/>
      <c r="Y20009" s="429"/>
      <c r="Z20009" s="429"/>
      <c r="AA20009" s="429"/>
      <c r="AB20009" s="185"/>
      <c r="AC20009" s="431"/>
    </row>
    <row r="20010" spans="24:29">
      <c r="X20010" s="429"/>
      <c r="Y20010" s="429"/>
      <c r="Z20010" s="429"/>
      <c r="AA20010" s="429"/>
      <c r="AB20010" s="185"/>
      <c r="AC20010" s="431"/>
    </row>
    <row r="20011" spans="24:29">
      <c r="X20011" s="429"/>
      <c r="Y20011" s="429"/>
      <c r="Z20011" s="429"/>
      <c r="AA20011" s="429"/>
      <c r="AB20011" s="185"/>
      <c r="AC20011" s="431"/>
    </row>
    <row r="20012" spans="24:29">
      <c r="X20012" s="429"/>
      <c r="Y20012" s="429"/>
      <c r="Z20012" s="429"/>
      <c r="AA20012" s="429"/>
      <c r="AB20012" s="185"/>
      <c r="AC20012" s="431"/>
    </row>
    <row r="20013" spans="24:29">
      <c r="X20013" s="429"/>
      <c r="Y20013" s="429"/>
      <c r="Z20013" s="429"/>
      <c r="AA20013" s="429"/>
      <c r="AB20013" s="185"/>
      <c r="AC20013" s="431"/>
    </row>
    <row r="20014" spans="24:29">
      <c r="X20014" s="429"/>
      <c r="Y20014" s="429"/>
      <c r="Z20014" s="429"/>
      <c r="AA20014" s="429"/>
      <c r="AB20014" s="185"/>
      <c r="AC20014" s="431"/>
    </row>
    <row r="20015" spans="24:29">
      <c r="X20015" s="429"/>
      <c r="Y20015" s="429"/>
      <c r="Z20015" s="429"/>
      <c r="AA20015" s="429"/>
      <c r="AB20015" s="185"/>
      <c r="AC20015" s="431"/>
    </row>
    <row r="20016" spans="24:29">
      <c r="X20016" s="429"/>
      <c r="Y20016" s="429"/>
      <c r="Z20016" s="429"/>
      <c r="AA20016" s="429"/>
      <c r="AB20016" s="185"/>
      <c r="AC20016" s="431"/>
    </row>
    <row r="20017" spans="24:29">
      <c r="X20017" s="429"/>
      <c r="Y20017" s="429"/>
      <c r="Z20017" s="429"/>
      <c r="AA20017" s="429"/>
      <c r="AB20017" s="185"/>
      <c r="AC20017" s="431"/>
    </row>
    <row r="20018" spans="24:29">
      <c r="X20018" s="429"/>
      <c r="Y20018" s="429"/>
      <c r="Z20018" s="429"/>
      <c r="AA20018" s="429"/>
      <c r="AB20018" s="185"/>
      <c r="AC20018" s="431"/>
    </row>
    <row r="20019" spans="24:29">
      <c r="X20019" s="429"/>
      <c r="Y20019" s="429"/>
      <c r="Z20019" s="429"/>
      <c r="AA20019" s="429"/>
      <c r="AB20019" s="185"/>
      <c r="AC20019" s="431"/>
    </row>
    <row r="20020" spans="24:29">
      <c r="X20020" s="429"/>
      <c r="Y20020" s="429"/>
      <c r="Z20020" s="429"/>
      <c r="AA20020" s="429"/>
      <c r="AB20020" s="185"/>
      <c r="AC20020" s="431"/>
    </row>
    <row r="20021" spans="24:29">
      <c r="X20021" s="429"/>
      <c r="Y20021" s="429"/>
      <c r="Z20021" s="429"/>
      <c r="AA20021" s="429"/>
      <c r="AB20021" s="185"/>
      <c r="AC20021" s="431"/>
    </row>
    <row r="20022" spans="24:29">
      <c r="X20022" s="429"/>
      <c r="Y20022" s="429"/>
      <c r="Z20022" s="429"/>
      <c r="AA20022" s="429"/>
      <c r="AB20022" s="185"/>
      <c r="AC20022" s="431"/>
    </row>
    <row r="20023" spans="24:29">
      <c r="X20023" s="429"/>
      <c r="Y20023" s="429"/>
      <c r="Z20023" s="429"/>
      <c r="AA20023" s="429"/>
      <c r="AB20023" s="185"/>
      <c r="AC20023" s="431"/>
    </row>
    <row r="20024" spans="24:29">
      <c r="X20024" s="429"/>
      <c r="Y20024" s="429"/>
      <c r="Z20024" s="429"/>
      <c r="AA20024" s="429"/>
      <c r="AB20024" s="185"/>
      <c r="AC20024" s="431"/>
    </row>
    <row r="20025" spans="24:29">
      <c r="X20025" s="429"/>
      <c r="Y20025" s="429"/>
      <c r="Z20025" s="429"/>
      <c r="AA20025" s="429"/>
      <c r="AB20025" s="185"/>
      <c r="AC20025" s="431"/>
    </row>
    <row r="20026" spans="24:29">
      <c r="X20026" s="429"/>
      <c r="Y20026" s="429"/>
      <c r="Z20026" s="429"/>
      <c r="AA20026" s="429"/>
      <c r="AB20026" s="185"/>
      <c r="AC20026" s="431"/>
    </row>
    <row r="20027" spans="24:29">
      <c r="X20027" s="429"/>
      <c r="Y20027" s="429"/>
      <c r="Z20027" s="429"/>
      <c r="AA20027" s="429"/>
      <c r="AB20027" s="185"/>
      <c r="AC20027" s="431"/>
    </row>
    <row r="20028" spans="24:29">
      <c r="X20028" s="429"/>
      <c r="Y20028" s="429"/>
      <c r="Z20028" s="429"/>
      <c r="AA20028" s="429"/>
      <c r="AB20028" s="185"/>
      <c r="AC20028" s="431"/>
    </row>
    <row r="20029" spans="24:29">
      <c r="X20029" s="429"/>
      <c r="Y20029" s="429"/>
      <c r="Z20029" s="429"/>
      <c r="AA20029" s="429"/>
      <c r="AB20029" s="185"/>
      <c r="AC20029" s="431"/>
    </row>
    <row r="20030" spans="24:29">
      <c r="X20030" s="429"/>
      <c r="Y20030" s="429"/>
      <c r="Z20030" s="429"/>
      <c r="AA20030" s="429"/>
      <c r="AB20030" s="185"/>
      <c r="AC20030" s="431"/>
    </row>
    <row r="20031" spans="24:29">
      <c r="X20031" s="429"/>
      <c r="Y20031" s="429"/>
      <c r="Z20031" s="429"/>
      <c r="AA20031" s="429"/>
      <c r="AB20031" s="185"/>
      <c r="AC20031" s="431"/>
    </row>
    <row r="20032" spans="24:29">
      <c r="X20032" s="429"/>
      <c r="Y20032" s="429"/>
      <c r="Z20032" s="429"/>
      <c r="AA20032" s="429"/>
      <c r="AB20032" s="185"/>
      <c r="AC20032" s="431"/>
    </row>
    <row r="20033" spans="24:29">
      <c r="X20033" s="429"/>
      <c r="Y20033" s="429"/>
      <c r="Z20033" s="429"/>
      <c r="AA20033" s="429"/>
      <c r="AB20033" s="185"/>
      <c r="AC20033" s="431"/>
    </row>
    <row r="20034" spans="24:29">
      <c r="X20034" s="429"/>
      <c r="Y20034" s="429"/>
      <c r="Z20034" s="429"/>
      <c r="AA20034" s="429"/>
      <c r="AB20034" s="185"/>
      <c r="AC20034" s="431"/>
    </row>
    <row r="20035" spans="24:29">
      <c r="X20035" s="429"/>
      <c r="Y20035" s="429"/>
      <c r="Z20035" s="429"/>
      <c r="AA20035" s="429"/>
      <c r="AB20035" s="185"/>
      <c r="AC20035" s="431"/>
    </row>
    <row r="20036" spans="24:29">
      <c r="X20036" s="429"/>
      <c r="Y20036" s="429"/>
      <c r="Z20036" s="429"/>
      <c r="AA20036" s="429"/>
      <c r="AB20036" s="185"/>
      <c r="AC20036" s="431"/>
    </row>
    <row r="20037" spans="24:29">
      <c r="X20037" s="429"/>
      <c r="Y20037" s="429"/>
      <c r="Z20037" s="429"/>
      <c r="AA20037" s="429"/>
      <c r="AB20037" s="185"/>
      <c r="AC20037" s="431"/>
    </row>
    <row r="20038" spans="24:29">
      <c r="X20038" s="429"/>
      <c r="Y20038" s="429"/>
      <c r="Z20038" s="429"/>
      <c r="AA20038" s="429"/>
      <c r="AB20038" s="185"/>
      <c r="AC20038" s="431"/>
    </row>
    <row r="20039" spans="24:29">
      <c r="X20039" s="429"/>
      <c r="Y20039" s="429"/>
      <c r="Z20039" s="429"/>
      <c r="AA20039" s="429"/>
      <c r="AB20039" s="185"/>
      <c r="AC20039" s="431"/>
    </row>
    <row r="20040" spans="24:29">
      <c r="X20040" s="429"/>
      <c r="Y20040" s="429"/>
      <c r="Z20040" s="429"/>
      <c r="AA20040" s="429"/>
      <c r="AB20040" s="185"/>
      <c r="AC20040" s="431"/>
    </row>
    <row r="20041" spans="24:29">
      <c r="X20041" s="429"/>
      <c r="Y20041" s="429"/>
      <c r="Z20041" s="429"/>
      <c r="AA20041" s="429"/>
      <c r="AB20041" s="185"/>
      <c r="AC20041" s="431"/>
    </row>
    <row r="20042" spans="24:29">
      <c r="X20042" s="429"/>
      <c r="Y20042" s="429"/>
      <c r="Z20042" s="429"/>
      <c r="AA20042" s="429"/>
      <c r="AB20042" s="185"/>
      <c r="AC20042" s="431"/>
    </row>
    <row r="20043" spans="24:29">
      <c r="X20043" s="429"/>
      <c r="Y20043" s="429"/>
      <c r="Z20043" s="429"/>
      <c r="AA20043" s="429"/>
      <c r="AB20043" s="185"/>
      <c r="AC20043" s="431"/>
    </row>
    <row r="20044" spans="24:29">
      <c r="X20044" s="429"/>
      <c r="Y20044" s="429"/>
      <c r="Z20044" s="429"/>
      <c r="AA20044" s="429"/>
      <c r="AB20044" s="185"/>
      <c r="AC20044" s="431"/>
    </row>
    <row r="20045" spans="24:29">
      <c r="X20045" s="429"/>
      <c r="Y20045" s="429"/>
      <c r="Z20045" s="429"/>
      <c r="AA20045" s="429"/>
      <c r="AB20045" s="185"/>
      <c r="AC20045" s="431"/>
    </row>
    <row r="20046" spans="24:29">
      <c r="X20046" s="429"/>
      <c r="Y20046" s="429"/>
      <c r="Z20046" s="429"/>
      <c r="AA20046" s="429"/>
      <c r="AB20046" s="185"/>
      <c r="AC20046" s="431"/>
    </row>
    <row r="20047" spans="24:29">
      <c r="X20047" s="429"/>
      <c r="Y20047" s="429"/>
      <c r="Z20047" s="429"/>
      <c r="AA20047" s="429"/>
      <c r="AB20047" s="185"/>
      <c r="AC20047" s="431"/>
    </row>
    <row r="20048" spans="24:29">
      <c r="X20048" s="429"/>
      <c r="Y20048" s="429"/>
      <c r="Z20048" s="429"/>
      <c r="AA20048" s="429"/>
      <c r="AB20048" s="185"/>
      <c r="AC20048" s="431"/>
    </row>
    <row r="20049" spans="24:29">
      <c r="X20049" s="429"/>
      <c r="Y20049" s="429"/>
      <c r="Z20049" s="429"/>
      <c r="AA20049" s="429"/>
      <c r="AB20049" s="185"/>
      <c r="AC20049" s="431"/>
    </row>
    <row r="20050" spans="24:29">
      <c r="X20050" s="429"/>
      <c r="Y20050" s="429"/>
      <c r="Z20050" s="429"/>
      <c r="AA20050" s="429"/>
      <c r="AB20050" s="185"/>
      <c r="AC20050" s="431"/>
    </row>
    <row r="20051" spans="24:29">
      <c r="X20051" s="429"/>
      <c r="Y20051" s="429"/>
      <c r="Z20051" s="429"/>
      <c r="AA20051" s="429"/>
      <c r="AB20051" s="185"/>
      <c r="AC20051" s="431"/>
    </row>
    <row r="20052" spans="24:29">
      <c r="X20052" s="429"/>
      <c r="Y20052" s="429"/>
      <c r="Z20052" s="429"/>
      <c r="AA20052" s="429"/>
      <c r="AB20052" s="185"/>
      <c r="AC20052" s="431"/>
    </row>
    <row r="20053" spans="24:29">
      <c r="X20053" s="429"/>
      <c r="Y20053" s="429"/>
      <c r="Z20053" s="429"/>
      <c r="AA20053" s="429"/>
      <c r="AB20053" s="185"/>
      <c r="AC20053" s="431"/>
    </row>
    <row r="20054" spans="24:29">
      <c r="X20054" s="429"/>
      <c r="Y20054" s="429"/>
      <c r="Z20054" s="429"/>
      <c r="AA20054" s="429"/>
      <c r="AB20054" s="185"/>
      <c r="AC20054" s="431"/>
    </row>
    <row r="20055" spans="24:29">
      <c r="X20055" s="429"/>
      <c r="Y20055" s="429"/>
      <c r="Z20055" s="429"/>
      <c r="AA20055" s="429"/>
      <c r="AB20055" s="185"/>
      <c r="AC20055" s="431"/>
    </row>
    <row r="20056" spans="24:29">
      <c r="X20056" s="429"/>
      <c r="Y20056" s="429"/>
      <c r="Z20056" s="429"/>
      <c r="AA20056" s="429"/>
      <c r="AB20056" s="185"/>
      <c r="AC20056" s="431"/>
    </row>
    <row r="20057" spans="24:29">
      <c r="X20057" s="429"/>
      <c r="Y20057" s="429"/>
      <c r="Z20057" s="429"/>
      <c r="AA20057" s="429"/>
      <c r="AB20057" s="185"/>
      <c r="AC20057" s="431"/>
    </row>
    <row r="20058" spans="24:29">
      <c r="X20058" s="429"/>
      <c r="Y20058" s="429"/>
      <c r="Z20058" s="429"/>
      <c r="AA20058" s="429"/>
      <c r="AB20058" s="185"/>
      <c r="AC20058" s="431"/>
    </row>
    <row r="20059" spans="24:29">
      <c r="X20059" s="429"/>
      <c r="Y20059" s="429"/>
      <c r="Z20059" s="429"/>
      <c r="AA20059" s="429"/>
      <c r="AB20059" s="185"/>
      <c r="AC20059" s="431"/>
    </row>
    <row r="20060" spans="24:29">
      <c r="X20060" s="429"/>
      <c r="Y20060" s="429"/>
      <c r="Z20060" s="429"/>
      <c r="AA20060" s="429"/>
      <c r="AB20060" s="185"/>
      <c r="AC20060" s="431"/>
    </row>
    <row r="20061" spans="24:29">
      <c r="X20061" s="429"/>
      <c r="Y20061" s="429"/>
      <c r="Z20061" s="429"/>
      <c r="AA20061" s="429"/>
      <c r="AB20061" s="185"/>
      <c r="AC20061" s="431"/>
    </row>
    <row r="20062" spans="24:29">
      <c r="X20062" s="429"/>
      <c r="Y20062" s="429"/>
      <c r="Z20062" s="429"/>
      <c r="AA20062" s="429"/>
      <c r="AB20062" s="185"/>
      <c r="AC20062" s="431"/>
    </row>
    <row r="20063" spans="24:29">
      <c r="X20063" s="429"/>
      <c r="Y20063" s="429"/>
      <c r="Z20063" s="429"/>
      <c r="AA20063" s="429"/>
      <c r="AB20063" s="185"/>
      <c r="AC20063" s="431"/>
    </row>
    <row r="20064" spans="24:29">
      <c r="X20064" s="429"/>
      <c r="Y20064" s="429"/>
      <c r="Z20064" s="429"/>
      <c r="AA20064" s="429"/>
      <c r="AB20064" s="185"/>
      <c r="AC20064" s="431"/>
    </row>
    <row r="20065" spans="24:29">
      <c r="X20065" s="429"/>
      <c r="Y20065" s="429"/>
      <c r="Z20065" s="429"/>
      <c r="AA20065" s="429"/>
      <c r="AB20065" s="185"/>
      <c r="AC20065" s="431"/>
    </row>
    <row r="20066" spans="24:29">
      <c r="X20066" s="429"/>
      <c r="Y20066" s="429"/>
      <c r="Z20066" s="429"/>
      <c r="AA20066" s="429"/>
      <c r="AB20066" s="185"/>
      <c r="AC20066" s="431"/>
    </row>
    <row r="20067" spans="24:29">
      <c r="X20067" s="429"/>
      <c r="Y20067" s="429"/>
      <c r="Z20067" s="429"/>
      <c r="AA20067" s="429"/>
      <c r="AB20067" s="185"/>
      <c r="AC20067" s="431"/>
    </row>
    <row r="20068" spans="24:29">
      <c r="X20068" s="429"/>
      <c r="Y20068" s="429"/>
      <c r="Z20068" s="429"/>
      <c r="AA20068" s="429"/>
      <c r="AB20068" s="185"/>
      <c r="AC20068" s="431"/>
    </row>
    <row r="20069" spans="24:29">
      <c r="X20069" s="429"/>
      <c r="Y20069" s="429"/>
      <c r="Z20069" s="429"/>
      <c r="AA20069" s="429"/>
      <c r="AB20069" s="185"/>
      <c r="AC20069" s="431"/>
    </row>
    <row r="20070" spans="24:29">
      <c r="X20070" s="429"/>
      <c r="Y20070" s="429"/>
      <c r="Z20070" s="429"/>
      <c r="AA20070" s="429"/>
      <c r="AB20070" s="185"/>
      <c r="AC20070" s="431"/>
    </row>
    <row r="20071" spans="24:29">
      <c r="X20071" s="429"/>
      <c r="Y20071" s="429"/>
      <c r="Z20071" s="429"/>
      <c r="AA20071" s="429"/>
      <c r="AB20071" s="185"/>
      <c r="AC20071" s="431"/>
    </row>
    <row r="20072" spans="24:29">
      <c r="X20072" s="429"/>
      <c r="Y20072" s="429"/>
      <c r="Z20072" s="429"/>
      <c r="AA20072" s="429"/>
      <c r="AB20072" s="185"/>
      <c r="AC20072" s="431"/>
    </row>
    <row r="20073" spans="24:29">
      <c r="X20073" s="429"/>
      <c r="Y20073" s="429"/>
      <c r="Z20073" s="429"/>
      <c r="AA20073" s="429"/>
      <c r="AB20073" s="185"/>
      <c r="AC20073" s="431"/>
    </row>
    <row r="20074" spans="24:29">
      <c r="X20074" s="429"/>
      <c r="Y20074" s="429"/>
      <c r="Z20074" s="429"/>
      <c r="AA20074" s="429"/>
      <c r="AB20074" s="185"/>
      <c r="AC20074" s="431"/>
    </row>
    <row r="20075" spans="24:29">
      <c r="X20075" s="429"/>
      <c r="Y20075" s="429"/>
      <c r="Z20075" s="429"/>
      <c r="AA20075" s="429"/>
      <c r="AB20075" s="185"/>
      <c r="AC20075" s="431"/>
    </row>
    <row r="20076" spans="24:29">
      <c r="X20076" s="429"/>
      <c r="Y20076" s="429"/>
      <c r="Z20076" s="429"/>
      <c r="AA20076" s="429"/>
      <c r="AB20076" s="185"/>
      <c r="AC20076" s="431"/>
    </row>
    <row r="20077" spans="24:29">
      <c r="X20077" s="429"/>
      <c r="Y20077" s="429"/>
      <c r="Z20077" s="429"/>
      <c r="AA20077" s="429"/>
      <c r="AB20077" s="185"/>
      <c r="AC20077" s="431"/>
    </row>
    <row r="20078" spans="24:29">
      <c r="X20078" s="429"/>
      <c r="Y20078" s="429"/>
      <c r="Z20078" s="429"/>
      <c r="AA20078" s="429"/>
      <c r="AB20078" s="185"/>
      <c r="AC20078" s="431"/>
    </row>
    <row r="20079" spans="24:29">
      <c r="X20079" s="429"/>
      <c r="Y20079" s="429"/>
      <c r="Z20079" s="429"/>
      <c r="AA20079" s="429"/>
      <c r="AB20079" s="185"/>
      <c r="AC20079" s="431"/>
    </row>
    <row r="20080" spans="24:29">
      <c r="X20080" s="429"/>
      <c r="Y20080" s="429"/>
      <c r="Z20080" s="429"/>
      <c r="AA20080" s="429"/>
      <c r="AB20080" s="185"/>
      <c r="AC20080" s="431"/>
    </row>
    <row r="20081" spans="24:29">
      <c r="X20081" s="429"/>
      <c r="Y20081" s="429"/>
      <c r="Z20081" s="429"/>
      <c r="AA20081" s="429"/>
      <c r="AB20081" s="185"/>
      <c r="AC20081" s="431"/>
    </row>
    <row r="20082" spans="24:29">
      <c r="X20082" s="429"/>
      <c r="Y20082" s="429"/>
      <c r="Z20082" s="429"/>
      <c r="AA20082" s="429"/>
      <c r="AB20082" s="185"/>
      <c r="AC20082" s="431"/>
    </row>
    <row r="20083" spans="24:29">
      <c r="X20083" s="429"/>
      <c r="Y20083" s="429"/>
      <c r="Z20083" s="429"/>
      <c r="AA20083" s="429"/>
      <c r="AB20083" s="185"/>
      <c r="AC20083" s="431"/>
    </row>
    <row r="20084" spans="24:29">
      <c r="X20084" s="429"/>
      <c r="Y20084" s="429"/>
      <c r="Z20084" s="429"/>
      <c r="AA20084" s="429"/>
      <c r="AB20084" s="185"/>
      <c r="AC20084" s="431"/>
    </row>
    <row r="20085" spans="24:29">
      <c r="X20085" s="429"/>
      <c r="Y20085" s="429"/>
      <c r="Z20085" s="429"/>
      <c r="AA20085" s="429"/>
      <c r="AB20085" s="185"/>
      <c r="AC20085" s="431"/>
    </row>
    <row r="20086" spans="24:29">
      <c r="X20086" s="429"/>
      <c r="Y20086" s="429"/>
      <c r="Z20086" s="429"/>
      <c r="AA20086" s="429"/>
      <c r="AB20086" s="185"/>
      <c r="AC20086" s="431"/>
    </row>
    <row r="20087" spans="24:29">
      <c r="X20087" s="429"/>
      <c r="Y20087" s="429"/>
      <c r="Z20087" s="429"/>
      <c r="AA20087" s="429"/>
      <c r="AB20087" s="185"/>
      <c r="AC20087" s="431"/>
    </row>
    <row r="20088" spans="24:29">
      <c r="X20088" s="429"/>
      <c r="Y20088" s="429"/>
      <c r="Z20088" s="429"/>
      <c r="AA20088" s="429"/>
      <c r="AB20088" s="185"/>
      <c r="AC20088" s="431"/>
    </row>
    <row r="20089" spans="24:29">
      <c r="X20089" s="429"/>
      <c r="Y20089" s="429"/>
      <c r="Z20089" s="429"/>
      <c r="AA20089" s="429"/>
      <c r="AB20089" s="185"/>
      <c r="AC20089" s="431"/>
    </row>
    <row r="20090" spans="24:29">
      <c r="X20090" s="429"/>
      <c r="Y20090" s="429"/>
      <c r="Z20090" s="429"/>
      <c r="AA20090" s="429"/>
      <c r="AB20090" s="185"/>
      <c r="AC20090" s="431"/>
    </row>
    <row r="20091" spans="24:29">
      <c r="X20091" s="429"/>
      <c r="Y20091" s="429"/>
      <c r="Z20091" s="429"/>
      <c r="AA20091" s="429"/>
      <c r="AB20091" s="185"/>
      <c r="AC20091" s="431"/>
    </row>
    <row r="20092" spans="24:29">
      <c r="X20092" s="429"/>
      <c r="Y20092" s="429"/>
      <c r="Z20092" s="429"/>
      <c r="AA20092" s="429"/>
      <c r="AB20092" s="185"/>
      <c r="AC20092" s="431"/>
    </row>
    <row r="20093" spans="24:29">
      <c r="X20093" s="429"/>
      <c r="Y20093" s="429"/>
      <c r="Z20093" s="429"/>
      <c r="AA20093" s="429"/>
      <c r="AB20093" s="185"/>
      <c r="AC20093" s="431"/>
    </row>
    <row r="20094" spans="24:29">
      <c r="X20094" s="429"/>
      <c r="Y20094" s="429"/>
      <c r="Z20094" s="429"/>
      <c r="AA20094" s="429"/>
      <c r="AB20094" s="185"/>
      <c r="AC20094" s="431"/>
    </row>
    <row r="20095" spans="24:29">
      <c r="X20095" s="429"/>
      <c r="Y20095" s="429"/>
      <c r="Z20095" s="429"/>
      <c r="AA20095" s="429"/>
      <c r="AB20095" s="185"/>
      <c r="AC20095" s="431"/>
    </row>
    <row r="20096" spans="24:29">
      <c r="X20096" s="429"/>
      <c r="Y20096" s="429"/>
      <c r="Z20096" s="429"/>
      <c r="AA20096" s="429"/>
      <c r="AB20096" s="185"/>
      <c r="AC20096" s="431"/>
    </row>
    <row r="20097" spans="24:29">
      <c r="X20097" s="429"/>
      <c r="Y20097" s="429"/>
      <c r="Z20097" s="429"/>
      <c r="AA20097" s="429"/>
      <c r="AB20097" s="185"/>
      <c r="AC20097" s="431"/>
    </row>
    <row r="20098" spans="24:29">
      <c r="X20098" s="429"/>
      <c r="Y20098" s="429"/>
      <c r="Z20098" s="429"/>
      <c r="AA20098" s="429"/>
      <c r="AB20098" s="185"/>
      <c r="AC20098" s="431"/>
    </row>
    <row r="20099" spans="24:29">
      <c r="X20099" s="429"/>
      <c r="Y20099" s="429"/>
      <c r="Z20099" s="429"/>
      <c r="AA20099" s="429"/>
      <c r="AB20099" s="185"/>
      <c r="AC20099" s="431"/>
    </row>
    <row r="20100" spans="24:29">
      <c r="X20100" s="429"/>
      <c r="Y20100" s="429"/>
      <c r="Z20100" s="429"/>
      <c r="AA20100" s="429"/>
      <c r="AB20100" s="185"/>
      <c r="AC20100" s="431"/>
    </row>
    <row r="20101" spans="24:29">
      <c r="X20101" s="429"/>
      <c r="Y20101" s="429"/>
      <c r="Z20101" s="429"/>
      <c r="AA20101" s="429"/>
      <c r="AB20101" s="185"/>
      <c r="AC20101" s="431"/>
    </row>
    <row r="20102" spans="24:29">
      <c r="X20102" s="429"/>
      <c r="Y20102" s="429"/>
      <c r="Z20102" s="429"/>
      <c r="AA20102" s="429"/>
      <c r="AB20102" s="185"/>
      <c r="AC20102" s="431"/>
    </row>
    <row r="20103" spans="24:29">
      <c r="X20103" s="429"/>
      <c r="Y20103" s="429"/>
      <c r="Z20103" s="429"/>
      <c r="AA20103" s="429"/>
      <c r="AB20103" s="185"/>
      <c r="AC20103" s="431"/>
    </row>
    <row r="20104" spans="24:29">
      <c r="X20104" s="429"/>
      <c r="Y20104" s="429"/>
      <c r="Z20104" s="429"/>
      <c r="AA20104" s="429"/>
      <c r="AB20104" s="185"/>
      <c r="AC20104" s="431"/>
    </row>
    <row r="20105" spans="24:29">
      <c r="X20105" s="429"/>
      <c r="Y20105" s="429"/>
      <c r="Z20105" s="429"/>
      <c r="AA20105" s="429"/>
      <c r="AB20105" s="185"/>
      <c r="AC20105" s="431"/>
    </row>
    <row r="20106" spans="24:29">
      <c r="X20106" s="429"/>
      <c r="Y20106" s="429"/>
      <c r="Z20106" s="429"/>
      <c r="AA20106" s="429"/>
      <c r="AB20106" s="185"/>
      <c r="AC20106" s="431"/>
    </row>
    <row r="20107" spans="24:29">
      <c r="X20107" s="429"/>
      <c r="Y20107" s="429"/>
      <c r="Z20107" s="429"/>
      <c r="AA20107" s="429"/>
      <c r="AB20107" s="185"/>
      <c r="AC20107" s="431"/>
    </row>
    <row r="20108" spans="24:29">
      <c r="X20108" s="429"/>
      <c r="Y20108" s="429"/>
      <c r="Z20108" s="429"/>
      <c r="AA20108" s="429"/>
      <c r="AB20108" s="185"/>
      <c r="AC20108" s="431"/>
    </row>
    <row r="20109" spans="24:29">
      <c r="X20109" s="429"/>
      <c r="Y20109" s="429"/>
      <c r="Z20109" s="429"/>
      <c r="AA20109" s="429"/>
      <c r="AB20109" s="185"/>
      <c r="AC20109" s="431"/>
    </row>
    <row r="20110" spans="24:29">
      <c r="X20110" s="429"/>
      <c r="Y20110" s="429"/>
      <c r="Z20110" s="429"/>
      <c r="AA20110" s="429"/>
      <c r="AB20110" s="185"/>
      <c r="AC20110" s="431"/>
    </row>
    <row r="20111" spans="24:29">
      <c r="X20111" s="429"/>
      <c r="Y20111" s="429"/>
      <c r="Z20111" s="429"/>
      <c r="AA20111" s="429"/>
      <c r="AB20111" s="185"/>
      <c r="AC20111" s="431"/>
    </row>
    <row r="20112" spans="24:29">
      <c r="X20112" s="429"/>
      <c r="Y20112" s="429"/>
      <c r="Z20112" s="429"/>
      <c r="AA20112" s="429"/>
      <c r="AB20112" s="185"/>
      <c r="AC20112" s="431"/>
    </row>
    <row r="20113" spans="24:29">
      <c r="X20113" s="429"/>
      <c r="Y20113" s="429"/>
      <c r="Z20113" s="429"/>
      <c r="AA20113" s="429"/>
      <c r="AB20113" s="185"/>
      <c r="AC20113" s="431"/>
    </row>
    <row r="20114" spans="24:29">
      <c r="X20114" s="429"/>
      <c r="Y20114" s="429"/>
      <c r="Z20114" s="429"/>
      <c r="AA20114" s="429"/>
      <c r="AB20114" s="185"/>
      <c r="AC20114" s="431"/>
    </row>
    <row r="20115" spans="24:29">
      <c r="X20115" s="429"/>
      <c r="Y20115" s="429"/>
      <c r="Z20115" s="429"/>
      <c r="AA20115" s="429"/>
      <c r="AB20115" s="185"/>
      <c r="AC20115" s="431"/>
    </row>
    <row r="20116" spans="24:29">
      <c r="X20116" s="429"/>
      <c r="Y20116" s="429"/>
      <c r="Z20116" s="429"/>
      <c r="AA20116" s="429"/>
      <c r="AB20116" s="185"/>
      <c r="AC20116" s="431"/>
    </row>
    <row r="20117" spans="24:29">
      <c r="X20117" s="429"/>
      <c r="Y20117" s="429"/>
      <c r="Z20117" s="429"/>
      <c r="AA20117" s="429"/>
      <c r="AB20117" s="185"/>
      <c r="AC20117" s="431"/>
    </row>
    <row r="20118" spans="24:29">
      <c r="X20118" s="429"/>
      <c r="Y20118" s="429"/>
      <c r="Z20118" s="429"/>
      <c r="AA20118" s="429"/>
      <c r="AB20118" s="185"/>
      <c r="AC20118" s="431"/>
    </row>
    <row r="20119" spans="24:29">
      <c r="X20119" s="429"/>
      <c r="Y20119" s="429"/>
      <c r="Z20119" s="429"/>
      <c r="AA20119" s="429"/>
      <c r="AB20119" s="185"/>
      <c r="AC20119" s="431"/>
    </row>
    <row r="20120" spans="24:29">
      <c r="X20120" s="429"/>
      <c r="Y20120" s="429"/>
      <c r="Z20120" s="429"/>
      <c r="AA20120" s="429"/>
      <c r="AB20120" s="185"/>
      <c r="AC20120" s="431"/>
    </row>
    <row r="20121" spans="24:29">
      <c r="X20121" s="429"/>
      <c r="Y20121" s="429"/>
      <c r="Z20121" s="429"/>
      <c r="AA20121" s="429"/>
      <c r="AB20121" s="185"/>
      <c r="AC20121" s="431"/>
    </row>
    <row r="20122" spans="24:29">
      <c r="X20122" s="429"/>
      <c r="Y20122" s="429"/>
      <c r="Z20122" s="429"/>
      <c r="AA20122" s="429"/>
      <c r="AB20122" s="185"/>
      <c r="AC20122" s="431"/>
    </row>
    <row r="20123" spans="24:29">
      <c r="X20123" s="429"/>
      <c r="Y20123" s="429"/>
      <c r="Z20123" s="429"/>
      <c r="AA20123" s="429"/>
      <c r="AB20123" s="185"/>
      <c r="AC20123" s="431"/>
    </row>
    <row r="20124" spans="24:29">
      <c r="X20124" s="429"/>
      <c r="Y20124" s="429"/>
      <c r="Z20124" s="429"/>
      <c r="AA20124" s="429"/>
      <c r="AB20124" s="185"/>
      <c r="AC20124" s="431"/>
    </row>
    <row r="20125" spans="24:29">
      <c r="X20125" s="429"/>
      <c r="Y20125" s="429"/>
      <c r="Z20125" s="429"/>
      <c r="AA20125" s="429"/>
      <c r="AB20125" s="185"/>
      <c r="AC20125" s="431"/>
    </row>
    <row r="20126" spans="24:29">
      <c r="X20126" s="429"/>
      <c r="Y20126" s="429"/>
      <c r="Z20126" s="429"/>
      <c r="AA20126" s="429"/>
      <c r="AB20126" s="185"/>
      <c r="AC20126" s="431"/>
    </row>
    <row r="20127" spans="24:29">
      <c r="X20127" s="429"/>
      <c r="Y20127" s="429"/>
      <c r="Z20127" s="429"/>
      <c r="AA20127" s="429"/>
      <c r="AB20127" s="185"/>
      <c r="AC20127" s="431"/>
    </row>
    <row r="20128" spans="24:29">
      <c r="X20128" s="429"/>
      <c r="Y20128" s="429"/>
      <c r="Z20128" s="429"/>
      <c r="AA20128" s="429"/>
      <c r="AB20128" s="185"/>
      <c r="AC20128" s="431"/>
    </row>
    <row r="20129" spans="24:29">
      <c r="X20129" s="429"/>
      <c r="Y20129" s="429"/>
      <c r="Z20129" s="429"/>
      <c r="AA20129" s="429"/>
      <c r="AB20129" s="185"/>
      <c r="AC20129" s="431"/>
    </row>
    <row r="20130" spans="24:29">
      <c r="X20130" s="429"/>
      <c r="Y20130" s="429"/>
      <c r="Z20130" s="429"/>
      <c r="AA20130" s="429"/>
      <c r="AB20130" s="185"/>
      <c r="AC20130" s="431"/>
    </row>
    <row r="20131" spans="24:29">
      <c r="X20131" s="429"/>
      <c r="Y20131" s="429"/>
      <c r="Z20131" s="429"/>
      <c r="AA20131" s="429"/>
      <c r="AB20131" s="185"/>
      <c r="AC20131" s="431"/>
    </row>
    <row r="20132" spans="24:29">
      <c r="X20132" s="429"/>
      <c r="Y20132" s="429"/>
      <c r="Z20132" s="429"/>
      <c r="AA20132" s="429"/>
      <c r="AB20132" s="185"/>
      <c r="AC20132" s="431"/>
    </row>
    <row r="20133" spans="24:29">
      <c r="X20133" s="429"/>
      <c r="Y20133" s="429"/>
      <c r="Z20133" s="429"/>
      <c r="AA20133" s="429"/>
      <c r="AB20133" s="185"/>
      <c r="AC20133" s="431"/>
    </row>
    <row r="20134" spans="24:29">
      <c r="X20134" s="429"/>
      <c r="Y20134" s="429"/>
      <c r="Z20134" s="429"/>
      <c r="AA20134" s="429"/>
      <c r="AB20134" s="185"/>
      <c r="AC20134" s="431"/>
    </row>
    <row r="20135" spans="24:29">
      <c r="X20135" s="429"/>
      <c r="Y20135" s="429"/>
      <c r="Z20135" s="429"/>
      <c r="AA20135" s="429"/>
      <c r="AB20135" s="185"/>
      <c r="AC20135" s="431"/>
    </row>
    <row r="20136" spans="24:29">
      <c r="X20136" s="429"/>
      <c r="Y20136" s="429"/>
      <c r="Z20136" s="429"/>
      <c r="AA20136" s="429"/>
      <c r="AB20136" s="185"/>
      <c r="AC20136" s="431"/>
    </row>
    <row r="20137" spans="24:29">
      <c r="X20137" s="429"/>
      <c r="Y20137" s="429"/>
      <c r="Z20137" s="429"/>
      <c r="AA20137" s="429"/>
      <c r="AB20137" s="185"/>
      <c r="AC20137" s="431"/>
    </row>
    <row r="20138" spans="24:29">
      <c r="X20138" s="429"/>
      <c r="Y20138" s="429"/>
      <c r="Z20138" s="429"/>
      <c r="AA20138" s="429"/>
      <c r="AB20138" s="185"/>
      <c r="AC20138" s="431"/>
    </row>
    <row r="20139" spans="24:29">
      <c r="X20139" s="429"/>
      <c r="Y20139" s="429"/>
      <c r="Z20139" s="429"/>
      <c r="AA20139" s="429"/>
      <c r="AB20139" s="185"/>
      <c r="AC20139" s="431"/>
    </row>
    <row r="20140" spans="24:29">
      <c r="X20140" s="429"/>
      <c r="Y20140" s="429"/>
      <c r="Z20140" s="429"/>
      <c r="AA20140" s="429"/>
      <c r="AB20140" s="185"/>
      <c r="AC20140" s="431"/>
    </row>
    <row r="20141" spans="24:29">
      <c r="X20141" s="429"/>
      <c r="Y20141" s="429"/>
      <c r="Z20141" s="429"/>
      <c r="AA20141" s="429"/>
      <c r="AB20141" s="185"/>
      <c r="AC20141" s="431"/>
    </row>
    <row r="20142" spans="24:29">
      <c r="X20142" s="429"/>
      <c r="Y20142" s="429"/>
      <c r="Z20142" s="429"/>
      <c r="AA20142" s="429"/>
      <c r="AB20142" s="185"/>
      <c r="AC20142" s="431"/>
    </row>
    <row r="20143" spans="24:29">
      <c r="X20143" s="429"/>
      <c r="Y20143" s="429"/>
      <c r="Z20143" s="429"/>
      <c r="AA20143" s="429"/>
      <c r="AB20143" s="185"/>
      <c r="AC20143" s="431"/>
    </row>
    <row r="20144" spans="24:29">
      <c r="X20144" s="429"/>
      <c r="Y20144" s="429"/>
      <c r="Z20144" s="429"/>
      <c r="AA20144" s="429"/>
      <c r="AB20144" s="185"/>
      <c r="AC20144" s="431"/>
    </row>
    <row r="20145" spans="24:29">
      <c r="X20145" s="429"/>
      <c r="Y20145" s="429"/>
      <c r="Z20145" s="429"/>
      <c r="AA20145" s="429"/>
      <c r="AB20145" s="185"/>
      <c r="AC20145" s="431"/>
    </row>
    <row r="20146" spans="24:29">
      <c r="X20146" s="429"/>
      <c r="Y20146" s="429"/>
      <c r="Z20146" s="429"/>
      <c r="AA20146" s="429"/>
      <c r="AB20146" s="185"/>
      <c r="AC20146" s="431"/>
    </row>
    <row r="20147" spans="24:29">
      <c r="X20147" s="429"/>
      <c r="Y20147" s="429"/>
      <c r="Z20147" s="429"/>
      <c r="AA20147" s="429"/>
      <c r="AB20147" s="185"/>
      <c r="AC20147" s="431"/>
    </row>
    <row r="20148" spans="24:29">
      <c r="X20148" s="429"/>
      <c r="Y20148" s="429"/>
      <c r="Z20148" s="429"/>
      <c r="AA20148" s="429"/>
      <c r="AB20148" s="185"/>
      <c r="AC20148" s="431"/>
    </row>
    <row r="20149" spans="24:29">
      <c r="X20149" s="429"/>
      <c r="Y20149" s="429"/>
      <c r="Z20149" s="429"/>
      <c r="AA20149" s="429"/>
      <c r="AB20149" s="185"/>
      <c r="AC20149" s="431"/>
    </row>
    <row r="20150" spans="24:29">
      <c r="X20150" s="429"/>
      <c r="Y20150" s="429"/>
      <c r="Z20150" s="429"/>
      <c r="AA20150" s="429"/>
      <c r="AB20150" s="185"/>
      <c r="AC20150" s="431"/>
    </row>
    <row r="20151" spans="24:29">
      <c r="X20151" s="429"/>
      <c r="Y20151" s="429"/>
      <c r="Z20151" s="429"/>
      <c r="AA20151" s="429"/>
      <c r="AB20151" s="185"/>
      <c r="AC20151" s="431"/>
    </row>
    <row r="20152" spans="24:29">
      <c r="X20152" s="429"/>
      <c r="Y20152" s="429"/>
      <c r="Z20152" s="429"/>
      <c r="AA20152" s="429"/>
      <c r="AB20152" s="185"/>
      <c r="AC20152" s="431"/>
    </row>
    <row r="20153" spans="24:29">
      <c r="X20153" s="429"/>
      <c r="Y20153" s="429"/>
      <c r="Z20153" s="429"/>
      <c r="AA20153" s="429"/>
      <c r="AB20153" s="185"/>
      <c r="AC20153" s="431"/>
    </row>
    <row r="20154" spans="24:29">
      <c r="X20154" s="429"/>
      <c r="Y20154" s="429"/>
      <c r="Z20154" s="429"/>
      <c r="AA20154" s="429"/>
      <c r="AB20154" s="185"/>
      <c r="AC20154" s="431"/>
    </row>
    <row r="20155" spans="24:29">
      <c r="X20155" s="429"/>
      <c r="Y20155" s="429"/>
      <c r="Z20155" s="429"/>
      <c r="AA20155" s="429"/>
      <c r="AB20155" s="185"/>
      <c r="AC20155" s="431"/>
    </row>
    <row r="20156" spans="24:29">
      <c r="X20156" s="429"/>
      <c r="Y20156" s="429"/>
      <c r="Z20156" s="429"/>
      <c r="AA20156" s="429"/>
      <c r="AB20156" s="185"/>
      <c r="AC20156" s="431"/>
    </row>
    <row r="20157" spans="24:29">
      <c r="X20157" s="429"/>
      <c r="Y20157" s="429"/>
      <c r="Z20157" s="429"/>
      <c r="AA20157" s="429"/>
      <c r="AB20157" s="185"/>
      <c r="AC20157" s="431"/>
    </row>
    <row r="20158" spans="24:29">
      <c r="X20158" s="429"/>
      <c r="Y20158" s="429"/>
      <c r="Z20158" s="429"/>
      <c r="AA20158" s="429"/>
      <c r="AB20158" s="185"/>
      <c r="AC20158" s="431"/>
    </row>
    <row r="20159" spans="24:29">
      <c r="X20159" s="429"/>
      <c r="Y20159" s="429"/>
      <c r="Z20159" s="429"/>
      <c r="AA20159" s="429"/>
      <c r="AB20159" s="185"/>
      <c r="AC20159" s="431"/>
    </row>
    <row r="20160" spans="24:29">
      <c r="X20160" s="429"/>
      <c r="Y20160" s="429"/>
      <c r="Z20160" s="429"/>
      <c r="AA20160" s="429"/>
      <c r="AB20160" s="185"/>
      <c r="AC20160" s="431"/>
    </row>
    <row r="20161" spans="24:29">
      <c r="X20161" s="429"/>
      <c r="Y20161" s="429"/>
      <c r="Z20161" s="429"/>
      <c r="AA20161" s="429"/>
      <c r="AB20161" s="185"/>
      <c r="AC20161" s="431"/>
    </row>
    <row r="20162" spans="24:29">
      <c r="X20162" s="429"/>
      <c r="Y20162" s="429"/>
      <c r="Z20162" s="429"/>
      <c r="AA20162" s="429"/>
      <c r="AB20162" s="185"/>
      <c r="AC20162" s="431"/>
    </row>
    <row r="20163" spans="24:29">
      <c r="X20163" s="429"/>
      <c r="Y20163" s="429"/>
      <c r="Z20163" s="429"/>
      <c r="AA20163" s="429"/>
      <c r="AB20163" s="185"/>
      <c r="AC20163" s="431"/>
    </row>
    <row r="20164" spans="24:29">
      <c r="X20164" s="429"/>
      <c r="Y20164" s="429"/>
      <c r="Z20164" s="429"/>
      <c r="AA20164" s="429"/>
      <c r="AB20164" s="185"/>
      <c r="AC20164" s="431"/>
    </row>
    <row r="20165" spans="24:29">
      <c r="X20165" s="429"/>
      <c r="Y20165" s="429"/>
      <c r="Z20165" s="429"/>
      <c r="AA20165" s="429"/>
      <c r="AB20165" s="185"/>
      <c r="AC20165" s="431"/>
    </row>
    <row r="20166" spans="24:29">
      <c r="X20166" s="429"/>
      <c r="Y20166" s="429"/>
      <c r="Z20166" s="429"/>
      <c r="AA20166" s="429"/>
      <c r="AB20166" s="185"/>
      <c r="AC20166" s="431"/>
    </row>
    <row r="20167" spans="24:29">
      <c r="X20167" s="429"/>
      <c r="Y20167" s="429"/>
      <c r="Z20167" s="429"/>
      <c r="AA20167" s="429"/>
      <c r="AB20167" s="185"/>
      <c r="AC20167" s="431"/>
    </row>
    <row r="20168" spans="24:29">
      <c r="X20168" s="429"/>
      <c r="Y20168" s="429"/>
      <c r="Z20168" s="429"/>
      <c r="AA20168" s="429"/>
      <c r="AB20168" s="185"/>
      <c r="AC20168" s="431"/>
    </row>
    <row r="20169" spans="24:29">
      <c r="X20169" s="429"/>
      <c r="Y20169" s="429"/>
      <c r="Z20169" s="429"/>
      <c r="AA20169" s="429"/>
      <c r="AB20169" s="185"/>
      <c r="AC20169" s="431"/>
    </row>
    <row r="20170" spans="24:29">
      <c r="X20170" s="429"/>
      <c r="Y20170" s="429"/>
      <c r="Z20170" s="429"/>
      <c r="AA20170" s="429"/>
      <c r="AB20170" s="185"/>
      <c r="AC20170" s="431"/>
    </row>
    <row r="20171" spans="24:29">
      <c r="X20171" s="429"/>
      <c r="Y20171" s="429"/>
      <c r="Z20171" s="429"/>
      <c r="AA20171" s="429"/>
      <c r="AB20171" s="185"/>
      <c r="AC20171" s="431"/>
    </row>
    <row r="20172" spans="24:29">
      <c r="X20172" s="429"/>
      <c r="Y20172" s="429"/>
      <c r="Z20172" s="429"/>
      <c r="AA20172" s="429"/>
      <c r="AB20172" s="185"/>
      <c r="AC20172" s="431"/>
    </row>
    <row r="20173" spans="24:29">
      <c r="X20173" s="429"/>
      <c r="Y20173" s="429"/>
      <c r="Z20173" s="429"/>
      <c r="AA20173" s="429"/>
      <c r="AB20173" s="185"/>
      <c r="AC20173" s="431"/>
    </row>
    <row r="20174" spans="24:29">
      <c r="X20174" s="429"/>
      <c r="Y20174" s="429"/>
      <c r="Z20174" s="429"/>
      <c r="AA20174" s="429"/>
      <c r="AB20174" s="185"/>
      <c r="AC20174" s="431"/>
    </row>
    <row r="20175" spans="24:29">
      <c r="X20175" s="429"/>
      <c r="Y20175" s="429"/>
      <c r="Z20175" s="429"/>
      <c r="AA20175" s="429"/>
      <c r="AB20175" s="185"/>
      <c r="AC20175" s="431"/>
    </row>
    <row r="20176" spans="24:29">
      <c r="X20176" s="429"/>
      <c r="Y20176" s="429"/>
      <c r="Z20176" s="429"/>
      <c r="AA20176" s="429"/>
      <c r="AB20176" s="185"/>
      <c r="AC20176" s="431"/>
    </row>
    <row r="20177" spans="24:29">
      <c r="X20177" s="429"/>
      <c r="Y20177" s="429"/>
      <c r="Z20177" s="429"/>
      <c r="AA20177" s="429"/>
      <c r="AB20177" s="185"/>
      <c r="AC20177" s="431"/>
    </row>
    <row r="20178" spans="24:29">
      <c r="X20178" s="429"/>
      <c r="Y20178" s="429"/>
      <c r="Z20178" s="429"/>
      <c r="AA20178" s="429"/>
      <c r="AB20178" s="185"/>
      <c r="AC20178" s="431"/>
    </row>
    <row r="20179" spans="24:29">
      <c r="X20179" s="429"/>
      <c r="Y20179" s="429"/>
      <c r="Z20179" s="429"/>
      <c r="AA20179" s="429"/>
      <c r="AB20179" s="185"/>
      <c r="AC20179" s="431"/>
    </row>
    <row r="20180" spans="24:29">
      <c r="X20180" s="429"/>
      <c r="Y20180" s="429"/>
      <c r="Z20180" s="429"/>
      <c r="AA20180" s="429"/>
      <c r="AB20180" s="185"/>
      <c r="AC20180" s="431"/>
    </row>
    <row r="20181" spans="24:29">
      <c r="X20181" s="429"/>
      <c r="Y20181" s="429"/>
      <c r="Z20181" s="429"/>
      <c r="AA20181" s="429"/>
      <c r="AB20181" s="185"/>
      <c r="AC20181" s="431"/>
    </row>
    <row r="20182" spans="24:29">
      <c r="X20182" s="429"/>
      <c r="Y20182" s="429"/>
      <c r="Z20182" s="429"/>
      <c r="AA20182" s="429"/>
      <c r="AB20182" s="185"/>
      <c r="AC20182" s="431"/>
    </row>
    <row r="20183" spans="24:29">
      <c r="X20183" s="429"/>
      <c r="Y20183" s="429"/>
      <c r="Z20183" s="429"/>
      <c r="AA20183" s="429"/>
      <c r="AB20183" s="185"/>
      <c r="AC20183" s="431"/>
    </row>
    <row r="20184" spans="24:29">
      <c r="X20184" s="429"/>
      <c r="Y20184" s="429"/>
      <c r="Z20184" s="429"/>
      <c r="AA20184" s="429"/>
      <c r="AB20184" s="185"/>
      <c r="AC20184" s="431"/>
    </row>
    <row r="20185" spans="24:29">
      <c r="X20185" s="429"/>
      <c r="Y20185" s="429"/>
      <c r="Z20185" s="429"/>
      <c r="AA20185" s="429"/>
      <c r="AB20185" s="185"/>
      <c r="AC20185" s="431"/>
    </row>
    <row r="20186" spans="24:29">
      <c r="X20186" s="429"/>
      <c r="Y20186" s="429"/>
      <c r="Z20186" s="429"/>
      <c r="AA20186" s="429"/>
      <c r="AB20186" s="185"/>
      <c r="AC20186" s="431"/>
    </row>
    <row r="20187" spans="24:29">
      <c r="X20187" s="429"/>
      <c r="Y20187" s="429"/>
      <c r="Z20187" s="429"/>
      <c r="AA20187" s="429"/>
      <c r="AB20187" s="185"/>
      <c r="AC20187" s="431"/>
    </row>
    <row r="20188" spans="24:29">
      <c r="X20188" s="429"/>
      <c r="Y20188" s="429"/>
      <c r="Z20188" s="429"/>
      <c r="AA20188" s="429"/>
      <c r="AB20188" s="185"/>
      <c r="AC20188" s="431"/>
    </row>
    <row r="20189" spans="24:29">
      <c r="X20189" s="429"/>
      <c r="Y20189" s="429"/>
      <c r="Z20189" s="429"/>
      <c r="AA20189" s="429"/>
      <c r="AB20189" s="185"/>
      <c r="AC20189" s="431"/>
    </row>
    <row r="20190" spans="24:29">
      <c r="X20190" s="429"/>
      <c r="Y20190" s="429"/>
      <c r="Z20190" s="429"/>
      <c r="AA20190" s="429"/>
      <c r="AB20190" s="185"/>
      <c r="AC20190" s="431"/>
    </row>
    <row r="20191" spans="24:29">
      <c r="X20191" s="429"/>
      <c r="Y20191" s="429"/>
      <c r="Z20191" s="429"/>
      <c r="AA20191" s="429"/>
      <c r="AB20191" s="185"/>
      <c r="AC20191" s="431"/>
    </row>
    <row r="20192" spans="24:29">
      <c r="X20192" s="429"/>
      <c r="Y20192" s="429"/>
      <c r="Z20192" s="429"/>
      <c r="AA20192" s="429"/>
      <c r="AB20192" s="185"/>
      <c r="AC20192" s="431"/>
    </row>
    <row r="20193" spans="24:29">
      <c r="X20193" s="429"/>
      <c r="Y20193" s="429"/>
      <c r="Z20193" s="429"/>
      <c r="AA20193" s="429"/>
      <c r="AB20193" s="185"/>
      <c r="AC20193" s="431"/>
    </row>
    <row r="20194" spans="24:29">
      <c r="X20194" s="429"/>
      <c r="Y20194" s="429"/>
      <c r="Z20194" s="429"/>
      <c r="AA20194" s="429"/>
      <c r="AB20194" s="185"/>
      <c r="AC20194" s="431"/>
    </row>
    <row r="20195" spans="24:29">
      <c r="X20195" s="429"/>
      <c r="Y20195" s="429"/>
      <c r="Z20195" s="429"/>
      <c r="AA20195" s="429"/>
      <c r="AB20195" s="185"/>
      <c r="AC20195" s="431"/>
    </row>
    <row r="20196" spans="24:29">
      <c r="X20196" s="429"/>
      <c r="Y20196" s="429"/>
      <c r="Z20196" s="429"/>
      <c r="AA20196" s="429"/>
      <c r="AB20196" s="185"/>
      <c r="AC20196" s="431"/>
    </row>
    <row r="20197" spans="24:29">
      <c r="X20197" s="429"/>
      <c r="Y20197" s="429"/>
      <c r="Z20197" s="429"/>
      <c r="AA20197" s="429"/>
      <c r="AB20197" s="185"/>
      <c r="AC20197" s="431"/>
    </row>
    <row r="20198" spans="24:29">
      <c r="X20198" s="429"/>
      <c r="Y20198" s="429"/>
      <c r="Z20198" s="429"/>
      <c r="AA20198" s="429"/>
      <c r="AB20198" s="185"/>
      <c r="AC20198" s="431"/>
    </row>
    <row r="20199" spans="24:29">
      <c r="X20199" s="429"/>
      <c r="Y20199" s="429"/>
      <c r="Z20199" s="429"/>
      <c r="AA20199" s="429"/>
      <c r="AB20199" s="185"/>
      <c r="AC20199" s="431"/>
    </row>
    <row r="20200" spans="24:29">
      <c r="X20200" s="429"/>
      <c r="Y20200" s="429"/>
      <c r="Z20200" s="429"/>
      <c r="AA20200" s="429"/>
      <c r="AB20200" s="185"/>
      <c r="AC20200" s="431"/>
    </row>
    <row r="20201" spans="24:29">
      <c r="X20201" s="429"/>
      <c r="Y20201" s="429"/>
      <c r="Z20201" s="429"/>
      <c r="AA20201" s="429"/>
      <c r="AB20201" s="185"/>
      <c r="AC20201" s="431"/>
    </row>
    <row r="20202" spans="24:29">
      <c r="X20202" s="429"/>
      <c r="Y20202" s="429"/>
      <c r="Z20202" s="429"/>
      <c r="AA20202" s="429"/>
      <c r="AB20202" s="185"/>
      <c r="AC20202" s="431"/>
    </row>
    <row r="20203" spans="24:29">
      <c r="X20203" s="429"/>
      <c r="Y20203" s="429"/>
      <c r="Z20203" s="429"/>
      <c r="AA20203" s="429"/>
      <c r="AB20203" s="185"/>
      <c r="AC20203" s="431"/>
    </row>
    <row r="20204" spans="24:29">
      <c r="X20204" s="429"/>
      <c r="Y20204" s="429"/>
      <c r="Z20204" s="429"/>
      <c r="AA20204" s="429"/>
      <c r="AB20204" s="185"/>
      <c r="AC20204" s="431"/>
    </row>
    <row r="20205" spans="24:29">
      <c r="X20205" s="429"/>
      <c r="Y20205" s="429"/>
      <c r="Z20205" s="429"/>
      <c r="AA20205" s="429"/>
      <c r="AB20205" s="185"/>
      <c r="AC20205" s="431"/>
    </row>
    <row r="20206" spans="24:29">
      <c r="X20206" s="429"/>
      <c r="Y20206" s="429"/>
      <c r="Z20206" s="429"/>
      <c r="AA20206" s="429"/>
      <c r="AB20206" s="185"/>
      <c r="AC20206" s="431"/>
    </row>
    <row r="20207" spans="24:29">
      <c r="X20207" s="429"/>
      <c r="Y20207" s="429"/>
      <c r="Z20207" s="429"/>
      <c r="AA20207" s="429"/>
      <c r="AB20207" s="185"/>
      <c r="AC20207" s="431"/>
    </row>
    <row r="20208" spans="24:29">
      <c r="X20208" s="429"/>
      <c r="Y20208" s="429"/>
      <c r="Z20208" s="429"/>
      <c r="AA20208" s="429"/>
      <c r="AB20208" s="185"/>
      <c r="AC20208" s="431"/>
    </row>
    <row r="20209" spans="24:29">
      <c r="X20209" s="429"/>
      <c r="Y20209" s="429"/>
      <c r="Z20209" s="429"/>
      <c r="AA20209" s="429"/>
      <c r="AB20209" s="185"/>
      <c r="AC20209" s="431"/>
    </row>
    <row r="20210" spans="24:29">
      <c r="X20210" s="429"/>
      <c r="Y20210" s="429"/>
      <c r="Z20210" s="429"/>
      <c r="AA20210" s="429"/>
      <c r="AB20210" s="185"/>
      <c r="AC20210" s="431"/>
    </row>
    <row r="20211" spans="24:29">
      <c r="X20211" s="429"/>
      <c r="Y20211" s="429"/>
      <c r="Z20211" s="429"/>
      <c r="AA20211" s="429"/>
      <c r="AB20211" s="185"/>
      <c r="AC20211" s="431"/>
    </row>
    <row r="20212" spans="24:29">
      <c r="X20212" s="429"/>
      <c r="Y20212" s="429"/>
      <c r="Z20212" s="429"/>
      <c r="AA20212" s="429"/>
      <c r="AB20212" s="185"/>
      <c r="AC20212" s="431"/>
    </row>
    <row r="20213" spans="24:29">
      <c r="X20213" s="429"/>
      <c r="Y20213" s="429"/>
      <c r="Z20213" s="429"/>
      <c r="AA20213" s="429"/>
      <c r="AB20213" s="185"/>
      <c r="AC20213" s="431"/>
    </row>
    <row r="20214" spans="24:29">
      <c r="X20214" s="429"/>
      <c r="Y20214" s="429"/>
      <c r="Z20214" s="429"/>
      <c r="AA20214" s="429"/>
      <c r="AB20214" s="185"/>
      <c r="AC20214" s="431"/>
    </row>
    <row r="20215" spans="24:29">
      <c r="X20215" s="429"/>
      <c r="Y20215" s="429"/>
      <c r="Z20215" s="429"/>
      <c r="AA20215" s="429"/>
      <c r="AB20215" s="185"/>
      <c r="AC20215" s="431"/>
    </row>
    <row r="20216" spans="24:29">
      <c r="X20216" s="429"/>
      <c r="Y20216" s="429"/>
      <c r="Z20216" s="429"/>
      <c r="AA20216" s="429"/>
      <c r="AB20216" s="185"/>
      <c r="AC20216" s="431"/>
    </row>
    <row r="20217" spans="24:29">
      <c r="X20217" s="429"/>
      <c r="Y20217" s="429"/>
      <c r="Z20217" s="429"/>
      <c r="AA20217" s="429"/>
      <c r="AB20217" s="185"/>
      <c r="AC20217" s="431"/>
    </row>
    <row r="20218" spans="24:29">
      <c r="X20218" s="429"/>
      <c r="Y20218" s="429"/>
      <c r="Z20218" s="429"/>
      <c r="AA20218" s="429"/>
      <c r="AB20218" s="185"/>
      <c r="AC20218" s="431"/>
    </row>
    <row r="20219" spans="24:29">
      <c r="X20219" s="429"/>
      <c r="Y20219" s="429"/>
      <c r="Z20219" s="429"/>
      <c r="AA20219" s="429"/>
      <c r="AB20219" s="185"/>
      <c r="AC20219" s="431"/>
    </row>
    <row r="20220" spans="24:29">
      <c r="X20220" s="429"/>
      <c r="Y20220" s="429"/>
      <c r="Z20220" s="429"/>
      <c r="AA20220" s="429"/>
      <c r="AB20220" s="185"/>
      <c r="AC20220" s="431"/>
    </row>
    <row r="20221" spans="24:29">
      <c r="X20221" s="429"/>
      <c r="Y20221" s="429"/>
      <c r="Z20221" s="429"/>
      <c r="AA20221" s="429"/>
      <c r="AB20221" s="185"/>
      <c r="AC20221" s="431"/>
    </row>
    <row r="20222" spans="24:29">
      <c r="X20222" s="429"/>
      <c r="Y20222" s="429"/>
      <c r="Z20222" s="429"/>
      <c r="AA20222" s="429"/>
      <c r="AB20222" s="185"/>
      <c r="AC20222" s="431"/>
    </row>
    <row r="20223" spans="24:29">
      <c r="X20223" s="429"/>
      <c r="Y20223" s="429"/>
      <c r="Z20223" s="429"/>
      <c r="AA20223" s="429"/>
      <c r="AB20223" s="185"/>
      <c r="AC20223" s="431"/>
    </row>
    <row r="20224" spans="24:29">
      <c r="X20224" s="429"/>
      <c r="Y20224" s="429"/>
      <c r="Z20224" s="429"/>
      <c r="AA20224" s="429"/>
      <c r="AB20224" s="185"/>
      <c r="AC20224" s="431"/>
    </row>
    <row r="20225" spans="24:29">
      <c r="X20225" s="429"/>
      <c r="Y20225" s="429"/>
      <c r="Z20225" s="429"/>
      <c r="AA20225" s="429"/>
      <c r="AB20225" s="185"/>
      <c r="AC20225" s="431"/>
    </row>
    <row r="20226" spans="24:29">
      <c r="X20226" s="429"/>
      <c r="Y20226" s="429"/>
      <c r="Z20226" s="429"/>
      <c r="AA20226" s="429"/>
      <c r="AB20226" s="185"/>
      <c r="AC20226" s="431"/>
    </row>
    <row r="20227" spans="24:29">
      <c r="X20227" s="429"/>
      <c r="Y20227" s="429"/>
      <c r="Z20227" s="429"/>
      <c r="AA20227" s="429"/>
      <c r="AB20227" s="185"/>
      <c r="AC20227" s="431"/>
    </row>
    <row r="20228" spans="24:29">
      <c r="X20228" s="429"/>
      <c r="Y20228" s="429"/>
      <c r="Z20228" s="429"/>
      <c r="AA20228" s="429"/>
      <c r="AB20228" s="185"/>
      <c r="AC20228" s="431"/>
    </row>
    <row r="20229" spans="24:29">
      <c r="X20229" s="429"/>
      <c r="Y20229" s="429"/>
      <c r="Z20229" s="429"/>
      <c r="AA20229" s="429"/>
      <c r="AB20229" s="185"/>
      <c r="AC20229" s="431"/>
    </row>
    <row r="20230" spans="24:29">
      <c r="X20230" s="429"/>
      <c r="Y20230" s="429"/>
      <c r="Z20230" s="429"/>
      <c r="AA20230" s="429"/>
      <c r="AB20230" s="185"/>
      <c r="AC20230" s="431"/>
    </row>
    <row r="20231" spans="24:29">
      <c r="X20231" s="429"/>
      <c r="Y20231" s="429"/>
      <c r="Z20231" s="429"/>
      <c r="AA20231" s="429"/>
      <c r="AB20231" s="185"/>
      <c r="AC20231" s="431"/>
    </row>
    <row r="20232" spans="24:29">
      <c r="X20232" s="429"/>
      <c r="Y20232" s="429"/>
      <c r="Z20232" s="429"/>
      <c r="AA20232" s="429"/>
      <c r="AB20232" s="185"/>
      <c r="AC20232" s="431"/>
    </row>
    <row r="20233" spans="24:29">
      <c r="X20233" s="429"/>
      <c r="Y20233" s="429"/>
      <c r="Z20233" s="429"/>
      <c r="AA20233" s="429"/>
      <c r="AB20233" s="185"/>
      <c r="AC20233" s="431"/>
    </row>
    <row r="20234" spans="24:29">
      <c r="X20234" s="429"/>
      <c r="Y20234" s="429"/>
      <c r="Z20234" s="429"/>
      <c r="AA20234" s="429"/>
      <c r="AB20234" s="185"/>
      <c r="AC20234" s="431"/>
    </row>
    <row r="20235" spans="24:29">
      <c r="X20235" s="429"/>
      <c r="Y20235" s="429"/>
      <c r="Z20235" s="429"/>
      <c r="AA20235" s="429"/>
      <c r="AB20235" s="185"/>
      <c r="AC20235" s="431"/>
    </row>
    <row r="20236" spans="24:29">
      <c r="X20236" s="429"/>
      <c r="Y20236" s="429"/>
      <c r="Z20236" s="429"/>
      <c r="AA20236" s="429"/>
      <c r="AB20236" s="185"/>
      <c r="AC20236" s="431"/>
    </row>
    <row r="20237" spans="24:29">
      <c r="X20237" s="429"/>
      <c r="Y20237" s="429"/>
      <c r="Z20237" s="429"/>
      <c r="AA20237" s="429"/>
      <c r="AB20237" s="185"/>
      <c r="AC20237" s="431"/>
    </row>
    <row r="20238" spans="24:29">
      <c r="X20238" s="429"/>
      <c r="Y20238" s="429"/>
      <c r="Z20238" s="429"/>
      <c r="AA20238" s="429"/>
      <c r="AB20238" s="185"/>
      <c r="AC20238" s="431"/>
    </row>
    <row r="20239" spans="24:29">
      <c r="X20239" s="429"/>
      <c r="Y20239" s="429"/>
      <c r="Z20239" s="429"/>
      <c r="AA20239" s="429"/>
      <c r="AB20239" s="185"/>
      <c r="AC20239" s="431"/>
    </row>
    <row r="20240" spans="24:29">
      <c r="X20240" s="429"/>
      <c r="Y20240" s="429"/>
      <c r="Z20240" s="429"/>
      <c r="AA20240" s="429"/>
      <c r="AB20240" s="185"/>
      <c r="AC20240" s="431"/>
    </row>
    <row r="20241" spans="24:29">
      <c r="X20241" s="429"/>
      <c r="Y20241" s="429"/>
      <c r="Z20241" s="429"/>
      <c r="AA20241" s="429"/>
      <c r="AB20241" s="185"/>
      <c r="AC20241" s="431"/>
    </row>
    <row r="20242" spans="24:29">
      <c r="X20242" s="429"/>
      <c r="Y20242" s="429"/>
      <c r="Z20242" s="429"/>
      <c r="AA20242" s="429"/>
      <c r="AB20242" s="185"/>
      <c r="AC20242" s="431"/>
    </row>
    <row r="20243" spans="24:29">
      <c r="X20243" s="429"/>
      <c r="Y20243" s="429"/>
      <c r="Z20243" s="429"/>
      <c r="AA20243" s="429"/>
      <c r="AB20243" s="185"/>
      <c r="AC20243" s="431"/>
    </row>
    <row r="20244" spans="24:29">
      <c r="X20244" s="429"/>
      <c r="Y20244" s="429"/>
      <c r="Z20244" s="429"/>
      <c r="AA20244" s="429"/>
      <c r="AB20244" s="185"/>
      <c r="AC20244" s="431"/>
    </row>
    <row r="20245" spans="24:29">
      <c r="X20245" s="429"/>
      <c r="Y20245" s="429"/>
      <c r="Z20245" s="429"/>
      <c r="AA20245" s="429"/>
      <c r="AB20245" s="185"/>
      <c r="AC20245" s="431"/>
    </row>
    <row r="20246" spans="24:29">
      <c r="X20246" s="429"/>
      <c r="Y20246" s="429"/>
      <c r="Z20246" s="429"/>
      <c r="AA20246" s="429"/>
      <c r="AB20246" s="185"/>
      <c r="AC20246" s="431"/>
    </row>
    <row r="20247" spans="24:29">
      <c r="X20247" s="429"/>
      <c r="Y20247" s="429"/>
      <c r="Z20247" s="429"/>
      <c r="AA20247" s="429"/>
      <c r="AB20247" s="185"/>
      <c r="AC20247" s="431"/>
    </row>
    <row r="20248" spans="24:29">
      <c r="X20248" s="429"/>
      <c r="Y20248" s="429"/>
      <c r="Z20248" s="429"/>
      <c r="AA20248" s="429"/>
      <c r="AB20248" s="185"/>
      <c r="AC20248" s="431"/>
    </row>
    <row r="20249" spans="24:29">
      <c r="X20249" s="429"/>
      <c r="Y20249" s="429"/>
      <c r="Z20249" s="429"/>
      <c r="AA20249" s="429"/>
      <c r="AB20249" s="185"/>
      <c r="AC20249" s="431"/>
    </row>
    <row r="20250" spans="24:29">
      <c r="X20250" s="429"/>
      <c r="Y20250" s="429"/>
      <c r="Z20250" s="429"/>
      <c r="AA20250" s="429"/>
      <c r="AB20250" s="185"/>
      <c r="AC20250" s="431"/>
    </row>
    <row r="20251" spans="24:29">
      <c r="X20251" s="429"/>
      <c r="Y20251" s="429"/>
      <c r="Z20251" s="429"/>
      <c r="AA20251" s="429"/>
      <c r="AB20251" s="185"/>
      <c r="AC20251" s="431"/>
    </row>
    <row r="20252" spans="24:29">
      <c r="X20252" s="429"/>
      <c r="Y20252" s="429"/>
      <c r="Z20252" s="429"/>
      <c r="AA20252" s="429"/>
      <c r="AB20252" s="185"/>
      <c r="AC20252" s="431"/>
    </row>
    <row r="20253" spans="24:29">
      <c r="X20253" s="429"/>
      <c r="Y20253" s="429"/>
      <c r="Z20253" s="429"/>
      <c r="AA20253" s="429"/>
      <c r="AB20253" s="185"/>
      <c r="AC20253" s="431"/>
    </row>
    <row r="20254" spans="24:29">
      <c r="X20254" s="429"/>
      <c r="Y20254" s="429"/>
      <c r="Z20254" s="429"/>
      <c r="AA20254" s="429"/>
      <c r="AB20254" s="185"/>
      <c r="AC20254" s="431"/>
    </row>
    <row r="20255" spans="24:29">
      <c r="X20255" s="429"/>
      <c r="Y20255" s="429"/>
      <c r="Z20255" s="429"/>
      <c r="AA20255" s="429"/>
      <c r="AB20255" s="185"/>
      <c r="AC20255" s="431"/>
    </row>
    <row r="20256" spans="24:29">
      <c r="X20256" s="429"/>
      <c r="Y20256" s="429"/>
      <c r="Z20256" s="429"/>
      <c r="AA20256" s="429"/>
      <c r="AB20256" s="185"/>
      <c r="AC20256" s="431"/>
    </row>
    <row r="20257" spans="24:29">
      <c r="X20257" s="429"/>
      <c r="Y20257" s="429"/>
      <c r="Z20257" s="429"/>
      <c r="AA20257" s="429"/>
      <c r="AB20257" s="185"/>
      <c r="AC20257" s="431"/>
    </row>
    <row r="20258" spans="24:29">
      <c r="X20258" s="429"/>
      <c r="Y20258" s="429"/>
      <c r="Z20258" s="429"/>
      <c r="AA20258" s="429"/>
      <c r="AB20258" s="185"/>
      <c r="AC20258" s="431"/>
    </row>
    <row r="20259" spans="24:29">
      <c r="X20259" s="429"/>
      <c r="Y20259" s="429"/>
      <c r="Z20259" s="429"/>
      <c r="AA20259" s="429"/>
      <c r="AB20259" s="185"/>
      <c r="AC20259" s="431"/>
    </row>
    <row r="20260" spans="24:29">
      <c r="X20260" s="429"/>
      <c r="Y20260" s="429"/>
      <c r="Z20260" s="429"/>
      <c r="AA20260" s="429"/>
      <c r="AB20260" s="185"/>
      <c r="AC20260" s="431"/>
    </row>
    <row r="20261" spans="24:29">
      <c r="X20261" s="429"/>
      <c r="Y20261" s="429"/>
      <c r="Z20261" s="429"/>
      <c r="AA20261" s="429"/>
      <c r="AB20261" s="185"/>
      <c r="AC20261" s="431"/>
    </row>
    <row r="20262" spans="24:29">
      <c r="X20262" s="429"/>
      <c r="Y20262" s="429"/>
      <c r="Z20262" s="429"/>
      <c r="AA20262" s="429"/>
      <c r="AB20262" s="185"/>
      <c r="AC20262" s="431"/>
    </row>
    <row r="20263" spans="24:29">
      <c r="X20263" s="429"/>
      <c r="Y20263" s="429"/>
      <c r="Z20263" s="429"/>
      <c r="AA20263" s="429"/>
      <c r="AB20263" s="185"/>
      <c r="AC20263" s="431"/>
    </row>
    <row r="20264" spans="24:29">
      <c r="X20264" s="429"/>
      <c r="Y20264" s="429"/>
      <c r="Z20264" s="429"/>
      <c r="AA20264" s="429"/>
      <c r="AB20264" s="185"/>
      <c r="AC20264" s="431"/>
    </row>
    <row r="20265" spans="24:29">
      <c r="X20265" s="429"/>
      <c r="Y20265" s="429"/>
      <c r="Z20265" s="429"/>
      <c r="AA20265" s="429"/>
      <c r="AB20265" s="185"/>
      <c r="AC20265" s="431"/>
    </row>
    <row r="20266" spans="24:29">
      <c r="X20266" s="429"/>
      <c r="Y20266" s="429"/>
      <c r="Z20266" s="429"/>
      <c r="AA20266" s="429"/>
      <c r="AB20266" s="185"/>
      <c r="AC20266" s="431"/>
    </row>
    <row r="20267" spans="24:29">
      <c r="X20267" s="429"/>
      <c r="Y20267" s="429"/>
      <c r="Z20267" s="429"/>
      <c r="AA20267" s="429"/>
      <c r="AB20267" s="185"/>
      <c r="AC20267" s="431"/>
    </row>
    <row r="20268" spans="24:29">
      <c r="X20268" s="429"/>
      <c r="Y20268" s="429"/>
      <c r="Z20268" s="429"/>
      <c r="AA20268" s="429"/>
      <c r="AB20268" s="185"/>
      <c r="AC20268" s="431"/>
    </row>
    <row r="20269" spans="24:29">
      <c r="X20269" s="429"/>
      <c r="Y20269" s="429"/>
      <c r="Z20269" s="429"/>
      <c r="AA20269" s="429"/>
      <c r="AB20269" s="185"/>
      <c r="AC20269" s="431"/>
    </row>
    <row r="20270" spans="24:29">
      <c r="X20270" s="429"/>
      <c r="Y20270" s="429"/>
      <c r="Z20270" s="429"/>
      <c r="AA20270" s="429"/>
      <c r="AB20270" s="185"/>
      <c r="AC20270" s="431"/>
    </row>
    <row r="20271" spans="24:29">
      <c r="X20271" s="429"/>
      <c r="Y20271" s="429"/>
      <c r="Z20271" s="429"/>
      <c r="AA20271" s="429"/>
      <c r="AB20271" s="185"/>
      <c r="AC20271" s="431"/>
    </row>
    <row r="20272" spans="24:29">
      <c r="X20272" s="429"/>
      <c r="Y20272" s="429"/>
      <c r="Z20272" s="429"/>
      <c r="AA20272" s="429"/>
      <c r="AB20272" s="185"/>
      <c r="AC20272" s="431"/>
    </row>
    <row r="20273" spans="24:29">
      <c r="X20273" s="429"/>
      <c r="Y20273" s="429"/>
      <c r="Z20273" s="429"/>
      <c r="AA20273" s="429"/>
      <c r="AB20273" s="185"/>
      <c r="AC20273" s="431"/>
    </row>
    <row r="20274" spans="24:29">
      <c r="X20274" s="429"/>
      <c r="Y20274" s="429"/>
      <c r="Z20274" s="429"/>
      <c r="AA20274" s="429"/>
      <c r="AB20274" s="185"/>
      <c r="AC20274" s="431"/>
    </row>
    <row r="20275" spans="24:29">
      <c r="X20275" s="429"/>
      <c r="Y20275" s="429"/>
      <c r="Z20275" s="429"/>
      <c r="AA20275" s="429"/>
      <c r="AB20275" s="185"/>
      <c r="AC20275" s="431"/>
    </row>
    <row r="20276" spans="24:29">
      <c r="X20276" s="429"/>
      <c r="Y20276" s="429"/>
      <c r="Z20276" s="429"/>
      <c r="AA20276" s="429"/>
      <c r="AB20276" s="185"/>
      <c r="AC20276" s="431"/>
    </row>
    <row r="20277" spans="24:29">
      <c r="X20277" s="429"/>
      <c r="Y20277" s="429"/>
      <c r="Z20277" s="429"/>
      <c r="AA20277" s="429"/>
      <c r="AB20277" s="185"/>
      <c r="AC20277" s="431"/>
    </row>
    <row r="20278" spans="24:29">
      <c r="X20278" s="429"/>
      <c r="Y20278" s="429"/>
      <c r="Z20278" s="429"/>
      <c r="AA20278" s="429"/>
      <c r="AB20278" s="185"/>
      <c r="AC20278" s="431"/>
    </row>
    <row r="20279" spans="24:29">
      <c r="X20279" s="429"/>
      <c r="Y20279" s="429"/>
      <c r="Z20279" s="429"/>
      <c r="AA20279" s="429"/>
      <c r="AB20279" s="185"/>
      <c r="AC20279" s="431"/>
    </row>
    <row r="20280" spans="24:29">
      <c r="X20280" s="429"/>
      <c r="Y20280" s="429"/>
      <c r="Z20280" s="429"/>
      <c r="AA20280" s="429"/>
      <c r="AB20280" s="185"/>
      <c r="AC20280" s="431"/>
    </row>
    <row r="20281" spans="24:29">
      <c r="X20281" s="429"/>
      <c r="Y20281" s="429"/>
      <c r="Z20281" s="429"/>
      <c r="AA20281" s="429"/>
      <c r="AB20281" s="185"/>
      <c r="AC20281" s="431"/>
    </row>
    <row r="20282" spans="24:29">
      <c r="X20282" s="429"/>
      <c r="Y20282" s="429"/>
      <c r="Z20282" s="429"/>
      <c r="AA20282" s="429"/>
      <c r="AB20282" s="185"/>
      <c r="AC20282" s="431"/>
    </row>
    <row r="20283" spans="24:29">
      <c r="X20283" s="429"/>
      <c r="Y20283" s="429"/>
      <c r="Z20283" s="429"/>
      <c r="AA20283" s="429"/>
      <c r="AB20283" s="185"/>
      <c r="AC20283" s="431"/>
    </row>
    <row r="20284" spans="24:29">
      <c r="X20284" s="429"/>
      <c r="Y20284" s="429"/>
      <c r="Z20284" s="429"/>
      <c r="AA20284" s="429"/>
      <c r="AB20284" s="185"/>
      <c r="AC20284" s="431"/>
    </row>
    <row r="20285" spans="24:29">
      <c r="X20285" s="429"/>
      <c r="Y20285" s="429"/>
      <c r="Z20285" s="429"/>
      <c r="AA20285" s="429"/>
      <c r="AB20285" s="185"/>
      <c r="AC20285" s="431"/>
    </row>
    <row r="20286" spans="24:29">
      <c r="X20286" s="429"/>
      <c r="Y20286" s="429"/>
      <c r="Z20286" s="429"/>
      <c r="AA20286" s="429"/>
      <c r="AB20286" s="185"/>
      <c r="AC20286" s="431"/>
    </row>
    <row r="20287" spans="24:29">
      <c r="X20287" s="429"/>
      <c r="Y20287" s="429"/>
      <c r="Z20287" s="429"/>
      <c r="AA20287" s="429"/>
      <c r="AB20287" s="185"/>
      <c r="AC20287" s="431"/>
    </row>
    <row r="20288" spans="24:29">
      <c r="X20288" s="429"/>
      <c r="Y20288" s="429"/>
      <c r="Z20288" s="429"/>
      <c r="AA20288" s="429"/>
      <c r="AB20288" s="185"/>
      <c r="AC20288" s="431"/>
    </row>
    <row r="20289" spans="24:29">
      <c r="X20289" s="429"/>
      <c r="Y20289" s="429"/>
      <c r="Z20289" s="429"/>
      <c r="AA20289" s="429"/>
      <c r="AB20289" s="185"/>
      <c r="AC20289" s="431"/>
    </row>
    <row r="20290" spans="24:29">
      <c r="X20290" s="429"/>
      <c r="Y20290" s="429"/>
      <c r="Z20290" s="429"/>
      <c r="AA20290" s="429"/>
      <c r="AB20290" s="185"/>
      <c r="AC20290" s="431"/>
    </row>
    <row r="20291" spans="24:29">
      <c r="X20291" s="429"/>
      <c r="Y20291" s="429"/>
      <c r="Z20291" s="429"/>
      <c r="AA20291" s="429"/>
      <c r="AB20291" s="185"/>
      <c r="AC20291" s="431"/>
    </row>
    <row r="20292" spans="24:29">
      <c r="X20292" s="429"/>
      <c r="Y20292" s="429"/>
      <c r="Z20292" s="429"/>
      <c r="AA20292" s="429"/>
      <c r="AB20292" s="185"/>
      <c r="AC20292" s="431"/>
    </row>
    <row r="20293" spans="24:29">
      <c r="X20293" s="429"/>
      <c r="Y20293" s="429"/>
      <c r="Z20293" s="429"/>
      <c r="AA20293" s="429"/>
      <c r="AB20293" s="185"/>
      <c r="AC20293" s="431"/>
    </row>
    <row r="20294" spans="24:29">
      <c r="X20294" s="429"/>
      <c r="Y20294" s="429"/>
      <c r="Z20294" s="429"/>
      <c r="AA20294" s="429"/>
      <c r="AB20294" s="185"/>
      <c r="AC20294" s="431"/>
    </row>
    <row r="20295" spans="24:29">
      <c r="X20295" s="429"/>
      <c r="Y20295" s="429"/>
      <c r="Z20295" s="429"/>
      <c r="AA20295" s="429"/>
      <c r="AB20295" s="185"/>
      <c r="AC20295" s="431"/>
    </row>
    <row r="20296" spans="24:29">
      <c r="X20296" s="429"/>
      <c r="Y20296" s="429"/>
      <c r="Z20296" s="429"/>
      <c r="AA20296" s="429"/>
      <c r="AB20296" s="185"/>
      <c r="AC20296" s="431"/>
    </row>
    <row r="20297" spans="24:29">
      <c r="X20297" s="429"/>
      <c r="Y20297" s="429"/>
      <c r="Z20297" s="429"/>
      <c r="AA20297" s="429"/>
      <c r="AB20297" s="185"/>
      <c r="AC20297" s="431"/>
    </row>
    <row r="20298" spans="24:29">
      <c r="X20298" s="429"/>
      <c r="Y20298" s="429"/>
      <c r="Z20298" s="429"/>
      <c r="AA20298" s="429"/>
      <c r="AB20298" s="185"/>
      <c r="AC20298" s="431"/>
    </row>
    <row r="20299" spans="24:29">
      <c r="X20299" s="429"/>
      <c r="Y20299" s="429"/>
      <c r="Z20299" s="429"/>
      <c r="AA20299" s="429"/>
      <c r="AB20299" s="185"/>
      <c r="AC20299" s="431"/>
    </row>
    <row r="20300" spans="24:29">
      <c r="X20300" s="429"/>
      <c r="Y20300" s="429"/>
      <c r="Z20300" s="429"/>
      <c r="AA20300" s="429"/>
      <c r="AB20300" s="185"/>
      <c r="AC20300" s="431"/>
    </row>
    <row r="20301" spans="24:29">
      <c r="X20301" s="429"/>
      <c r="Y20301" s="429"/>
      <c r="Z20301" s="429"/>
      <c r="AA20301" s="429"/>
      <c r="AB20301" s="185"/>
      <c r="AC20301" s="431"/>
    </row>
    <row r="20302" spans="24:29">
      <c r="X20302" s="429"/>
      <c r="Y20302" s="429"/>
      <c r="Z20302" s="429"/>
      <c r="AA20302" s="429"/>
      <c r="AB20302" s="185"/>
      <c r="AC20302" s="431"/>
    </row>
    <row r="20303" spans="24:29">
      <c r="X20303" s="429"/>
      <c r="Y20303" s="429"/>
      <c r="Z20303" s="429"/>
      <c r="AA20303" s="429"/>
      <c r="AB20303" s="185"/>
      <c r="AC20303" s="431"/>
    </row>
    <row r="20304" spans="24:29">
      <c r="X20304" s="429"/>
      <c r="Y20304" s="429"/>
      <c r="Z20304" s="429"/>
      <c r="AA20304" s="429"/>
      <c r="AB20304" s="185"/>
      <c r="AC20304" s="431"/>
    </row>
    <row r="20305" spans="24:29">
      <c r="X20305" s="429"/>
      <c r="Y20305" s="429"/>
      <c r="Z20305" s="429"/>
      <c r="AA20305" s="429"/>
      <c r="AB20305" s="185"/>
      <c r="AC20305" s="431"/>
    </row>
    <row r="20306" spans="24:29">
      <c r="X20306" s="429"/>
      <c r="Y20306" s="429"/>
      <c r="Z20306" s="429"/>
      <c r="AA20306" s="429"/>
      <c r="AB20306" s="185"/>
      <c r="AC20306" s="431"/>
    </row>
    <row r="20307" spans="24:29">
      <c r="X20307" s="429"/>
      <c r="Y20307" s="429"/>
      <c r="Z20307" s="429"/>
      <c r="AA20307" s="429"/>
      <c r="AB20307" s="185"/>
      <c r="AC20307" s="431"/>
    </row>
    <row r="20308" spans="24:29">
      <c r="X20308" s="429"/>
      <c r="Y20308" s="429"/>
      <c r="Z20308" s="429"/>
      <c r="AA20308" s="429"/>
      <c r="AB20308" s="185"/>
      <c r="AC20308" s="431"/>
    </row>
    <row r="20309" spans="24:29">
      <c r="X20309" s="429"/>
      <c r="Y20309" s="429"/>
      <c r="Z20309" s="429"/>
      <c r="AA20309" s="429"/>
      <c r="AB20309" s="185"/>
      <c r="AC20309" s="431"/>
    </row>
    <row r="20310" spans="24:29">
      <c r="X20310" s="429"/>
      <c r="Y20310" s="429"/>
      <c r="Z20310" s="429"/>
      <c r="AA20310" s="429"/>
      <c r="AB20310" s="185"/>
      <c r="AC20310" s="431"/>
    </row>
    <row r="20311" spans="24:29">
      <c r="X20311" s="429"/>
      <c r="Y20311" s="429"/>
      <c r="Z20311" s="429"/>
      <c r="AA20311" s="429"/>
      <c r="AB20311" s="185"/>
      <c r="AC20311" s="431"/>
    </row>
    <row r="20312" spans="24:29">
      <c r="X20312" s="429"/>
      <c r="Y20312" s="429"/>
      <c r="Z20312" s="429"/>
      <c r="AA20312" s="429"/>
      <c r="AB20312" s="185"/>
      <c r="AC20312" s="431"/>
    </row>
    <row r="20313" spans="24:29">
      <c r="X20313" s="429"/>
      <c r="Y20313" s="429"/>
      <c r="Z20313" s="429"/>
      <c r="AA20313" s="429"/>
      <c r="AB20313" s="185"/>
      <c r="AC20313" s="431"/>
    </row>
    <row r="20314" spans="24:29">
      <c r="X20314" s="429"/>
      <c r="Y20314" s="429"/>
      <c r="Z20314" s="429"/>
      <c r="AA20314" s="429"/>
      <c r="AB20314" s="185"/>
      <c r="AC20314" s="431"/>
    </row>
    <row r="20315" spans="24:29">
      <c r="X20315" s="429"/>
      <c r="Y20315" s="429"/>
      <c r="Z20315" s="429"/>
      <c r="AA20315" s="429"/>
      <c r="AB20315" s="185"/>
      <c r="AC20315" s="431"/>
    </row>
    <row r="20316" spans="24:29">
      <c r="X20316" s="429"/>
      <c r="Y20316" s="429"/>
      <c r="Z20316" s="429"/>
      <c r="AA20316" s="429"/>
      <c r="AB20316" s="185"/>
      <c r="AC20316" s="431"/>
    </row>
    <row r="20317" spans="24:29">
      <c r="X20317" s="429"/>
      <c r="Y20317" s="429"/>
      <c r="Z20317" s="429"/>
      <c r="AA20317" s="429"/>
      <c r="AB20317" s="185"/>
      <c r="AC20317" s="431"/>
    </row>
    <row r="20318" spans="24:29">
      <c r="X20318" s="429"/>
      <c r="Y20318" s="429"/>
      <c r="Z20318" s="429"/>
      <c r="AA20318" s="429"/>
      <c r="AB20318" s="185"/>
      <c r="AC20318" s="431"/>
    </row>
    <row r="20319" spans="24:29">
      <c r="X20319" s="429"/>
      <c r="Y20319" s="429"/>
      <c r="Z20319" s="429"/>
      <c r="AA20319" s="429"/>
      <c r="AB20319" s="185"/>
      <c r="AC20319" s="431"/>
    </row>
    <row r="20320" spans="24:29">
      <c r="X20320" s="429"/>
      <c r="Y20320" s="429"/>
      <c r="Z20320" s="429"/>
      <c r="AA20320" s="429"/>
      <c r="AB20320" s="185"/>
      <c r="AC20320" s="431"/>
    </row>
    <row r="20321" spans="24:29">
      <c r="X20321" s="429"/>
      <c r="Y20321" s="429"/>
      <c r="Z20321" s="429"/>
      <c r="AA20321" s="429"/>
      <c r="AB20321" s="185"/>
      <c r="AC20321" s="431"/>
    </row>
    <row r="20322" spans="24:29">
      <c r="X20322" s="429"/>
      <c r="Y20322" s="429"/>
      <c r="Z20322" s="429"/>
      <c r="AA20322" s="429"/>
      <c r="AB20322" s="185"/>
      <c r="AC20322" s="431"/>
    </row>
    <row r="20323" spans="24:29">
      <c r="X20323" s="429"/>
      <c r="Y20323" s="429"/>
      <c r="Z20323" s="429"/>
      <c r="AA20323" s="429"/>
      <c r="AB20323" s="185"/>
      <c r="AC20323" s="431"/>
    </row>
    <row r="20324" spans="24:29">
      <c r="X20324" s="429"/>
      <c r="Y20324" s="429"/>
      <c r="Z20324" s="429"/>
      <c r="AA20324" s="429"/>
      <c r="AB20324" s="185"/>
      <c r="AC20324" s="431"/>
    </row>
    <row r="20325" spans="24:29">
      <c r="X20325" s="429"/>
      <c r="Y20325" s="429"/>
      <c r="Z20325" s="429"/>
      <c r="AA20325" s="429"/>
      <c r="AB20325" s="185"/>
      <c r="AC20325" s="431"/>
    </row>
    <row r="20326" spans="24:29">
      <c r="X20326" s="429"/>
      <c r="Y20326" s="429"/>
      <c r="Z20326" s="429"/>
      <c r="AA20326" s="429"/>
      <c r="AB20326" s="185"/>
      <c r="AC20326" s="431"/>
    </row>
    <row r="20327" spans="24:29">
      <c r="X20327" s="429"/>
      <c r="Y20327" s="429"/>
      <c r="Z20327" s="429"/>
      <c r="AA20327" s="429"/>
      <c r="AB20327" s="185"/>
      <c r="AC20327" s="431"/>
    </row>
    <row r="20328" spans="24:29">
      <c r="X20328" s="429"/>
      <c r="Y20328" s="429"/>
      <c r="Z20328" s="429"/>
      <c r="AA20328" s="429"/>
      <c r="AB20328" s="185"/>
      <c r="AC20328" s="431"/>
    </row>
    <row r="20329" spans="24:29">
      <c r="X20329" s="429"/>
      <c r="Y20329" s="429"/>
      <c r="Z20329" s="429"/>
      <c r="AA20329" s="429"/>
      <c r="AB20329" s="185"/>
      <c r="AC20329" s="431"/>
    </row>
    <row r="20330" spans="24:29">
      <c r="X20330" s="429"/>
      <c r="Y20330" s="429"/>
      <c r="Z20330" s="429"/>
      <c r="AA20330" s="429"/>
      <c r="AB20330" s="185"/>
      <c r="AC20330" s="431"/>
    </row>
    <row r="20331" spans="24:29">
      <c r="X20331" s="429"/>
      <c r="Y20331" s="429"/>
      <c r="Z20331" s="429"/>
      <c r="AA20331" s="429"/>
      <c r="AB20331" s="185"/>
      <c r="AC20331" s="431"/>
    </row>
    <row r="20332" spans="24:29">
      <c r="X20332" s="429"/>
      <c r="Y20332" s="429"/>
      <c r="Z20332" s="429"/>
      <c r="AA20332" s="429"/>
      <c r="AB20332" s="185"/>
      <c r="AC20332" s="431"/>
    </row>
    <row r="20333" spans="24:29">
      <c r="X20333" s="429"/>
      <c r="Y20333" s="429"/>
      <c r="Z20333" s="429"/>
      <c r="AA20333" s="429"/>
      <c r="AB20333" s="185"/>
      <c r="AC20333" s="431"/>
    </row>
    <row r="20334" spans="24:29">
      <c r="X20334" s="429"/>
      <c r="Y20334" s="429"/>
      <c r="Z20334" s="429"/>
      <c r="AA20334" s="429"/>
      <c r="AB20334" s="185"/>
      <c r="AC20334" s="431"/>
    </row>
    <row r="20335" spans="24:29">
      <c r="X20335" s="429"/>
      <c r="Y20335" s="429"/>
      <c r="Z20335" s="429"/>
      <c r="AA20335" s="429"/>
      <c r="AB20335" s="185"/>
      <c r="AC20335" s="431"/>
    </row>
    <row r="20336" spans="24:29">
      <c r="X20336" s="429"/>
      <c r="Y20336" s="429"/>
      <c r="Z20336" s="429"/>
      <c r="AA20336" s="429"/>
      <c r="AB20336" s="185"/>
      <c r="AC20336" s="431"/>
    </row>
    <row r="20337" spans="24:29">
      <c r="X20337" s="429"/>
      <c r="Y20337" s="429"/>
      <c r="Z20337" s="429"/>
      <c r="AA20337" s="429"/>
      <c r="AB20337" s="185"/>
      <c r="AC20337" s="431"/>
    </row>
    <row r="20338" spans="24:29">
      <c r="X20338" s="429"/>
      <c r="Y20338" s="429"/>
      <c r="Z20338" s="429"/>
      <c r="AA20338" s="429"/>
      <c r="AB20338" s="185"/>
      <c r="AC20338" s="431"/>
    </row>
    <row r="20339" spans="24:29">
      <c r="X20339" s="429"/>
      <c r="Y20339" s="429"/>
      <c r="Z20339" s="429"/>
      <c r="AA20339" s="429"/>
      <c r="AB20339" s="185"/>
      <c r="AC20339" s="431"/>
    </row>
    <row r="20340" spans="24:29">
      <c r="X20340" s="429"/>
      <c r="Y20340" s="429"/>
      <c r="Z20340" s="429"/>
      <c r="AA20340" s="429"/>
      <c r="AB20340" s="185"/>
      <c r="AC20340" s="431"/>
    </row>
    <row r="20341" spans="24:29">
      <c r="X20341" s="429"/>
      <c r="Y20341" s="429"/>
      <c r="Z20341" s="429"/>
      <c r="AA20341" s="429"/>
      <c r="AB20341" s="185"/>
      <c r="AC20341" s="431"/>
    </row>
    <row r="20342" spans="24:29">
      <c r="X20342" s="429"/>
      <c r="Y20342" s="429"/>
      <c r="Z20342" s="429"/>
      <c r="AA20342" s="429"/>
      <c r="AB20342" s="185"/>
      <c r="AC20342" s="431"/>
    </row>
    <row r="20343" spans="24:29">
      <c r="X20343" s="429"/>
      <c r="Y20343" s="429"/>
      <c r="Z20343" s="429"/>
      <c r="AA20343" s="429"/>
      <c r="AB20343" s="185"/>
      <c r="AC20343" s="431"/>
    </row>
    <row r="20344" spans="24:29">
      <c r="X20344" s="429"/>
      <c r="Y20344" s="429"/>
      <c r="Z20344" s="429"/>
      <c r="AA20344" s="429"/>
      <c r="AB20344" s="185"/>
      <c r="AC20344" s="431"/>
    </row>
    <row r="20345" spans="24:29">
      <c r="X20345" s="429"/>
      <c r="Y20345" s="429"/>
      <c r="Z20345" s="429"/>
      <c r="AA20345" s="429"/>
      <c r="AB20345" s="185"/>
      <c r="AC20345" s="431"/>
    </row>
    <row r="20346" spans="24:29">
      <c r="X20346" s="429"/>
      <c r="Y20346" s="429"/>
      <c r="Z20346" s="429"/>
      <c r="AA20346" s="429"/>
      <c r="AB20346" s="185"/>
      <c r="AC20346" s="431"/>
    </row>
    <row r="20347" spans="24:29">
      <c r="X20347" s="429"/>
      <c r="Y20347" s="429"/>
      <c r="Z20347" s="429"/>
      <c r="AA20347" s="429"/>
      <c r="AB20347" s="185"/>
      <c r="AC20347" s="431"/>
    </row>
    <row r="20348" spans="24:29">
      <c r="X20348" s="429"/>
      <c r="Y20348" s="429"/>
      <c r="Z20348" s="429"/>
      <c r="AA20348" s="429"/>
      <c r="AB20348" s="185"/>
      <c r="AC20348" s="431"/>
    </row>
    <row r="20349" spans="24:29">
      <c r="X20349" s="429"/>
      <c r="Y20349" s="429"/>
      <c r="Z20349" s="429"/>
      <c r="AA20349" s="429"/>
      <c r="AB20349" s="185"/>
      <c r="AC20349" s="431"/>
    </row>
    <row r="20350" spans="24:29">
      <c r="X20350" s="429"/>
      <c r="Y20350" s="429"/>
      <c r="Z20350" s="429"/>
      <c r="AA20350" s="429"/>
      <c r="AB20350" s="185"/>
      <c r="AC20350" s="431"/>
    </row>
    <row r="20351" spans="24:29">
      <c r="X20351" s="429"/>
      <c r="Y20351" s="429"/>
      <c r="Z20351" s="429"/>
      <c r="AA20351" s="429"/>
      <c r="AB20351" s="185"/>
      <c r="AC20351" s="431"/>
    </row>
    <row r="20352" spans="24:29">
      <c r="X20352" s="429"/>
      <c r="Y20352" s="429"/>
      <c r="Z20352" s="429"/>
      <c r="AA20352" s="429"/>
      <c r="AB20352" s="185"/>
      <c r="AC20352" s="431"/>
    </row>
    <row r="20353" spans="24:29">
      <c r="X20353" s="429"/>
      <c r="Y20353" s="429"/>
      <c r="Z20353" s="429"/>
      <c r="AA20353" s="429"/>
      <c r="AB20353" s="185"/>
      <c r="AC20353" s="431"/>
    </row>
    <row r="20354" spans="24:29">
      <c r="X20354" s="429"/>
      <c r="Y20354" s="429"/>
      <c r="Z20354" s="429"/>
      <c r="AA20354" s="429"/>
      <c r="AB20354" s="185"/>
      <c r="AC20354" s="431"/>
    </row>
    <row r="20355" spans="24:29">
      <c r="X20355" s="429"/>
      <c r="Y20355" s="429"/>
      <c r="Z20355" s="429"/>
      <c r="AA20355" s="429"/>
      <c r="AB20355" s="185"/>
      <c r="AC20355" s="431"/>
    </row>
    <row r="20356" spans="24:29">
      <c r="X20356" s="429"/>
      <c r="Y20356" s="429"/>
      <c r="Z20356" s="429"/>
      <c r="AA20356" s="429"/>
      <c r="AB20356" s="185"/>
      <c r="AC20356" s="431"/>
    </row>
    <row r="20357" spans="24:29">
      <c r="X20357" s="429"/>
      <c r="Y20357" s="429"/>
      <c r="Z20357" s="429"/>
      <c r="AA20357" s="429"/>
      <c r="AB20357" s="185"/>
      <c r="AC20357" s="431"/>
    </row>
    <row r="20358" spans="24:29">
      <c r="X20358" s="429"/>
      <c r="Y20358" s="429"/>
      <c r="Z20358" s="429"/>
      <c r="AA20358" s="429"/>
      <c r="AB20358" s="185"/>
      <c r="AC20358" s="431"/>
    </row>
    <row r="20359" spans="24:29">
      <c r="X20359" s="429"/>
      <c r="Y20359" s="429"/>
      <c r="Z20359" s="429"/>
      <c r="AA20359" s="429"/>
      <c r="AB20359" s="185"/>
      <c r="AC20359" s="431"/>
    </row>
    <row r="20360" spans="24:29">
      <c r="X20360" s="429"/>
      <c r="Y20360" s="429"/>
      <c r="Z20360" s="429"/>
      <c r="AA20360" s="429"/>
      <c r="AB20360" s="185"/>
      <c r="AC20360" s="431"/>
    </row>
    <row r="20361" spans="24:29">
      <c r="X20361" s="429"/>
      <c r="Y20361" s="429"/>
      <c r="Z20361" s="429"/>
      <c r="AA20361" s="429"/>
      <c r="AB20361" s="185"/>
      <c r="AC20361" s="431"/>
    </row>
    <row r="20362" spans="24:29">
      <c r="X20362" s="429"/>
      <c r="Y20362" s="429"/>
      <c r="Z20362" s="429"/>
      <c r="AA20362" s="429"/>
      <c r="AB20362" s="185"/>
      <c r="AC20362" s="431"/>
    </row>
    <row r="20363" spans="24:29">
      <c r="X20363" s="429"/>
      <c r="Y20363" s="429"/>
      <c r="Z20363" s="429"/>
      <c r="AA20363" s="429"/>
      <c r="AB20363" s="185"/>
      <c r="AC20363" s="431"/>
    </row>
    <row r="20364" spans="24:29">
      <c r="X20364" s="429"/>
      <c r="Y20364" s="429"/>
      <c r="Z20364" s="429"/>
      <c r="AA20364" s="429"/>
      <c r="AB20364" s="185"/>
      <c r="AC20364" s="431"/>
    </row>
    <row r="20365" spans="24:29">
      <c r="X20365" s="429"/>
      <c r="Y20365" s="429"/>
      <c r="Z20365" s="429"/>
      <c r="AA20365" s="429"/>
      <c r="AB20365" s="185"/>
      <c r="AC20365" s="431"/>
    </row>
    <row r="20366" spans="24:29">
      <c r="X20366" s="429"/>
      <c r="Y20366" s="429"/>
      <c r="Z20366" s="429"/>
      <c r="AA20366" s="429"/>
      <c r="AB20366" s="185"/>
      <c r="AC20366" s="431"/>
    </row>
    <row r="20367" spans="24:29">
      <c r="X20367" s="429"/>
      <c r="Y20367" s="429"/>
      <c r="Z20367" s="429"/>
      <c r="AA20367" s="429"/>
      <c r="AB20367" s="185"/>
      <c r="AC20367" s="431"/>
    </row>
    <row r="20368" spans="24:29">
      <c r="X20368" s="429"/>
      <c r="Y20368" s="429"/>
      <c r="Z20368" s="429"/>
      <c r="AA20368" s="429"/>
      <c r="AB20368" s="185"/>
      <c r="AC20368" s="431"/>
    </row>
    <row r="20369" spans="24:29">
      <c r="X20369" s="429"/>
      <c r="Y20369" s="429"/>
      <c r="Z20369" s="429"/>
      <c r="AA20369" s="429"/>
      <c r="AB20369" s="185"/>
      <c r="AC20369" s="431"/>
    </row>
    <row r="20370" spans="24:29">
      <c r="X20370" s="429"/>
      <c r="Y20370" s="429"/>
      <c r="Z20370" s="429"/>
      <c r="AA20370" s="429"/>
      <c r="AB20370" s="185"/>
      <c r="AC20370" s="431"/>
    </row>
    <row r="20371" spans="24:29">
      <c r="X20371" s="429"/>
      <c r="Y20371" s="429"/>
      <c r="Z20371" s="429"/>
      <c r="AA20371" s="429"/>
      <c r="AB20371" s="185"/>
      <c r="AC20371" s="431"/>
    </row>
    <row r="20372" spans="24:29">
      <c r="X20372" s="429"/>
      <c r="Y20372" s="429"/>
      <c r="Z20372" s="429"/>
      <c r="AA20372" s="429"/>
      <c r="AB20372" s="185"/>
      <c r="AC20372" s="431"/>
    </row>
    <row r="20373" spans="24:29">
      <c r="X20373" s="429"/>
      <c r="Y20373" s="429"/>
      <c r="Z20373" s="429"/>
      <c r="AA20373" s="429"/>
      <c r="AB20373" s="185"/>
      <c r="AC20373" s="431"/>
    </row>
    <row r="20374" spans="24:29">
      <c r="X20374" s="429"/>
      <c r="Y20374" s="429"/>
      <c r="Z20374" s="429"/>
      <c r="AA20374" s="429"/>
      <c r="AB20374" s="185"/>
      <c r="AC20374" s="431"/>
    </row>
    <row r="20375" spans="24:29">
      <c r="X20375" s="429"/>
      <c r="Y20375" s="429"/>
      <c r="Z20375" s="429"/>
      <c r="AA20375" s="429"/>
      <c r="AB20375" s="185"/>
      <c r="AC20375" s="431"/>
    </row>
    <row r="20376" spans="24:29">
      <c r="X20376" s="429"/>
      <c r="Y20376" s="429"/>
      <c r="Z20376" s="429"/>
      <c r="AA20376" s="429"/>
      <c r="AB20376" s="185"/>
      <c r="AC20376" s="431"/>
    </row>
    <row r="20377" spans="24:29">
      <c r="X20377" s="429"/>
      <c r="Y20377" s="429"/>
      <c r="Z20377" s="429"/>
      <c r="AA20377" s="429"/>
      <c r="AB20377" s="185"/>
      <c r="AC20377" s="431"/>
    </row>
    <row r="20378" spans="24:29">
      <c r="X20378" s="429"/>
      <c r="Y20378" s="429"/>
      <c r="Z20378" s="429"/>
      <c r="AA20378" s="429"/>
      <c r="AB20378" s="185"/>
      <c r="AC20378" s="431"/>
    </row>
    <row r="20379" spans="24:29">
      <c r="X20379" s="429"/>
      <c r="Y20379" s="429"/>
      <c r="Z20379" s="429"/>
      <c r="AA20379" s="429"/>
      <c r="AB20379" s="185"/>
      <c r="AC20379" s="431"/>
    </row>
    <row r="20380" spans="24:29">
      <c r="X20380" s="429"/>
      <c r="Y20380" s="429"/>
      <c r="Z20380" s="429"/>
      <c r="AA20380" s="429"/>
      <c r="AB20380" s="185"/>
      <c r="AC20380" s="431"/>
    </row>
    <row r="20381" spans="24:29">
      <c r="X20381" s="429"/>
      <c r="Y20381" s="429"/>
      <c r="Z20381" s="429"/>
      <c r="AA20381" s="429"/>
      <c r="AB20381" s="185"/>
      <c r="AC20381" s="431"/>
    </row>
    <row r="20382" spans="24:29">
      <c r="X20382" s="429"/>
      <c r="Y20382" s="429"/>
      <c r="Z20382" s="429"/>
      <c r="AA20382" s="429"/>
      <c r="AB20382" s="185"/>
      <c r="AC20382" s="431"/>
    </row>
    <row r="20383" spans="24:29">
      <c r="X20383" s="429"/>
      <c r="Y20383" s="429"/>
      <c r="Z20383" s="429"/>
      <c r="AA20383" s="429"/>
      <c r="AB20383" s="185"/>
      <c r="AC20383" s="431"/>
    </row>
    <row r="20384" spans="24:29">
      <c r="X20384" s="429"/>
      <c r="Y20384" s="429"/>
      <c r="Z20384" s="429"/>
      <c r="AA20384" s="429"/>
      <c r="AB20384" s="185"/>
      <c r="AC20384" s="431"/>
    </row>
    <row r="20385" spans="24:29">
      <c r="X20385" s="429"/>
      <c r="Y20385" s="429"/>
      <c r="Z20385" s="429"/>
      <c r="AA20385" s="429"/>
      <c r="AB20385" s="185"/>
      <c r="AC20385" s="431"/>
    </row>
    <row r="20386" spans="24:29">
      <c r="X20386" s="429"/>
      <c r="Y20386" s="429"/>
      <c r="Z20386" s="429"/>
      <c r="AA20386" s="429"/>
      <c r="AB20386" s="185"/>
      <c r="AC20386" s="431"/>
    </row>
    <row r="20387" spans="24:29">
      <c r="X20387" s="429"/>
      <c r="Y20387" s="429"/>
      <c r="Z20387" s="429"/>
      <c r="AA20387" s="429"/>
      <c r="AB20387" s="185"/>
      <c r="AC20387" s="431"/>
    </row>
    <row r="20388" spans="24:29">
      <c r="X20388" s="429"/>
      <c r="Y20388" s="429"/>
      <c r="Z20388" s="429"/>
      <c r="AA20388" s="429"/>
      <c r="AB20388" s="185"/>
      <c r="AC20388" s="431"/>
    </row>
    <row r="20389" spans="24:29">
      <c r="X20389" s="429"/>
      <c r="Y20389" s="429"/>
      <c r="Z20389" s="429"/>
      <c r="AA20389" s="429"/>
      <c r="AB20389" s="185"/>
      <c r="AC20389" s="431"/>
    </row>
    <row r="20390" spans="24:29">
      <c r="X20390" s="429"/>
      <c r="Y20390" s="429"/>
      <c r="Z20390" s="429"/>
      <c r="AA20390" s="429"/>
      <c r="AB20390" s="185"/>
      <c r="AC20390" s="431"/>
    </row>
    <row r="20391" spans="24:29">
      <c r="X20391" s="429"/>
      <c r="Y20391" s="429"/>
      <c r="Z20391" s="429"/>
      <c r="AA20391" s="429"/>
      <c r="AB20391" s="185"/>
      <c r="AC20391" s="431"/>
    </row>
    <row r="20392" spans="24:29">
      <c r="X20392" s="429"/>
      <c r="Y20392" s="429"/>
      <c r="Z20392" s="429"/>
      <c r="AA20392" s="429"/>
      <c r="AB20392" s="185"/>
      <c r="AC20392" s="431"/>
    </row>
    <row r="20393" spans="24:29">
      <c r="X20393" s="429"/>
      <c r="Y20393" s="429"/>
      <c r="Z20393" s="429"/>
      <c r="AA20393" s="429"/>
      <c r="AB20393" s="185"/>
      <c r="AC20393" s="431"/>
    </row>
    <row r="20394" spans="24:29">
      <c r="X20394" s="429"/>
      <c r="Y20394" s="429"/>
      <c r="Z20394" s="429"/>
      <c r="AA20394" s="429"/>
      <c r="AB20394" s="185"/>
      <c r="AC20394" s="431"/>
    </row>
    <row r="20395" spans="24:29">
      <c r="X20395" s="429"/>
      <c r="Y20395" s="429"/>
      <c r="Z20395" s="429"/>
      <c r="AA20395" s="429"/>
      <c r="AB20395" s="185"/>
      <c r="AC20395" s="431"/>
    </row>
    <row r="20396" spans="24:29">
      <c r="X20396" s="429"/>
      <c r="Y20396" s="429"/>
      <c r="Z20396" s="429"/>
      <c r="AA20396" s="429"/>
      <c r="AB20396" s="185"/>
      <c r="AC20396" s="431"/>
    </row>
    <row r="20397" spans="24:29">
      <c r="X20397" s="429"/>
      <c r="Y20397" s="429"/>
      <c r="Z20397" s="429"/>
      <c r="AA20397" s="429"/>
      <c r="AB20397" s="185"/>
      <c r="AC20397" s="431"/>
    </row>
    <row r="20398" spans="24:29">
      <c r="X20398" s="429"/>
      <c r="Y20398" s="429"/>
      <c r="Z20398" s="429"/>
      <c r="AA20398" s="429"/>
      <c r="AB20398" s="185"/>
      <c r="AC20398" s="431"/>
    </row>
    <row r="20399" spans="24:29">
      <c r="X20399" s="429"/>
      <c r="Y20399" s="429"/>
      <c r="Z20399" s="429"/>
      <c r="AA20399" s="429"/>
      <c r="AB20399" s="185"/>
      <c r="AC20399" s="431"/>
    </row>
    <row r="20400" spans="24:29">
      <c r="X20400" s="429"/>
      <c r="Y20400" s="429"/>
      <c r="Z20400" s="429"/>
      <c r="AA20400" s="429"/>
      <c r="AB20400" s="185"/>
      <c r="AC20400" s="431"/>
    </row>
    <row r="20401" spans="24:29">
      <c r="X20401" s="429"/>
      <c r="Y20401" s="429"/>
      <c r="Z20401" s="429"/>
      <c r="AA20401" s="429"/>
      <c r="AB20401" s="185"/>
      <c r="AC20401" s="431"/>
    </row>
    <row r="20402" spans="24:29">
      <c r="X20402" s="429"/>
      <c r="Y20402" s="429"/>
      <c r="Z20402" s="429"/>
      <c r="AA20402" s="429"/>
      <c r="AB20402" s="185"/>
      <c r="AC20402" s="431"/>
    </row>
    <row r="20403" spans="24:29">
      <c r="X20403" s="429"/>
      <c r="Y20403" s="429"/>
      <c r="Z20403" s="429"/>
      <c r="AA20403" s="429"/>
      <c r="AB20403" s="185"/>
      <c r="AC20403" s="431"/>
    </row>
    <row r="20404" spans="24:29">
      <c r="X20404" s="429"/>
      <c r="Y20404" s="429"/>
      <c r="Z20404" s="429"/>
      <c r="AA20404" s="429"/>
      <c r="AB20404" s="185"/>
      <c r="AC20404" s="431"/>
    </row>
    <row r="20405" spans="24:29">
      <c r="X20405" s="429"/>
      <c r="Y20405" s="429"/>
      <c r="Z20405" s="429"/>
      <c r="AA20405" s="429"/>
      <c r="AB20405" s="185"/>
      <c r="AC20405" s="431"/>
    </row>
    <row r="20406" spans="24:29">
      <c r="X20406" s="429"/>
      <c r="Y20406" s="429"/>
      <c r="Z20406" s="429"/>
      <c r="AA20406" s="429"/>
      <c r="AB20406" s="185"/>
      <c r="AC20406" s="431"/>
    </row>
    <row r="20407" spans="24:29">
      <c r="X20407" s="429"/>
      <c r="Y20407" s="429"/>
      <c r="Z20407" s="429"/>
      <c r="AA20407" s="429"/>
      <c r="AB20407" s="185"/>
      <c r="AC20407" s="431"/>
    </row>
    <row r="20408" spans="24:29">
      <c r="X20408" s="429"/>
      <c r="Y20408" s="429"/>
      <c r="Z20408" s="429"/>
      <c r="AA20408" s="429"/>
      <c r="AB20408" s="185"/>
      <c r="AC20408" s="431"/>
    </row>
    <row r="20409" spans="24:29">
      <c r="X20409" s="429"/>
      <c r="Y20409" s="429"/>
      <c r="Z20409" s="429"/>
      <c r="AA20409" s="429"/>
      <c r="AB20409" s="185"/>
      <c r="AC20409" s="431"/>
    </row>
    <row r="20410" spans="24:29">
      <c r="X20410" s="429"/>
      <c r="Y20410" s="429"/>
      <c r="Z20410" s="429"/>
      <c r="AA20410" s="429"/>
      <c r="AB20410" s="185"/>
      <c r="AC20410" s="431"/>
    </row>
    <row r="20411" spans="24:29">
      <c r="X20411" s="429"/>
      <c r="Y20411" s="429"/>
      <c r="Z20411" s="429"/>
      <c r="AA20411" s="429"/>
      <c r="AB20411" s="185"/>
      <c r="AC20411" s="431"/>
    </row>
    <row r="20412" spans="24:29">
      <c r="X20412" s="429"/>
      <c r="Y20412" s="429"/>
      <c r="Z20412" s="429"/>
      <c r="AA20412" s="429"/>
      <c r="AB20412" s="185"/>
      <c r="AC20412" s="431"/>
    </row>
    <row r="20413" spans="24:29">
      <c r="X20413" s="429"/>
      <c r="Y20413" s="429"/>
      <c r="Z20413" s="429"/>
      <c r="AA20413" s="429"/>
      <c r="AB20413" s="185"/>
      <c r="AC20413" s="431"/>
    </row>
    <row r="20414" spans="24:29">
      <c r="X20414" s="429"/>
      <c r="Y20414" s="429"/>
      <c r="Z20414" s="429"/>
      <c r="AA20414" s="429"/>
      <c r="AB20414" s="185"/>
      <c r="AC20414" s="431"/>
    </row>
    <row r="20415" spans="24:29">
      <c r="X20415" s="429"/>
      <c r="Y20415" s="429"/>
      <c r="Z20415" s="429"/>
      <c r="AA20415" s="429"/>
      <c r="AB20415" s="185"/>
      <c r="AC20415" s="431"/>
    </row>
    <row r="20416" spans="24:29">
      <c r="X20416" s="429"/>
      <c r="Y20416" s="429"/>
      <c r="Z20416" s="429"/>
      <c r="AA20416" s="429"/>
      <c r="AB20416" s="185"/>
      <c r="AC20416" s="431"/>
    </row>
    <row r="20417" spans="24:29">
      <c r="X20417" s="429"/>
      <c r="Y20417" s="429"/>
      <c r="Z20417" s="429"/>
      <c r="AA20417" s="429"/>
      <c r="AB20417" s="185"/>
      <c r="AC20417" s="431"/>
    </row>
    <row r="20418" spans="24:29">
      <c r="X20418" s="429"/>
      <c r="Y20418" s="429"/>
      <c r="Z20418" s="429"/>
      <c r="AA20418" s="429"/>
      <c r="AB20418" s="185"/>
      <c r="AC20418" s="431"/>
    </row>
    <row r="20419" spans="24:29">
      <c r="X20419" s="429"/>
      <c r="Y20419" s="429"/>
      <c r="Z20419" s="429"/>
      <c r="AA20419" s="429"/>
      <c r="AB20419" s="185"/>
      <c r="AC20419" s="431"/>
    </row>
    <row r="20420" spans="24:29">
      <c r="X20420" s="429"/>
      <c r="Y20420" s="429"/>
      <c r="Z20420" s="429"/>
      <c r="AA20420" s="429"/>
      <c r="AB20420" s="185"/>
      <c r="AC20420" s="431"/>
    </row>
    <row r="20421" spans="24:29">
      <c r="X20421" s="429"/>
      <c r="Y20421" s="429"/>
      <c r="Z20421" s="429"/>
      <c r="AA20421" s="429"/>
      <c r="AB20421" s="185"/>
      <c r="AC20421" s="431"/>
    </row>
    <row r="20422" spans="24:29">
      <c r="X20422" s="429"/>
      <c r="Y20422" s="429"/>
      <c r="Z20422" s="429"/>
      <c r="AA20422" s="429"/>
      <c r="AB20422" s="185"/>
      <c r="AC20422" s="431"/>
    </row>
    <row r="20423" spans="24:29">
      <c r="X20423" s="429"/>
      <c r="Y20423" s="429"/>
      <c r="Z20423" s="429"/>
      <c r="AA20423" s="429"/>
      <c r="AB20423" s="185"/>
      <c r="AC20423" s="431"/>
    </row>
    <row r="20424" spans="24:29">
      <c r="X20424" s="429"/>
      <c r="Y20424" s="429"/>
      <c r="Z20424" s="429"/>
      <c r="AA20424" s="429"/>
      <c r="AB20424" s="185"/>
      <c r="AC20424" s="431"/>
    </row>
    <row r="20425" spans="24:29">
      <c r="X20425" s="429"/>
      <c r="Y20425" s="429"/>
      <c r="Z20425" s="429"/>
      <c r="AA20425" s="429"/>
      <c r="AB20425" s="185"/>
      <c r="AC20425" s="431"/>
    </row>
    <row r="20426" spans="24:29">
      <c r="X20426" s="429"/>
      <c r="Y20426" s="429"/>
      <c r="Z20426" s="429"/>
      <c r="AA20426" s="429"/>
      <c r="AB20426" s="185"/>
      <c r="AC20426" s="431"/>
    </row>
    <row r="20427" spans="24:29">
      <c r="X20427" s="429"/>
      <c r="Y20427" s="429"/>
      <c r="Z20427" s="429"/>
      <c r="AA20427" s="429"/>
      <c r="AB20427" s="185"/>
      <c r="AC20427" s="431"/>
    </row>
    <row r="20428" spans="24:29">
      <c r="X20428" s="429"/>
      <c r="Y20428" s="429"/>
      <c r="Z20428" s="429"/>
      <c r="AA20428" s="429"/>
      <c r="AB20428" s="185"/>
      <c r="AC20428" s="431"/>
    </row>
    <row r="20429" spans="24:29">
      <c r="X20429" s="429"/>
      <c r="Y20429" s="429"/>
      <c r="Z20429" s="429"/>
      <c r="AA20429" s="429"/>
      <c r="AB20429" s="185"/>
      <c r="AC20429" s="431"/>
    </row>
    <row r="20430" spans="24:29">
      <c r="X20430" s="429"/>
      <c r="Y20430" s="429"/>
      <c r="Z20430" s="429"/>
      <c r="AA20430" s="429"/>
      <c r="AB20430" s="185"/>
      <c r="AC20430" s="431"/>
    </row>
    <row r="20431" spans="24:29">
      <c r="X20431" s="429"/>
      <c r="Y20431" s="429"/>
      <c r="Z20431" s="429"/>
      <c r="AA20431" s="429"/>
      <c r="AB20431" s="185"/>
      <c r="AC20431" s="431"/>
    </row>
    <row r="20432" spans="24:29">
      <c r="X20432" s="429"/>
      <c r="Y20432" s="429"/>
      <c r="Z20432" s="429"/>
      <c r="AA20432" s="429"/>
      <c r="AB20432" s="185"/>
      <c r="AC20432" s="431"/>
    </row>
    <row r="20433" spans="24:29">
      <c r="X20433" s="429"/>
      <c r="Y20433" s="429"/>
      <c r="Z20433" s="429"/>
      <c r="AA20433" s="429"/>
      <c r="AB20433" s="185"/>
      <c r="AC20433" s="431"/>
    </row>
    <row r="20434" spans="24:29">
      <c r="X20434" s="429"/>
      <c r="Y20434" s="429"/>
      <c r="Z20434" s="429"/>
      <c r="AA20434" s="429"/>
      <c r="AB20434" s="185"/>
      <c r="AC20434" s="431"/>
    </row>
    <row r="20435" spans="24:29">
      <c r="X20435" s="429"/>
      <c r="Y20435" s="429"/>
      <c r="Z20435" s="429"/>
      <c r="AA20435" s="429"/>
      <c r="AB20435" s="185"/>
      <c r="AC20435" s="431"/>
    </row>
    <row r="20436" spans="24:29">
      <c r="X20436" s="429"/>
      <c r="Y20436" s="429"/>
      <c r="Z20436" s="429"/>
      <c r="AA20436" s="429"/>
      <c r="AB20436" s="185"/>
      <c r="AC20436" s="431"/>
    </row>
    <row r="20437" spans="24:29">
      <c r="X20437" s="429"/>
      <c r="Y20437" s="429"/>
      <c r="Z20437" s="429"/>
      <c r="AA20437" s="429"/>
      <c r="AB20437" s="185"/>
      <c r="AC20437" s="431"/>
    </row>
    <row r="20438" spans="24:29">
      <c r="X20438" s="429"/>
      <c r="Y20438" s="429"/>
      <c r="Z20438" s="429"/>
      <c r="AA20438" s="429"/>
      <c r="AB20438" s="185"/>
      <c r="AC20438" s="431"/>
    </row>
    <row r="20439" spans="24:29">
      <c r="X20439" s="429"/>
      <c r="Y20439" s="429"/>
      <c r="Z20439" s="429"/>
      <c r="AA20439" s="429"/>
      <c r="AB20439" s="185"/>
      <c r="AC20439" s="431"/>
    </row>
    <row r="20440" spans="24:29">
      <c r="X20440" s="429"/>
      <c r="Y20440" s="429"/>
      <c r="Z20440" s="429"/>
      <c r="AA20440" s="429"/>
      <c r="AB20440" s="185"/>
      <c r="AC20440" s="431"/>
    </row>
    <row r="20441" spans="24:29">
      <c r="X20441" s="429"/>
      <c r="Y20441" s="429"/>
      <c r="Z20441" s="429"/>
      <c r="AA20441" s="429"/>
      <c r="AB20441" s="185"/>
      <c r="AC20441" s="431"/>
    </row>
    <row r="20442" spans="24:29">
      <c r="X20442" s="429"/>
      <c r="Y20442" s="429"/>
      <c r="Z20442" s="429"/>
      <c r="AA20442" s="429"/>
      <c r="AB20442" s="185"/>
      <c r="AC20442" s="431"/>
    </row>
    <row r="20443" spans="24:29">
      <c r="X20443" s="429"/>
      <c r="Y20443" s="429"/>
      <c r="Z20443" s="429"/>
      <c r="AA20443" s="429"/>
      <c r="AB20443" s="185"/>
      <c r="AC20443" s="431"/>
    </row>
    <row r="20444" spans="24:29">
      <c r="X20444" s="429"/>
      <c r="Y20444" s="429"/>
      <c r="Z20444" s="429"/>
      <c r="AA20444" s="429"/>
      <c r="AB20444" s="185"/>
      <c r="AC20444" s="431"/>
    </row>
    <row r="20445" spans="24:29">
      <c r="X20445" s="429"/>
      <c r="Y20445" s="429"/>
      <c r="Z20445" s="429"/>
      <c r="AA20445" s="429"/>
      <c r="AB20445" s="185"/>
      <c r="AC20445" s="431"/>
    </row>
    <row r="20446" spans="24:29">
      <c r="X20446" s="429"/>
      <c r="Y20446" s="429"/>
      <c r="Z20446" s="429"/>
      <c r="AA20446" s="429"/>
      <c r="AB20446" s="185"/>
      <c r="AC20446" s="431"/>
    </row>
    <row r="20447" spans="24:29">
      <c r="X20447" s="429"/>
      <c r="Y20447" s="429"/>
      <c r="Z20447" s="429"/>
      <c r="AA20447" s="429"/>
      <c r="AB20447" s="185"/>
      <c r="AC20447" s="431"/>
    </row>
    <row r="20448" spans="24:29">
      <c r="X20448" s="429"/>
      <c r="Y20448" s="429"/>
      <c r="Z20448" s="429"/>
      <c r="AA20448" s="429"/>
      <c r="AB20448" s="185"/>
      <c r="AC20448" s="431"/>
    </row>
    <row r="20449" spans="24:29">
      <c r="X20449" s="429"/>
      <c r="Y20449" s="429"/>
      <c r="Z20449" s="429"/>
      <c r="AA20449" s="429"/>
      <c r="AB20449" s="185"/>
      <c r="AC20449" s="431"/>
    </row>
    <row r="20450" spans="24:29">
      <c r="X20450" s="429"/>
      <c r="Y20450" s="429"/>
      <c r="Z20450" s="429"/>
      <c r="AA20450" s="429"/>
      <c r="AB20450" s="185"/>
      <c r="AC20450" s="431"/>
    </row>
    <row r="20451" spans="24:29">
      <c r="X20451" s="429"/>
      <c r="Y20451" s="429"/>
      <c r="Z20451" s="429"/>
      <c r="AA20451" s="429"/>
      <c r="AB20451" s="185"/>
      <c r="AC20451" s="431"/>
    </row>
    <row r="20452" spans="24:29">
      <c r="X20452" s="429"/>
      <c r="Y20452" s="429"/>
      <c r="Z20452" s="429"/>
      <c r="AA20452" s="429"/>
      <c r="AB20452" s="185"/>
      <c r="AC20452" s="431"/>
    </row>
    <row r="20453" spans="24:29">
      <c r="X20453" s="429"/>
      <c r="Y20453" s="429"/>
      <c r="Z20453" s="429"/>
      <c r="AA20453" s="429"/>
      <c r="AB20453" s="185"/>
      <c r="AC20453" s="431"/>
    </row>
    <row r="20454" spans="24:29">
      <c r="X20454" s="429"/>
      <c r="Y20454" s="429"/>
      <c r="Z20454" s="429"/>
      <c r="AA20454" s="429"/>
      <c r="AB20454" s="185"/>
      <c r="AC20454" s="431"/>
    </row>
    <row r="20455" spans="24:29">
      <c r="X20455" s="429"/>
      <c r="Y20455" s="429"/>
      <c r="Z20455" s="429"/>
      <c r="AA20455" s="429"/>
      <c r="AB20455" s="185"/>
      <c r="AC20455" s="431"/>
    </row>
    <row r="20456" spans="24:29">
      <c r="X20456" s="429"/>
      <c r="Y20456" s="429"/>
      <c r="Z20456" s="429"/>
      <c r="AA20456" s="429"/>
      <c r="AB20456" s="185"/>
      <c r="AC20456" s="431"/>
    </row>
    <row r="20457" spans="24:29">
      <c r="X20457" s="429"/>
      <c r="Y20457" s="429"/>
      <c r="Z20457" s="429"/>
      <c r="AA20457" s="429"/>
      <c r="AB20457" s="185"/>
      <c r="AC20457" s="431"/>
    </row>
    <row r="20458" spans="24:29">
      <c r="X20458" s="429"/>
      <c r="Y20458" s="429"/>
      <c r="Z20458" s="429"/>
      <c r="AA20458" s="429"/>
      <c r="AB20458" s="185"/>
      <c r="AC20458" s="431"/>
    </row>
    <row r="20459" spans="24:29">
      <c r="X20459" s="429"/>
      <c r="Y20459" s="429"/>
      <c r="Z20459" s="429"/>
      <c r="AA20459" s="429"/>
      <c r="AB20459" s="185"/>
      <c r="AC20459" s="431"/>
    </row>
    <row r="20460" spans="24:29">
      <c r="X20460" s="429"/>
      <c r="Y20460" s="429"/>
      <c r="Z20460" s="429"/>
      <c r="AA20460" s="429"/>
      <c r="AB20460" s="185"/>
      <c r="AC20460" s="431"/>
    </row>
    <row r="20461" spans="24:29">
      <c r="X20461" s="429"/>
      <c r="Y20461" s="429"/>
      <c r="Z20461" s="429"/>
      <c r="AA20461" s="429"/>
      <c r="AB20461" s="185"/>
      <c r="AC20461" s="431"/>
    </row>
    <row r="20462" spans="24:29">
      <c r="X20462" s="429"/>
      <c r="Y20462" s="429"/>
      <c r="Z20462" s="429"/>
      <c r="AA20462" s="429"/>
      <c r="AB20462" s="185"/>
      <c r="AC20462" s="431"/>
    </row>
    <row r="20463" spans="24:29">
      <c r="X20463" s="429"/>
      <c r="Y20463" s="429"/>
      <c r="Z20463" s="429"/>
      <c r="AA20463" s="429"/>
      <c r="AB20463" s="185"/>
      <c r="AC20463" s="431"/>
    </row>
    <row r="20464" spans="24:29">
      <c r="X20464" s="429"/>
      <c r="Y20464" s="429"/>
      <c r="Z20464" s="429"/>
      <c r="AA20464" s="429"/>
      <c r="AB20464" s="185"/>
      <c r="AC20464" s="431"/>
    </row>
    <row r="20465" spans="24:29">
      <c r="X20465" s="429"/>
      <c r="Y20465" s="429"/>
      <c r="Z20465" s="429"/>
      <c r="AA20465" s="429"/>
      <c r="AB20465" s="185"/>
      <c r="AC20465" s="431"/>
    </row>
    <row r="20466" spans="24:29">
      <c r="X20466" s="429"/>
      <c r="Y20466" s="429"/>
      <c r="Z20466" s="429"/>
      <c r="AA20466" s="429"/>
      <c r="AB20466" s="185"/>
      <c r="AC20466" s="431"/>
    </row>
    <row r="20467" spans="24:29">
      <c r="X20467" s="429"/>
      <c r="Y20467" s="429"/>
      <c r="Z20467" s="429"/>
      <c r="AA20467" s="429"/>
      <c r="AB20467" s="185"/>
      <c r="AC20467" s="431"/>
    </row>
    <row r="20468" spans="24:29">
      <c r="X20468" s="429"/>
      <c r="Y20468" s="429"/>
      <c r="Z20468" s="429"/>
      <c r="AA20468" s="429"/>
      <c r="AB20468" s="185"/>
      <c r="AC20468" s="431"/>
    </row>
    <row r="20469" spans="24:29">
      <c r="X20469" s="429"/>
      <c r="Y20469" s="429"/>
      <c r="Z20469" s="429"/>
      <c r="AA20469" s="429"/>
      <c r="AB20469" s="185"/>
      <c r="AC20469" s="431"/>
    </row>
    <row r="20470" spans="24:29">
      <c r="X20470" s="429"/>
      <c r="Y20470" s="429"/>
      <c r="Z20470" s="429"/>
      <c r="AA20470" s="429"/>
      <c r="AB20470" s="185"/>
      <c r="AC20470" s="431"/>
    </row>
    <row r="20471" spans="24:29">
      <c r="X20471" s="429"/>
      <c r="Y20471" s="429"/>
      <c r="Z20471" s="429"/>
      <c r="AA20471" s="429"/>
      <c r="AB20471" s="185"/>
      <c r="AC20471" s="431"/>
    </row>
    <row r="20472" spans="24:29">
      <c r="X20472" s="429"/>
      <c r="Y20472" s="429"/>
      <c r="Z20472" s="429"/>
      <c r="AA20472" s="429"/>
      <c r="AB20472" s="185"/>
      <c r="AC20472" s="431"/>
    </row>
    <row r="20473" spans="24:29">
      <c r="X20473" s="429"/>
      <c r="Y20473" s="429"/>
      <c r="Z20473" s="429"/>
      <c r="AA20473" s="429"/>
      <c r="AB20473" s="185"/>
      <c r="AC20473" s="431"/>
    </row>
    <row r="20474" spans="24:29">
      <c r="X20474" s="429"/>
      <c r="Y20474" s="429"/>
      <c r="Z20474" s="429"/>
      <c r="AA20474" s="429"/>
      <c r="AB20474" s="185"/>
      <c r="AC20474" s="431"/>
    </row>
    <row r="20475" spans="24:29">
      <c r="X20475" s="429"/>
      <c r="Y20475" s="429"/>
      <c r="Z20475" s="429"/>
      <c r="AA20475" s="429"/>
      <c r="AB20475" s="185"/>
      <c r="AC20475" s="431"/>
    </row>
    <row r="20476" spans="24:29">
      <c r="X20476" s="429"/>
      <c r="Y20476" s="429"/>
      <c r="Z20476" s="429"/>
      <c r="AA20476" s="429"/>
      <c r="AB20476" s="185"/>
      <c r="AC20476" s="431"/>
    </row>
    <row r="20477" spans="24:29">
      <c r="X20477" s="429"/>
      <c r="Y20477" s="429"/>
      <c r="Z20477" s="429"/>
      <c r="AA20477" s="429"/>
      <c r="AB20477" s="185"/>
      <c r="AC20477" s="431"/>
    </row>
    <row r="20478" spans="24:29">
      <c r="X20478" s="429"/>
      <c r="Y20478" s="429"/>
      <c r="Z20478" s="429"/>
      <c r="AA20478" s="429"/>
      <c r="AB20478" s="185"/>
      <c r="AC20478" s="431"/>
    </row>
    <row r="20479" spans="24:29">
      <c r="X20479" s="429"/>
      <c r="Y20479" s="429"/>
      <c r="Z20479" s="429"/>
      <c r="AA20479" s="429"/>
      <c r="AB20479" s="185"/>
      <c r="AC20479" s="431"/>
    </row>
    <row r="20480" spans="24:29">
      <c r="X20480" s="429"/>
      <c r="Y20480" s="429"/>
      <c r="Z20480" s="429"/>
      <c r="AA20480" s="429"/>
      <c r="AB20480" s="185"/>
      <c r="AC20480" s="431"/>
    </row>
    <row r="20481" spans="24:29">
      <c r="X20481" s="429"/>
      <c r="Y20481" s="429"/>
      <c r="Z20481" s="429"/>
      <c r="AA20481" s="429"/>
      <c r="AB20481" s="185"/>
      <c r="AC20481" s="431"/>
    </row>
    <row r="20482" spans="24:29">
      <c r="X20482" s="429"/>
      <c r="Y20482" s="429"/>
      <c r="Z20482" s="429"/>
      <c r="AA20482" s="429"/>
      <c r="AB20482" s="185"/>
      <c r="AC20482" s="431"/>
    </row>
    <row r="20483" spans="24:29">
      <c r="X20483" s="429"/>
      <c r="Y20483" s="429"/>
      <c r="Z20483" s="429"/>
      <c r="AA20483" s="429"/>
      <c r="AB20483" s="185"/>
      <c r="AC20483" s="431"/>
    </row>
    <row r="20484" spans="24:29">
      <c r="X20484" s="429"/>
      <c r="Y20484" s="429"/>
      <c r="Z20484" s="429"/>
      <c r="AA20484" s="429"/>
      <c r="AB20484" s="185"/>
      <c r="AC20484" s="431"/>
    </row>
    <row r="20485" spans="24:29">
      <c r="X20485" s="429"/>
      <c r="Y20485" s="429"/>
      <c r="Z20485" s="429"/>
      <c r="AA20485" s="429"/>
      <c r="AB20485" s="185"/>
      <c r="AC20485" s="431"/>
    </row>
    <row r="20486" spans="24:29">
      <c r="X20486" s="429"/>
      <c r="Y20486" s="429"/>
      <c r="Z20486" s="429"/>
      <c r="AA20486" s="429"/>
      <c r="AB20486" s="185"/>
      <c r="AC20486" s="431"/>
    </row>
    <row r="20487" spans="24:29">
      <c r="X20487" s="429"/>
      <c r="Y20487" s="429"/>
      <c r="Z20487" s="429"/>
      <c r="AA20487" s="429"/>
      <c r="AB20487" s="185"/>
      <c r="AC20487" s="431"/>
    </row>
    <row r="20488" spans="24:29">
      <c r="X20488" s="429"/>
      <c r="Y20488" s="429"/>
      <c r="Z20488" s="429"/>
      <c r="AA20488" s="429"/>
      <c r="AB20488" s="185"/>
      <c r="AC20488" s="431"/>
    </row>
    <row r="20489" spans="24:29">
      <c r="X20489" s="429"/>
      <c r="Y20489" s="429"/>
      <c r="Z20489" s="429"/>
      <c r="AA20489" s="429"/>
      <c r="AB20489" s="185"/>
      <c r="AC20489" s="431"/>
    </row>
    <row r="20490" spans="24:29">
      <c r="X20490" s="429"/>
      <c r="Y20490" s="429"/>
      <c r="Z20490" s="429"/>
      <c r="AA20490" s="429"/>
      <c r="AB20490" s="185"/>
      <c r="AC20490" s="431"/>
    </row>
    <row r="20491" spans="24:29">
      <c r="X20491" s="429"/>
      <c r="Y20491" s="429"/>
      <c r="Z20491" s="429"/>
      <c r="AA20491" s="429"/>
      <c r="AB20491" s="185"/>
      <c r="AC20491" s="431"/>
    </row>
    <row r="20492" spans="24:29">
      <c r="X20492" s="429"/>
      <c r="Y20492" s="429"/>
      <c r="Z20492" s="429"/>
      <c r="AA20492" s="429"/>
      <c r="AB20492" s="185"/>
      <c r="AC20492" s="431"/>
    </row>
    <row r="20493" spans="24:29">
      <c r="X20493" s="429"/>
      <c r="Y20493" s="429"/>
      <c r="Z20493" s="429"/>
      <c r="AA20493" s="429"/>
      <c r="AB20493" s="185"/>
      <c r="AC20493" s="431"/>
    </row>
    <row r="20494" spans="24:29">
      <c r="X20494" s="429"/>
      <c r="Y20494" s="429"/>
      <c r="Z20494" s="429"/>
      <c r="AA20494" s="429"/>
      <c r="AB20494" s="185"/>
      <c r="AC20494" s="431"/>
    </row>
    <row r="20495" spans="24:29">
      <c r="X20495" s="429"/>
      <c r="Y20495" s="429"/>
      <c r="Z20495" s="429"/>
      <c r="AA20495" s="429"/>
      <c r="AB20495" s="185"/>
      <c r="AC20495" s="431"/>
    </row>
    <row r="20496" spans="24:29">
      <c r="X20496" s="429"/>
      <c r="Y20496" s="429"/>
      <c r="Z20496" s="429"/>
      <c r="AA20496" s="429"/>
      <c r="AB20496" s="185"/>
      <c r="AC20496" s="431"/>
    </row>
    <row r="20497" spans="24:29">
      <c r="X20497" s="429"/>
      <c r="Y20497" s="429"/>
      <c r="Z20497" s="429"/>
      <c r="AA20497" s="429"/>
      <c r="AB20497" s="185"/>
      <c r="AC20497" s="431"/>
    </row>
    <row r="20498" spans="24:29">
      <c r="X20498" s="429"/>
      <c r="Y20498" s="429"/>
      <c r="Z20498" s="429"/>
      <c r="AA20498" s="429"/>
      <c r="AB20498" s="185"/>
      <c r="AC20498" s="431"/>
    </row>
    <row r="20499" spans="24:29">
      <c r="X20499" s="429"/>
      <c r="Y20499" s="429"/>
      <c r="Z20499" s="429"/>
      <c r="AA20499" s="429"/>
      <c r="AB20499" s="185"/>
      <c r="AC20499" s="431"/>
    </row>
    <row r="20500" spans="24:29">
      <c r="X20500" s="429"/>
      <c r="Y20500" s="429"/>
      <c r="Z20500" s="429"/>
      <c r="AA20500" s="429"/>
      <c r="AB20500" s="185"/>
      <c r="AC20500" s="431"/>
    </row>
    <row r="20501" spans="24:29">
      <c r="X20501" s="429"/>
      <c r="Y20501" s="429"/>
      <c r="Z20501" s="429"/>
      <c r="AA20501" s="429"/>
      <c r="AB20501" s="185"/>
      <c r="AC20501" s="431"/>
    </row>
    <row r="20502" spans="24:29">
      <c r="X20502" s="429"/>
      <c r="Y20502" s="429"/>
      <c r="Z20502" s="429"/>
      <c r="AA20502" s="429"/>
      <c r="AB20502" s="185"/>
      <c r="AC20502" s="431"/>
    </row>
    <row r="20503" spans="24:29">
      <c r="X20503" s="429"/>
      <c r="Y20503" s="429"/>
      <c r="Z20503" s="429"/>
      <c r="AA20503" s="429"/>
      <c r="AB20503" s="185"/>
      <c r="AC20503" s="431"/>
    </row>
    <row r="20504" spans="24:29">
      <c r="X20504" s="429"/>
      <c r="Y20504" s="429"/>
      <c r="Z20504" s="429"/>
      <c r="AA20504" s="429"/>
      <c r="AB20504" s="185"/>
      <c r="AC20504" s="431"/>
    </row>
    <row r="20505" spans="24:29">
      <c r="X20505" s="429"/>
      <c r="Y20505" s="429"/>
      <c r="Z20505" s="429"/>
      <c r="AA20505" s="429"/>
      <c r="AB20505" s="185"/>
      <c r="AC20505" s="431"/>
    </row>
    <row r="20506" spans="24:29">
      <c r="X20506" s="429"/>
      <c r="Y20506" s="429"/>
      <c r="Z20506" s="429"/>
      <c r="AA20506" s="429"/>
      <c r="AB20506" s="185"/>
      <c r="AC20506" s="431"/>
    </row>
    <row r="20507" spans="24:29">
      <c r="X20507" s="429"/>
      <c r="Y20507" s="429"/>
      <c r="Z20507" s="429"/>
      <c r="AA20507" s="429"/>
      <c r="AB20507" s="185"/>
      <c r="AC20507" s="431"/>
    </row>
    <row r="20508" spans="24:29">
      <c r="X20508" s="429"/>
      <c r="Y20508" s="429"/>
      <c r="Z20508" s="429"/>
      <c r="AA20508" s="429"/>
      <c r="AB20508" s="185"/>
      <c r="AC20508" s="431"/>
    </row>
    <row r="20509" spans="24:29">
      <c r="X20509" s="429"/>
      <c r="Y20509" s="429"/>
      <c r="Z20509" s="429"/>
      <c r="AA20509" s="429"/>
      <c r="AB20509" s="185"/>
      <c r="AC20509" s="431"/>
    </row>
    <row r="20510" spans="24:29">
      <c r="X20510" s="429"/>
      <c r="Y20510" s="429"/>
      <c r="Z20510" s="429"/>
      <c r="AA20510" s="429"/>
      <c r="AB20510" s="185"/>
      <c r="AC20510" s="431"/>
    </row>
    <row r="20511" spans="24:29">
      <c r="X20511" s="429"/>
      <c r="Y20511" s="429"/>
      <c r="Z20511" s="429"/>
      <c r="AA20511" s="429"/>
      <c r="AB20511" s="185"/>
      <c r="AC20511" s="431"/>
    </row>
    <row r="20512" spans="24:29">
      <c r="X20512" s="429"/>
      <c r="Y20512" s="429"/>
      <c r="Z20512" s="429"/>
      <c r="AA20512" s="429"/>
      <c r="AB20512" s="185"/>
      <c r="AC20512" s="431"/>
    </row>
    <row r="20513" spans="24:29">
      <c r="X20513" s="429"/>
      <c r="Y20513" s="429"/>
      <c r="Z20513" s="429"/>
      <c r="AA20513" s="429"/>
      <c r="AB20513" s="185"/>
      <c r="AC20513" s="431"/>
    </row>
    <row r="20514" spans="24:29">
      <c r="X20514" s="429"/>
      <c r="Y20514" s="429"/>
      <c r="Z20514" s="429"/>
      <c r="AA20514" s="429"/>
      <c r="AB20514" s="185"/>
      <c r="AC20514" s="431"/>
    </row>
    <row r="20515" spans="24:29">
      <c r="X20515" s="429"/>
      <c r="Y20515" s="429"/>
      <c r="Z20515" s="429"/>
      <c r="AA20515" s="429"/>
      <c r="AB20515" s="185"/>
      <c r="AC20515" s="431"/>
    </row>
    <row r="20516" spans="24:29">
      <c r="X20516" s="429"/>
      <c r="Y20516" s="429"/>
      <c r="Z20516" s="429"/>
      <c r="AA20516" s="429"/>
      <c r="AB20516" s="185"/>
      <c r="AC20516" s="431"/>
    </row>
    <row r="20517" spans="24:29">
      <c r="X20517" s="429"/>
      <c r="Y20517" s="429"/>
      <c r="Z20517" s="429"/>
      <c r="AA20517" s="429"/>
      <c r="AB20517" s="185"/>
      <c r="AC20517" s="431"/>
    </row>
    <row r="20518" spans="24:29">
      <c r="X20518" s="429"/>
      <c r="Y20518" s="429"/>
      <c r="Z20518" s="429"/>
      <c r="AA20518" s="429"/>
      <c r="AB20518" s="185"/>
      <c r="AC20518" s="431"/>
    </row>
    <row r="20519" spans="24:29">
      <c r="X20519" s="429"/>
      <c r="Y20519" s="429"/>
      <c r="Z20519" s="429"/>
      <c r="AA20519" s="429"/>
      <c r="AB20519" s="185"/>
      <c r="AC20519" s="431"/>
    </row>
    <row r="20520" spans="24:29">
      <c r="X20520" s="429"/>
      <c r="Y20520" s="429"/>
      <c r="Z20520" s="429"/>
      <c r="AA20520" s="429"/>
      <c r="AB20520" s="185"/>
      <c r="AC20520" s="431"/>
    </row>
    <row r="20521" spans="24:29">
      <c r="X20521" s="429"/>
      <c r="Y20521" s="429"/>
      <c r="Z20521" s="429"/>
      <c r="AA20521" s="429"/>
      <c r="AB20521" s="185"/>
      <c r="AC20521" s="431"/>
    </row>
    <row r="20522" spans="24:29">
      <c r="X20522" s="429"/>
      <c r="Y20522" s="429"/>
      <c r="Z20522" s="429"/>
      <c r="AA20522" s="429"/>
      <c r="AB20522" s="185"/>
      <c r="AC20522" s="431"/>
    </row>
    <row r="20523" spans="24:29">
      <c r="X20523" s="429"/>
      <c r="Y20523" s="429"/>
      <c r="Z20523" s="429"/>
      <c r="AA20523" s="429"/>
      <c r="AB20523" s="185"/>
      <c r="AC20523" s="431"/>
    </row>
    <row r="20524" spans="24:29">
      <c r="X20524" s="429"/>
      <c r="Y20524" s="429"/>
      <c r="Z20524" s="429"/>
      <c r="AA20524" s="429"/>
      <c r="AB20524" s="185"/>
      <c r="AC20524" s="431"/>
    </row>
    <row r="20525" spans="24:29">
      <c r="X20525" s="429"/>
      <c r="Y20525" s="429"/>
      <c r="Z20525" s="429"/>
      <c r="AA20525" s="429"/>
      <c r="AB20525" s="185"/>
      <c r="AC20525" s="431"/>
    </row>
    <row r="20526" spans="24:29">
      <c r="X20526" s="429"/>
      <c r="Y20526" s="429"/>
      <c r="Z20526" s="429"/>
      <c r="AA20526" s="429"/>
      <c r="AB20526" s="185"/>
      <c r="AC20526" s="431"/>
    </row>
    <row r="20527" spans="24:29">
      <c r="X20527" s="429"/>
      <c r="Y20527" s="429"/>
      <c r="Z20527" s="429"/>
      <c r="AA20527" s="429"/>
      <c r="AB20527" s="185"/>
      <c r="AC20527" s="431"/>
    </row>
    <row r="20528" spans="24:29">
      <c r="X20528" s="429"/>
      <c r="Y20528" s="429"/>
      <c r="Z20528" s="429"/>
      <c r="AA20528" s="429"/>
      <c r="AB20528" s="185"/>
      <c r="AC20528" s="431"/>
    </row>
    <row r="20529" spans="24:29">
      <c r="X20529" s="429"/>
      <c r="Y20529" s="429"/>
      <c r="Z20529" s="429"/>
      <c r="AA20529" s="429"/>
      <c r="AB20529" s="185"/>
      <c r="AC20529" s="431"/>
    </row>
    <row r="20530" spans="24:29">
      <c r="X20530" s="429"/>
      <c r="Y20530" s="429"/>
      <c r="Z20530" s="429"/>
      <c r="AA20530" s="429"/>
      <c r="AB20530" s="185"/>
      <c r="AC20530" s="431"/>
    </row>
    <row r="20531" spans="24:29">
      <c r="X20531" s="429"/>
      <c r="Y20531" s="429"/>
      <c r="Z20531" s="429"/>
      <c r="AA20531" s="429"/>
      <c r="AB20531" s="185"/>
      <c r="AC20531" s="431"/>
    </row>
    <row r="20532" spans="24:29">
      <c r="X20532" s="429"/>
      <c r="Y20532" s="429"/>
      <c r="Z20532" s="429"/>
      <c r="AA20532" s="429"/>
      <c r="AB20532" s="185"/>
      <c r="AC20532" s="431"/>
    </row>
    <row r="20533" spans="24:29">
      <c r="X20533" s="429"/>
      <c r="Y20533" s="429"/>
      <c r="Z20533" s="429"/>
      <c r="AA20533" s="429"/>
      <c r="AB20533" s="185"/>
      <c r="AC20533" s="431"/>
    </row>
    <row r="20534" spans="24:29">
      <c r="X20534" s="429"/>
      <c r="Y20534" s="429"/>
      <c r="Z20534" s="429"/>
      <c r="AA20534" s="429"/>
      <c r="AB20534" s="185"/>
      <c r="AC20534" s="431"/>
    </row>
    <row r="20535" spans="24:29">
      <c r="X20535" s="429"/>
      <c r="Y20535" s="429"/>
      <c r="Z20535" s="429"/>
      <c r="AA20535" s="429"/>
      <c r="AB20535" s="185"/>
      <c r="AC20535" s="431"/>
    </row>
    <row r="20536" spans="24:29">
      <c r="X20536" s="429"/>
      <c r="Y20536" s="429"/>
      <c r="Z20536" s="429"/>
      <c r="AA20536" s="429"/>
      <c r="AB20536" s="185"/>
      <c r="AC20536" s="431"/>
    </row>
    <row r="20537" spans="24:29">
      <c r="X20537" s="429"/>
      <c r="Y20537" s="429"/>
      <c r="Z20537" s="429"/>
      <c r="AA20537" s="429"/>
      <c r="AB20537" s="185"/>
      <c r="AC20537" s="431"/>
    </row>
    <row r="20538" spans="24:29">
      <c r="X20538" s="429"/>
      <c r="Y20538" s="429"/>
      <c r="Z20538" s="429"/>
      <c r="AA20538" s="429"/>
      <c r="AB20538" s="185"/>
      <c r="AC20538" s="431"/>
    </row>
    <row r="20539" spans="24:29">
      <c r="X20539" s="429"/>
      <c r="Y20539" s="429"/>
      <c r="Z20539" s="429"/>
      <c r="AA20539" s="429"/>
      <c r="AB20539" s="185"/>
      <c r="AC20539" s="431"/>
    </row>
    <row r="20540" spans="24:29">
      <c r="X20540" s="429"/>
      <c r="Y20540" s="429"/>
      <c r="Z20540" s="429"/>
      <c r="AA20540" s="429"/>
      <c r="AB20540" s="185"/>
      <c r="AC20540" s="431"/>
    </row>
    <row r="20541" spans="24:29">
      <c r="X20541" s="429"/>
      <c r="Y20541" s="429"/>
      <c r="Z20541" s="429"/>
      <c r="AA20541" s="429"/>
      <c r="AB20541" s="185"/>
      <c r="AC20541" s="431"/>
    </row>
    <row r="20542" spans="24:29">
      <c r="X20542" s="429"/>
      <c r="Y20542" s="429"/>
      <c r="Z20542" s="429"/>
      <c r="AA20542" s="429"/>
      <c r="AB20542" s="185"/>
      <c r="AC20542" s="431"/>
    </row>
    <row r="20543" spans="24:29">
      <c r="X20543" s="429"/>
      <c r="Y20543" s="429"/>
      <c r="Z20543" s="429"/>
      <c r="AA20543" s="429"/>
      <c r="AB20543" s="185"/>
      <c r="AC20543" s="431"/>
    </row>
    <row r="20544" spans="24:29">
      <c r="X20544" s="429"/>
      <c r="Y20544" s="429"/>
      <c r="Z20544" s="429"/>
      <c r="AA20544" s="429"/>
      <c r="AB20544" s="185"/>
      <c r="AC20544" s="431"/>
    </row>
    <row r="20545" spans="24:29">
      <c r="X20545" s="429"/>
      <c r="Y20545" s="429"/>
      <c r="Z20545" s="429"/>
      <c r="AA20545" s="429"/>
      <c r="AB20545" s="185"/>
      <c r="AC20545" s="431"/>
    </row>
    <row r="20546" spans="24:29">
      <c r="X20546" s="429"/>
      <c r="Y20546" s="429"/>
      <c r="Z20546" s="429"/>
      <c r="AA20546" s="429"/>
      <c r="AB20546" s="185"/>
      <c r="AC20546" s="431"/>
    </row>
    <row r="20547" spans="24:29">
      <c r="X20547" s="429"/>
      <c r="Y20547" s="429"/>
      <c r="Z20547" s="429"/>
      <c r="AA20547" s="429"/>
      <c r="AB20547" s="185"/>
      <c r="AC20547" s="431"/>
    </row>
    <row r="20548" spans="24:29">
      <c r="X20548" s="429"/>
      <c r="Y20548" s="429"/>
      <c r="Z20548" s="429"/>
      <c r="AA20548" s="429"/>
      <c r="AB20548" s="185"/>
      <c r="AC20548" s="431"/>
    </row>
    <row r="20549" spans="24:29">
      <c r="X20549" s="429"/>
      <c r="Y20549" s="429"/>
      <c r="Z20549" s="429"/>
      <c r="AA20549" s="429"/>
      <c r="AB20549" s="185"/>
      <c r="AC20549" s="431"/>
    </row>
    <row r="20550" spans="24:29">
      <c r="X20550" s="429"/>
      <c r="Y20550" s="429"/>
      <c r="Z20550" s="429"/>
      <c r="AA20550" s="429"/>
      <c r="AB20550" s="185"/>
      <c r="AC20550" s="431"/>
    </row>
    <row r="20551" spans="24:29">
      <c r="X20551" s="429"/>
      <c r="Y20551" s="429"/>
      <c r="Z20551" s="429"/>
      <c r="AA20551" s="429"/>
      <c r="AB20551" s="185"/>
      <c r="AC20551" s="431"/>
    </row>
    <row r="20552" spans="24:29">
      <c r="X20552" s="429"/>
      <c r="Y20552" s="429"/>
      <c r="Z20552" s="429"/>
      <c r="AA20552" s="429"/>
      <c r="AB20552" s="185"/>
      <c r="AC20552" s="431"/>
    </row>
    <row r="20553" spans="24:29">
      <c r="X20553" s="429"/>
      <c r="Y20553" s="429"/>
      <c r="Z20553" s="429"/>
      <c r="AA20553" s="429"/>
      <c r="AB20553" s="185"/>
      <c r="AC20553" s="431"/>
    </row>
    <row r="20554" spans="24:29">
      <c r="X20554" s="429"/>
      <c r="Y20554" s="429"/>
      <c r="Z20554" s="429"/>
      <c r="AA20554" s="429"/>
      <c r="AB20554" s="185"/>
      <c r="AC20554" s="431"/>
    </row>
    <row r="20555" spans="24:29">
      <c r="X20555" s="429"/>
      <c r="Y20555" s="429"/>
      <c r="Z20555" s="429"/>
      <c r="AA20555" s="429"/>
      <c r="AB20555" s="185"/>
      <c r="AC20555" s="431"/>
    </row>
    <row r="20556" spans="24:29">
      <c r="X20556" s="429"/>
      <c r="Y20556" s="429"/>
      <c r="Z20556" s="429"/>
      <c r="AA20556" s="429"/>
      <c r="AB20556" s="185"/>
      <c r="AC20556" s="431"/>
    </row>
    <row r="20557" spans="24:29">
      <c r="X20557" s="429"/>
      <c r="Y20557" s="429"/>
      <c r="Z20557" s="429"/>
      <c r="AA20557" s="429"/>
      <c r="AB20557" s="185"/>
      <c r="AC20557" s="431"/>
    </row>
    <row r="20558" spans="24:29">
      <c r="X20558" s="429"/>
      <c r="Y20558" s="429"/>
      <c r="Z20558" s="429"/>
      <c r="AA20558" s="429"/>
      <c r="AB20558" s="185"/>
      <c r="AC20558" s="431"/>
    </row>
    <row r="20559" spans="24:29">
      <c r="X20559" s="429"/>
      <c r="Y20559" s="429"/>
      <c r="Z20559" s="429"/>
      <c r="AA20559" s="429"/>
      <c r="AB20559" s="185"/>
      <c r="AC20559" s="431"/>
    </row>
    <row r="20560" spans="24:29">
      <c r="X20560" s="429"/>
      <c r="Y20560" s="429"/>
      <c r="Z20560" s="429"/>
      <c r="AA20560" s="429"/>
      <c r="AB20560" s="185"/>
      <c r="AC20560" s="431"/>
    </row>
    <row r="20561" spans="24:29">
      <c r="X20561" s="429"/>
      <c r="Y20561" s="429"/>
      <c r="Z20561" s="429"/>
      <c r="AA20561" s="429"/>
      <c r="AB20561" s="185"/>
      <c r="AC20561" s="431"/>
    </row>
    <row r="20562" spans="24:29">
      <c r="X20562" s="429"/>
      <c r="Y20562" s="429"/>
      <c r="Z20562" s="429"/>
      <c r="AA20562" s="429"/>
      <c r="AB20562" s="185"/>
      <c r="AC20562" s="431"/>
    </row>
    <row r="20563" spans="24:29">
      <c r="X20563" s="429"/>
      <c r="Y20563" s="429"/>
      <c r="Z20563" s="429"/>
      <c r="AA20563" s="429"/>
      <c r="AB20563" s="185"/>
      <c r="AC20563" s="431"/>
    </row>
    <row r="20564" spans="24:29">
      <c r="X20564" s="429"/>
      <c r="Y20564" s="429"/>
      <c r="Z20564" s="429"/>
      <c r="AA20564" s="429"/>
      <c r="AB20564" s="185"/>
      <c r="AC20564" s="431"/>
    </row>
    <row r="20565" spans="24:29">
      <c r="X20565" s="429"/>
      <c r="Y20565" s="429"/>
      <c r="Z20565" s="429"/>
      <c r="AA20565" s="429"/>
      <c r="AB20565" s="185"/>
      <c r="AC20565" s="431"/>
    </row>
    <row r="20566" spans="24:29">
      <c r="X20566" s="429"/>
      <c r="Y20566" s="429"/>
      <c r="Z20566" s="429"/>
      <c r="AA20566" s="429"/>
      <c r="AB20566" s="185"/>
      <c r="AC20566" s="431"/>
    </row>
    <row r="20567" spans="24:29">
      <c r="X20567" s="429"/>
      <c r="Y20567" s="429"/>
      <c r="Z20567" s="429"/>
      <c r="AA20567" s="429"/>
      <c r="AB20567" s="185"/>
      <c r="AC20567" s="431"/>
    </row>
    <row r="20568" spans="24:29">
      <c r="X20568" s="429"/>
      <c r="Y20568" s="429"/>
      <c r="Z20568" s="429"/>
      <c r="AA20568" s="429"/>
      <c r="AB20568" s="185"/>
      <c r="AC20568" s="431"/>
    </row>
    <row r="20569" spans="24:29">
      <c r="X20569" s="429"/>
      <c r="Y20569" s="429"/>
      <c r="Z20569" s="429"/>
      <c r="AA20569" s="429"/>
      <c r="AB20569" s="185"/>
      <c r="AC20569" s="431"/>
    </row>
    <row r="20570" spans="24:29">
      <c r="X20570" s="429"/>
      <c r="Y20570" s="429"/>
      <c r="Z20570" s="429"/>
      <c r="AA20570" s="429"/>
      <c r="AB20570" s="185"/>
      <c r="AC20570" s="431"/>
    </row>
    <row r="20571" spans="24:29">
      <c r="X20571" s="429"/>
      <c r="Y20571" s="429"/>
      <c r="Z20571" s="429"/>
      <c r="AA20571" s="429"/>
      <c r="AB20571" s="185"/>
      <c r="AC20571" s="431"/>
    </row>
    <row r="20572" spans="24:29">
      <c r="X20572" s="429"/>
      <c r="Y20572" s="429"/>
      <c r="Z20572" s="429"/>
      <c r="AA20572" s="429"/>
      <c r="AB20572" s="185"/>
      <c r="AC20572" s="431"/>
    </row>
    <row r="20573" spans="24:29">
      <c r="X20573" s="429"/>
      <c r="Y20573" s="429"/>
      <c r="Z20573" s="429"/>
      <c r="AA20573" s="429"/>
      <c r="AB20573" s="185"/>
      <c r="AC20573" s="431"/>
    </row>
    <row r="20574" spans="24:29">
      <c r="X20574" s="429"/>
      <c r="Y20574" s="429"/>
      <c r="Z20574" s="429"/>
      <c r="AA20574" s="429"/>
      <c r="AB20574" s="185"/>
      <c r="AC20574" s="431"/>
    </row>
    <row r="20575" spans="24:29">
      <c r="X20575" s="429"/>
      <c r="Y20575" s="429"/>
      <c r="Z20575" s="429"/>
      <c r="AA20575" s="429"/>
      <c r="AB20575" s="185"/>
      <c r="AC20575" s="431"/>
    </row>
    <row r="20576" spans="24:29">
      <c r="X20576" s="429"/>
      <c r="Y20576" s="429"/>
      <c r="Z20576" s="429"/>
      <c r="AA20576" s="429"/>
      <c r="AB20576" s="185"/>
      <c r="AC20576" s="431"/>
    </row>
    <row r="20577" spans="24:29">
      <c r="X20577" s="429"/>
      <c r="Y20577" s="429"/>
      <c r="Z20577" s="429"/>
      <c r="AA20577" s="429"/>
      <c r="AB20577" s="185"/>
      <c r="AC20577" s="431"/>
    </row>
    <row r="20578" spans="24:29">
      <c r="X20578" s="429"/>
      <c r="Y20578" s="429"/>
      <c r="Z20578" s="429"/>
      <c r="AA20578" s="429"/>
      <c r="AB20578" s="185"/>
      <c r="AC20578" s="431"/>
    </row>
    <row r="20579" spans="24:29">
      <c r="X20579" s="429"/>
      <c r="Y20579" s="429"/>
      <c r="Z20579" s="429"/>
      <c r="AA20579" s="429"/>
      <c r="AB20579" s="185"/>
      <c r="AC20579" s="431"/>
    </row>
    <row r="20580" spans="24:29">
      <c r="X20580" s="429"/>
      <c r="Y20580" s="429"/>
      <c r="Z20580" s="429"/>
      <c r="AA20580" s="429"/>
      <c r="AB20580" s="185"/>
      <c r="AC20580" s="431"/>
    </row>
    <row r="20581" spans="24:29">
      <c r="X20581" s="429"/>
      <c r="Y20581" s="429"/>
      <c r="Z20581" s="429"/>
      <c r="AA20581" s="429"/>
      <c r="AB20581" s="185"/>
      <c r="AC20581" s="431"/>
    </row>
    <row r="20582" spans="24:29">
      <c r="X20582" s="429"/>
      <c r="Y20582" s="429"/>
      <c r="Z20582" s="429"/>
      <c r="AA20582" s="429"/>
      <c r="AB20582" s="185"/>
      <c r="AC20582" s="431"/>
    </row>
    <row r="20583" spans="24:29">
      <c r="X20583" s="429"/>
      <c r="Y20583" s="429"/>
      <c r="Z20583" s="429"/>
      <c r="AA20583" s="429"/>
      <c r="AB20583" s="185"/>
      <c r="AC20583" s="431"/>
    </row>
    <row r="20584" spans="24:29">
      <c r="X20584" s="429"/>
      <c r="Y20584" s="429"/>
      <c r="Z20584" s="429"/>
      <c r="AA20584" s="429"/>
      <c r="AB20584" s="185"/>
      <c r="AC20584" s="431"/>
    </row>
    <row r="20585" spans="24:29">
      <c r="X20585" s="429"/>
      <c r="Y20585" s="429"/>
      <c r="Z20585" s="429"/>
      <c r="AA20585" s="429"/>
      <c r="AB20585" s="185"/>
      <c r="AC20585" s="431"/>
    </row>
    <row r="20586" spans="24:29">
      <c r="X20586" s="429"/>
      <c r="Y20586" s="429"/>
      <c r="Z20586" s="429"/>
      <c r="AA20586" s="429"/>
      <c r="AB20586" s="185"/>
      <c r="AC20586" s="431"/>
    </row>
    <row r="20587" spans="24:29">
      <c r="X20587" s="429"/>
      <c r="Y20587" s="429"/>
      <c r="Z20587" s="429"/>
      <c r="AA20587" s="429"/>
      <c r="AB20587" s="185"/>
      <c r="AC20587" s="431"/>
    </row>
    <row r="20588" spans="24:29">
      <c r="X20588" s="429"/>
      <c r="Y20588" s="429"/>
      <c r="Z20588" s="429"/>
      <c r="AA20588" s="429"/>
      <c r="AB20588" s="185"/>
      <c r="AC20588" s="431"/>
    </row>
    <row r="20589" spans="24:29">
      <c r="X20589" s="429"/>
      <c r="Y20589" s="429"/>
      <c r="Z20589" s="429"/>
      <c r="AA20589" s="429"/>
      <c r="AB20589" s="185"/>
      <c r="AC20589" s="431"/>
    </row>
    <row r="20590" spans="24:29">
      <c r="X20590" s="429"/>
      <c r="Y20590" s="429"/>
      <c r="Z20590" s="429"/>
      <c r="AA20590" s="429"/>
      <c r="AB20590" s="185"/>
      <c r="AC20590" s="431"/>
    </row>
    <row r="20591" spans="24:29">
      <c r="X20591" s="429"/>
      <c r="Y20591" s="429"/>
      <c r="Z20591" s="429"/>
      <c r="AA20591" s="429"/>
      <c r="AB20591" s="185"/>
      <c r="AC20591" s="431"/>
    </row>
    <row r="20592" spans="24:29">
      <c r="X20592" s="429"/>
      <c r="Y20592" s="429"/>
      <c r="Z20592" s="429"/>
      <c r="AA20592" s="429"/>
      <c r="AB20592" s="185"/>
      <c r="AC20592" s="431"/>
    </row>
    <row r="20593" spans="24:29">
      <c r="X20593" s="429"/>
      <c r="Y20593" s="429"/>
      <c r="Z20593" s="429"/>
      <c r="AA20593" s="429"/>
      <c r="AB20593" s="185"/>
      <c r="AC20593" s="431"/>
    </row>
    <row r="20594" spans="24:29">
      <c r="X20594" s="429"/>
      <c r="Y20594" s="429"/>
      <c r="Z20594" s="429"/>
      <c r="AA20594" s="429"/>
      <c r="AB20594" s="185"/>
      <c r="AC20594" s="431"/>
    </row>
    <row r="20595" spans="24:29">
      <c r="X20595" s="429"/>
      <c r="Y20595" s="429"/>
      <c r="Z20595" s="429"/>
      <c r="AA20595" s="429"/>
      <c r="AB20595" s="185"/>
      <c r="AC20595" s="431"/>
    </row>
    <row r="20596" spans="24:29">
      <c r="X20596" s="429"/>
      <c r="Y20596" s="429"/>
      <c r="Z20596" s="429"/>
      <c r="AA20596" s="429"/>
      <c r="AB20596" s="185"/>
      <c r="AC20596" s="431"/>
    </row>
    <row r="20597" spans="24:29">
      <c r="X20597" s="429"/>
      <c r="Y20597" s="429"/>
      <c r="Z20597" s="429"/>
      <c r="AA20597" s="429"/>
      <c r="AB20597" s="185"/>
      <c r="AC20597" s="431"/>
    </row>
    <row r="20598" spans="24:29">
      <c r="X20598" s="429"/>
      <c r="Y20598" s="429"/>
      <c r="Z20598" s="429"/>
      <c r="AA20598" s="429"/>
      <c r="AB20598" s="185"/>
      <c r="AC20598" s="431"/>
    </row>
    <row r="20599" spans="24:29">
      <c r="X20599" s="429"/>
      <c r="Y20599" s="429"/>
      <c r="Z20599" s="429"/>
      <c r="AA20599" s="429"/>
      <c r="AB20599" s="185"/>
      <c r="AC20599" s="431"/>
    </row>
    <row r="20600" spans="24:29">
      <c r="X20600" s="429"/>
      <c r="Y20600" s="429"/>
      <c r="Z20600" s="429"/>
      <c r="AA20600" s="429"/>
      <c r="AB20600" s="185"/>
      <c r="AC20600" s="431"/>
    </row>
    <row r="20601" spans="24:29">
      <c r="X20601" s="429"/>
      <c r="Y20601" s="429"/>
      <c r="Z20601" s="429"/>
      <c r="AA20601" s="429"/>
      <c r="AB20601" s="185"/>
      <c r="AC20601" s="431"/>
    </row>
    <row r="20602" spans="24:29">
      <c r="X20602" s="429"/>
      <c r="Y20602" s="429"/>
      <c r="Z20602" s="429"/>
      <c r="AA20602" s="429"/>
      <c r="AB20602" s="185"/>
      <c r="AC20602" s="431"/>
    </row>
    <row r="20603" spans="24:29">
      <c r="X20603" s="429"/>
      <c r="Y20603" s="429"/>
      <c r="Z20603" s="429"/>
      <c r="AA20603" s="429"/>
      <c r="AB20603" s="185"/>
      <c r="AC20603" s="431"/>
    </row>
    <row r="20604" spans="24:29">
      <c r="X20604" s="429"/>
      <c r="Y20604" s="429"/>
      <c r="Z20604" s="429"/>
      <c r="AA20604" s="429"/>
      <c r="AB20604" s="185"/>
      <c r="AC20604" s="431"/>
    </row>
    <row r="20605" spans="24:29">
      <c r="X20605" s="429"/>
      <c r="Y20605" s="429"/>
      <c r="Z20605" s="429"/>
      <c r="AA20605" s="429"/>
      <c r="AB20605" s="185"/>
      <c r="AC20605" s="431"/>
    </row>
    <row r="20606" spans="24:29">
      <c r="X20606" s="429"/>
      <c r="Y20606" s="429"/>
      <c r="Z20606" s="429"/>
      <c r="AA20606" s="429"/>
      <c r="AB20606" s="185"/>
      <c r="AC20606" s="431"/>
    </row>
    <row r="20607" spans="24:29">
      <c r="X20607" s="429"/>
      <c r="Y20607" s="429"/>
      <c r="Z20607" s="429"/>
      <c r="AA20607" s="429"/>
      <c r="AB20607" s="185"/>
      <c r="AC20607" s="431"/>
    </row>
    <row r="20608" spans="24:29">
      <c r="X20608" s="429"/>
      <c r="Y20608" s="429"/>
      <c r="Z20608" s="429"/>
      <c r="AA20608" s="429"/>
      <c r="AB20608" s="185"/>
      <c r="AC20608" s="431"/>
    </row>
    <row r="20609" spans="24:29">
      <c r="X20609" s="429"/>
      <c r="Y20609" s="429"/>
      <c r="Z20609" s="429"/>
      <c r="AA20609" s="429"/>
      <c r="AB20609" s="185"/>
      <c r="AC20609" s="431"/>
    </row>
    <row r="20610" spans="24:29">
      <c r="X20610" s="429"/>
      <c r="Y20610" s="429"/>
      <c r="Z20610" s="429"/>
      <c r="AA20610" s="429"/>
      <c r="AB20610" s="185"/>
      <c r="AC20610" s="431"/>
    </row>
    <row r="20611" spans="24:29">
      <c r="X20611" s="429"/>
      <c r="Y20611" s="429"/>
      <c r="Z20611" s="429"/>
      <c r="AA20611" s="429"/>
      <c r="AB20611" s="185"/>
      <c r="AC20611" s="431"/>
    </row>
    <row r="20612" spans="24:29">
      <c r="X20612" s="429"/>
      <c r="Y20612" s="429"/>
      <c r="Z20612" s="429"/>
      <c r="AA20612" s="429"/>
      <c r="AB20612" s="185"/>
      <c r="AC20612" s="431"/>
    </row>
    <row r="20613" spans="24:29">
      <c r="X20613" s="429"/>
      <c r="Y20613" s="429"/>
      <c r="Z20613" s="429"/>
      <c r="AA20613" s="429"/>
      <c r="AB20613" s="185"/>
      <c r="AC20613" s="431"/>
    </row>
    <row r="20614" spans="24:29">
      <c r="X20614" s="429"/>
      <c r="Y20614" s="429"/>
      <c r="Z20614" s="429"/>
      <c r="AA20614" s="429"/>
      <c r="AB20614" s="185"/>
      <c r="AC20614" s="431"/>
    </row>
    <row r="20615" spans="24:29">
      <c r="X20615" s="429"/>
      <c r="Y20615" s="429"/>
      <c r="Z20615" s="429"/>
      <c r="AA20615" s="429"/>
      <c r="AB20615" s="185"/>
      <c r="AC20615" s="431"/>
    </row>
    <row r="20616" spans="24:29">
      <c r="X20616" s="429"/>
      <c r="Y20616" s="429"/>
      <c r="Z20616" s="429"/>
      <c r="AA20616" s="429"/>
      <c r="AB20616" s="185"/>
      <c r="AC20616" s="431"/>
    </row>
    <row r="20617" spans="24:29">
      <c r="X20617" s="429"/>
      <c r="Y20617" s="429"/>
      <c r="Z20617" s="429"/>
      <c r="AA20617" s="429"/>
      <c r="AB20617" s="185"/>
      <c r="AC20617" s="431"/>
    </row>
    <row r="20618" spans="24:29">
      <c r="X20618" s="429"/>
      <c r="Y20618" s="429"/>
      <c r="Z20618" s="429"/>
      <c r="AA20618" s="429"/>
      <c r="AB20618" s="185"/>
      <c r="AC20618" s="431"/>
    </row>
    <row r="20619" spans="24:29">
      <c r="X20619" s="429"/>
      <c r="Y20619" s="429"/>
      <c r="Z20619" s="429"/>
      <c r="AA20619" s="429"/>
      <c r="AB20619" s="185"/>
      <c r="AC20619" s="431"/>
    </row>
    <row r="20620" spans="24:29">
      <c r="X20620" s="429"/>
      <c r="Y20620" s="429"/>
      <c r="Z20620" s="429"/>
      <c r="AA20620" s="429"/>
      <c r="AB20620" s="185"/>
      <c r="AC20620" s="431"/>
    </row>
    <row r="20621" spans="24:29">
      <c r="X20621" s="429"/>
      <c r="Y20621" s="429"/>
      <c r="Z20621" s="429"/>
      <c r="AA20621" s="429"/>
      <c r="AB20621" s="185"/>
      <c r="AC20621" s="431"/>
    </row>
    <row r="20622" spans="24:29">
      <c r="X20622" s="429"/>
      <c r="Y20622" s="429"/>
      <c r="Z20622" s="429"/>
      <c r="AA20622" s="429"/>
      <c r="AB20622" s="185"/>
      <c r="AC20622" s="431"/>
    </row>
    <row r="20623" spans="24:29">
      <c r="X20623" s="429"/>
      <c r="Y20623" s="429"/>
      <c r="Z20623" s="429"/>
      <c r="AA20623" s="429"/>
      <c r="AB20623" s="185"/>
      <c r="AC20623" s="431"/>
    </row>
    <row r="20624" spans="24:29">
      <c r="X20624" s="429"/>
      <c r="Y20624" s="429"/>
      <c r="Z20624" s="429"/>
      <c r="AA20624" s="429"/>
      <c r="AB20624" s="185"/>
      <c r="AC20624" s="431"/>
    </row>
    <row r="20625" spans="24:29">
      <c r="X20625" s="429"/>
      <c r="Y20625" s="429"/>
      <c r="Z20625" s="429"/>
      <c r="AA20625" s="429"/>
      <c r="AB20625" s="185"/>
      <c r="AC20625" s="431"/>
    </row>
    <row r="20626" spans="24:29">
      <c r="X20626" s="429"/>
      <c r="Y20626" s="429"/>
      <c r="Z20626" s="429"/>
      <c r="AA20626" s="429"/>
      <c r="AB20626" s="185"/>
      <c r="AC20626" s="431"/>
    </row>
    <row r="20627" spans="24:29">
      <c r="X20627" s="429"/>
      <c r="Y20627" s="429"/>
      <c r="Z20627" s="429"/>
      <c r="AA20627" s="429"/>
      <c r="AB20627" s="185"/>
      <c r="AC20627" s="431"/>
    </row>
    <row r="20628" spans="24:29">
      <c r="X20628" s="429"/>
      <c r="Y20628" s="429"/>
      <c r="Z20628" s="429"/>
      <c r="AA20628" s="429"/>
      <c r="AB20628" s="185"/>
      <c r="AC20628" s="431"/>
    </row>
    <row r="20629" spans="24:29">
      <c r="X20629" s="429"/>
      <c r="Y20629" s="429"/>
      <c r="Z20629" s="429"/>
      <c r="AA20629" s="429"/>
      <c r="AB20629" s="185"/>
      <c r="AC20629" s="431"/>
    </row>
    <row r="20630" spans="24:29">
      <c r="X20630" s="429"/>
      <c r="Y20630" s="429"/>
      <c r="Z20630" s="429"/>
      <c r="AA20630" s="429"/>
      <c r="AB20630" s="185"/>
      <c r="AC20630" s="431"/>
    </row>
    <row r="20631" spans="24:29">
      <c r="X20631" s="429"/>
      <c r="Y20631" s="429"/>
      <c r="Z20631" s="429"/>
      <c r="AA20631" s="429"/>
      <c r="AB20631" s="185"/>
      <c r="AC20631" s="431"/>
    </row>
    <row r="20632" spans="24:29">
      <c r="X20632" s="429"/>
      <c r="Y20632" s="429"/>
      <c r="Z20632" s="429"/>
      <c r="AA20632" s="429"/>
      <c r="AB20632" s="185"/>
      <c r="AC20632" s="431"/>
    </row>
    <row r="20633" spans="24:29">
      <c r="X20633" s="429"/>
      <c r="Y20633" s="429"/>
      <c r="Z20633" s="429"/>
      <c r="AA20633" s="429"/>
      <c r="AB20633" s="185"/>
      <c r="AC20633" s="431"/>
    </row>
    <row r="20634" spans="24:29">
      <c r="X20634" s="429"/>
      <c r="Y20634" s="429"/>
      <c r="Z20634" s="429"/>
      <c r="AA20634" s="429"/>
      <c r="AB20634" s="185"/>
      <c r="AC20634" s="431"/>
    </row>
    <row r="20635" spans="24:29">
      <c r="X20635" s="429"/>
      <c r="Y20635" s="429"/>
      <c r="Z20635" s="429"/>
      <c r="AA20635" s="429"/>
      <c r="AB20635" s="185"/>
      <c r="AC20635" s="431"/>
    </row>
    <row r="20636" spans="24:29">
      <c r="X20636" s="429"/>
      <c r="Y20636" s="429"/>
      <c r="Z20636" s="429"/>
      <c r="AA20636" s="429"/>
      <c r="AB20636" s="185"/>
      <c r="AC20636" s="431"/>
    </row>
    <row r="20637" spans="24:29">
      <c r="X20637" s="429"/>
      <c r="Y20637" s="429"/>
      <c r="Z20637" s="429"/>
      <c r="AA20637" s="429"/>
      <c r="AB20637" s="185"/>
      <c r="AC20637" s="431"/>
    </row>
    <row r="20638" spans="24:29">
      <c r="X20638" s="429"/>
      <c r="Y20638" s="429"/>
      <c r="Z20638" s="429"/>
      <c r="AA20638" s="429"/>
      <c r="AB20638" s="185"/>
      <c r="AC20638" s="431"/>
    </row>
    <row r="20639" spans="24:29">
      <c r="X20639" s="429"/>
      <c r="Y20639" s="429"/>
      <c r="Z20639" s="429"/>
      <c r="AA20639" s="429"/>
      <c r="AB20639" s="185"/>
      <c r="AC20639" s="431"/>
    </row>
    <row r="20640" spans="24:29">
      <c r="X20640" s="429"/>
      <c r="Y20640" s="429"/>
      <c r="Z20640" s="429"/>
      <c r="AA20640" s="429"/>
      <c r="AB20640" s="185"/>
      <c r="AC20640" s="431"/>
    </row>
    <row r="20641" spans="24:29">
      <c r="X20641" s="429"/>
      <c r="Y20641" s="429"/>
      <c r="Z20641" s="429"/>
      <c r="AA20641" s="429"/>
      <c r="AB20641" s="185"/>
      <c r="AC20641" s="431"/>
    </row>
    <row r="20642" spans="24:29">
      <c r="X20642" s="429"/>
      <c r="Y20642" s="429"/>
      <c r="Z20642" s="429"/>
      <c r="AA20642" s="429"/>
      <c r="AB20642" s="185"/>
      <c r="AC20642" s="431"/>
    </row>
    <row r="20643" spans="24:29">
      <c r="X20643" s="429"/>
      <c r="Y20643" s="429"/>
      <c r="Z20643" s="429"/>
      <c r="AA20643" s="429"/>
      <c r="AB20643" s="185"/>
      <c r="AC20643" s="431"/>
    </row>
    <row r="20644" spans="24:29">
      <c r="X20644" s="429"/>
      <c r="Y20644" s="429"/>
      <c r="Z20644" s="429"/>
      <c r="AA20644" s="429"/>
      <c r="AB20644" s="185"/>
      <c r="AC20644" s="431"/>
    </row>
    <row r="20645" spans="24:29">
      <c r="X20645" s="429"/>
      <c r="Y20645" s="429"/>
      <c r="Z20645" s="429"/>
      <c r="AA20645" s="429"/>
      <c r="AB20645" s="185"/>
      <c r="AC20645" s="431"/>
    </row>
    <row r="20646" spans="24:29">
      <c r="X20646" s="429"/>
      <c r="Y20646" s="429"/>
      <c r="Z20646" s="429"/>
      <c r="AA20646" s="429"/>
      <c r="AB20646" s="185"/>
      <c r="AC20646" s="431"/>
    </row>
    <row r="20647" spans="24:29">
      <c r="X20647" s="429"/>
      <c r="Y20647" s="429"/>
      <c r="Z20647" s="429"/>
      <c r="AA20647" s="429"/>
      <c r="AB20647" s="185"/>
      <c r="AC20647" s="431"/>
    </row>
    <row r="20648" spans="24:29">
      <c r="X20648" s="429"/>
      <c r="Y20648" s="429"/>
      <c r="Z20648" s="429"/>
      <c r="AA20648" s="429"/>
      <c r="AB20648" s="185"/>
      <c r="AC20648" s="431"/>
    </row>
    <row r="20649" spans="24:29">
      <c r="X20649" s="429"/>
      <c r="Y20649" s="429"/>
      <c r="Z20649" s="429"/>
      <c r="AA20649" s="429"/>
      <c r="AB20649" s="185"/>
      <c r="AC20649" s="431"/>
    </row>
    <row r="20650" spans="24:29">
      <c r="X20650" s="429"/>
      <c r="Y20650" s="429"/>
      <c r="Z20650" s="429"/>
      <c r="AA20650" s="429"/>
      <c r="AB20650" s="185"/>
      <c r="AC20650" s="431"/>
    </row>
    <row r="20651" spans="24:29">
      <c r="X20651" s="429"/>
      <c r="Y20651" s="429"/>
      <c r="Z20651" s="429"/>
      <c r="AA20651" s="429"/>
      <c r="AB20651" s="185"/>
      <c r="AC20651" s="431"/>
    </row>
    <row r="20652" spans="24:29">
      <c r="X20652" s="429"/>
      <c r="Y20652" s="429"/>
      <c r="Z20652" s="429"/>
      <c r="AA20652" s="429"/>
      <c r="AB20652" s="185"/>
      <c r="AC20652" s="431"/>
    </row>
    <row r="20653" spans="24:29">
      <c r="X20653" s="429"/>
      <c r="Y20653" s="429"/>
      <c r="Z20653" s="429"/>
      <c r="AA20653" s="429"/>
      <c r="AB20653" s="185"/>
      <c r="AC20653" s="431"/>
    </row>
    <row r="20654" spans="24:29">
      <c r="X20654" s="429"/>
      <c r="Y20654" s="429"/>
      <c r="Z20654" s="429"/>
      <c r="AA20654" s="429"/>
      <c r="AB20654" s="185"/>
      <c r="AC20654" s="431"/>
    </row>
    <row r="20655" spans="24:29">
      <c r="X20655" s="429"/>
      <c r="Y20655" s="429"/>
      <c r="Z20655" s="429"/>
      <c r="AA20655" s="429"/>
      <c r="AB20655" s="185"/>
      <c r="AC20655" s="431"/>
    </row>
    <row r="20656" spans="24:29">
      <c r="X20656" s="429"/>
      <c r="Y20656" s="429"/>
      <c r="Z20656" s="429"/>
      <c r="AA20656" s="429"/>
      <c r="AB20656" s="185"/>
      <c r="AC20656" s="431"/>
    </row>
    <row r="20657" spans="24:29">
      <c r="X20657" s="429"/>
      <c r="Y20657" s="429"/>
      <c r="Z20657" s="429"/>
      <c r="AA20657" s="429"/>
      <c r="AB20657" s="185"/>
      <c r="AC20657" s="431"/>
    </row>
    <row r="20658" spans="24:29">
      <c r="X20658" s="429"/>
      <c r="Y20658" s="429"/>
      <c r="Z20658" s="429"/>
      <c r="AA20658" s="429"/>
      <c r="AB20658" s="185"/>
      <c r="AC20658" s="431"/>
    </row>
    <row r="20659" spans="24:29">
      <c r="X20659" s="429"/>
      <c r="Y20659" s="429"/>
      <c r="Z20659" s="429"/>
      <c r="AA20659" s="429"/>
      <c r="AB20659" s="185"/>
      <c r="AC20659" s="431"/>
    </row>
    <row r="20660" spans="24:29">
      <c r="X20660" s="429"/>
      <c r="Y20660" s="429"/>
      <c r="Z20660" s="429"/>
      <c r="AA20660" s="429"/>
      <c r="AB20660" s="185"/>
      <c r="AC20660" s="431"/>
    </row>
    <row r="20661" spans="24:29">
      <c r="X20661" s="429"/>
      <c r="Y20661" s="429"/>
      <c r="Z20661" s="429"/>
      <c r="AA20661" s="429"/>
      <c r="AB20661" s="185"/>
      <c r="AC20661" s="431"/>
    </row>
    <row r="20662" spans="24:29">
      <c r="X20662" s="429"/>
      <c r="Y20662" s="429"/>
      <c r="Z20662" s="429"/>
      <c r="AA20662" s="429"/>
      <c r="AB20662" s="185"/>
      <c r="AC20662" s="431"/>
    </row>
    <row r="20663" spans="24:29">
      <c r="X20663" s="429"/>
      <c r="Y20663" s="429"/>
      <c r="Z20663" s="429"/>
      <c r="AA20663" s="429"/>
      <c r="AB20663" s="185"/>
      <c r="AC20663" s="431"/>
    </row>
    <row r="20664" spans="24:29">
      <c r="X20664" s="429"/>
      <c r="Y20664" s="429"/>
      <c r="Z20664" s="429"/>
      <c r="AA20664" s="429"/>
      <c r="AB20664" s="185"/>
      <c r="AC20664" s="431"/>
    </row>
    <row r="20665" spans="24:29">
      <c r="X20665" s="429"/>
      <c r="Y20665" s="429"/>
      <c r="Z20665" s="429"/>
      <c r="AA20665" s="429"/>
      <c r="AB20665" s="185"/>
      <c r="AC20665" s="431"/>
    </row>
    <row r="20666" spans="24:29">
      <c r="X20666" s="429"/>
      <c r="Y20666" s="429"/>
      <c r="Z20666" s="429"/>
      <c r="AA20666" s="429"/>
      <c r="AB20666" s="185"/>
      <c r="AC20666" s="431"/>
    </row>
    <row r="20667" spans="24:29">
      <c r="X20667" s="429"/>
      <c r="Y20667" s="429"/>
      <c r="Z20667" s="429"/>
      <c r="AA20667" s="429"/>
      <c r="AB20667" s="185"/>
      <c r="AC20667" s="431"/>
    </row>
    <row r="20668" spans="24:29">
      <c r="X20668" s="429"/>
      <c r="Y20668" s="429"/>
      <c r="Z20668" s="429"/>
      <c r="AA20668" s="429"/>
      <c r="AB20668" s="185"/>
      <c r="AC20668" s="431"/>
    </row>
    <row r="20669" spans="24:29">
      <c r="X20669" s="429"/>
      <c r="Y20669" s="429"/>
      <c r="Z20669" s="429"/>
      <c r="AA20669" s="429"/>
      <c r="AB20669" s="185"/>
      <c r="AC20669" s="431"/>
    </row>
    <row r="20670" spans="24:29">
      <c r="X20670" s="429"/>
      <c r="Y20670" s="429"/>
      <c r="Z20670" s="429"/>
      <c r="AA20670" s="429"/>
      <c r="AB20670" s="185"/>
      <c r="AC20670" s="431"/>
    </row>
    <row r="20671" spans="24:29">
      <c r="X20671" s="429"/>
      <c r="Y20671" s="429"/>
      <c r="Z20671" s="429"/>
      <c r="AA20671" s="429"/>
      <c r="AB20671" s="185"/>
      <c r="AC20671" s="431"/>
    </row>
    <row r="20672" spans="24:29">
      <c r="X20672" s="429"/>
      <c r="Y20672" s="429"/>
      <c r="Z20672" s="429"/>
      <c r="AA20672" s="429"/>
      <c r="AB20672" s="185"/>
      <c r="AC20672" s="431"/>
    </row>
    <row r="20673" spans="24:29">
      <c r="X20673" s="429"/>
      <c r="Y20673" s="429"/>
      <c r="Z20673" s="429"/>
      <c r="AA20673" s="429"/>
      <c r="AB20673" s="185"/>
      <c r="AC20673" s="431"/>
    </row>
    <row r="20674" spans="24:29">
      <c r="X20674" s="429"/>
      <c r="Y20674" s="429"/>
      <c r="Z20674" s="429"/>
      <c r="AA20674" s="429"/>
      <c r="AB20674" s="185"/>
      <c r="AC20674" s="431"/>
    </row>
    <row r="20675" spans="24:29">
      <c r="X20675" s="429"/>
      <c r="Y20675" s="429"/>
      <c r="Z20675" s="429"/>
      <c r="AA20675" s="429"/>
      <c r="AB20675" s="185"/>
      <c r="AC20675" s="431"/>
    </row>
    <row r="20676" spans="24:29">
      <c r="X20676" s="429"/>
      <c r="Y20676" s="429"/>
      <c r="Z20676" s="429"/>
      <c r="AA20676" s="429"/>
      <c r="AB20676" s="185"/>
      <c r="AC20676" s="431"/>
    </row>
    <row r="20677" spans="24:29">
      <c r="X20677" s="429"/>
      <c r="Y20677" s="429"/>
      <c r="Z20677" s="429"/>
      <c r="AA20677" s="429"/>
      <c r="AB20677" s="185"/>
      <c r="AC20677" s="431"/>
    </row>
    <row r="20678" spans="24:29">
      <c r="X20678" s="429"/>
      <c r="Y20678" s="429"/>
      <c r="Z20678" s="429"/>
      <c r="AA20678" s="429"/>
      <c r="AB20678" s="185"/>
      <c r="AC20678" s="431"/>
    </row>
    <row r="20679" spans="24:29">
      <c r="X20679" s="429"/>
      <c r="Y20679" s="429"/>
      <c r="Z20679" s="429"/>
      <c r="AA20679" s="429"/>
      <c r="AB20679" s="185"/>
      <c r="AC20679" s="431"/>
    </row>
    <row r="20680" spans="24:29">
      <c r="X20680" s="429"/>
      <c r="Y20680" s="429"/>
      <c r="Z20680" s="429"/>
      <c r="AA20680" s="429"/>
      <c r="AB20680" s="185"/>
      <c r="AC20680" s="431"/>
    </row>
    <row r="20681" spans="24:29">
      <c r="X20681" s="429"/>
      <c r="Y20681" s="429"/>
      <c r="Z20681" s="429"/>
      <c r="AA20681" s="429"/>
      <c r="AB20681" s="185"/>
      <c r="AC20681" s="431"/>
    </row>
    <row r="20682" spans="24:29">
      <c r="X20682" s="429"/>
      <c r="Y20682" s="429"/>
      <c r="Z20682" s="429"/>
      <c r="AA20682" s="429"/>
      <c r="AB20682" s="185"/>
      <c r="AC20682" s="431"/>
    </row>
    <row r="20683" spans="24:29">
      <c r="X20683" s="429"/>
      <c r="Y20683" s="429"/>
      <c r="Z20683" s="429"/>
      <c r="AA20683" s="429"/>
      <c r="AB20683" s="185"/>
      <c r="AC20683" s="431"/>
    </row>
    <row r="20684" spans="24:29">
      <c r="X20684" s="429"/>
      <c r="Y20684" s="429"/>
      <c r="Z20684" s="429"/>
      <c r="AA20684" s="429"/>
      <c r="AB20684" s="185"/>
      <c r="AC20684" s="431"/>
    </row>
    <row r="20685" spans="24:29">
      <c r="X20685" s="429"/>
      <c r="Y20685" s="429"/>
      <c r="Z20685" s="429"/>
      <c r="AA20685" s="429"/>
      <c r="AB20685" s="185"/>
      <c r="AC20685" s="431"/>
    </row>
    <row r="20686" spans="24:29">
      <c r="X20686" s="429"/>
      <c r="Y20686" s="429"/>
      <c r="Z20686" s="429"/>
      <c r="AA20686" s="429"/>
      <c r="AB20686" s="185"/>
      <c r="AC20686" s="431"/>
    </row>
    <row r="20687" spans="24:29">
      <c r="X20687" s="429"/>
      <c r="Y20687" s="429"/>
      <c r="Z20687" s="429"/>
      <c r="AA20687" s="429"/>
      <c r="AB20687" s="185"/>
      <c r="AC20687" s="431"/>
    </row>
    <row r="20688" spans="24:29">
      <c r="X20688" s="429"/>
      <c r="Y20688" s="429"/>
      <c r="Z20688" s="429"/>
      <c r="AA20688" s="429"/>
      <c r="AB20688" s="185"/>
      <c r="AC20688" s="431"/>
    </row>
    <row r="20689" spans="24:29">
      <c r="X20689" s="429"/>
      <c r="Y20689" s="429"/>
      <c r="Z20689" s="429"/>
      <c r="AA20689" s="429"/>
      <c r="AB20689" s="185"/>
      <c r="AC20689" s="431"/>
    </row>
    <row r="20690" spans="24:29">
      <c r="X20690" s="429"/>
      <c r="Y20690" s="429"/>
      <c r="Z20690" s="429"/>
      <c r="AA20690" s="429"/>
      <c r="AB20690" s="185"/>
      <c r="AC20690" s="431"/>
    </row>
    <row r="20691" spans="24:29">
      <c r="X20691" s="429"/>
      <c r="Y20691" s="429"/>
      <c r="Z20691" s="429"/>
      <c r="AA20691" s="429"/>
      <c r="AB20691" s="185"/>
      <c r="AC20691" s="431"/>
    </row>
    <row r="20692" spans="24:29">
      <c r="X20692" s="429"/>
      <c r="Y20692" s="429"/>
      <c r="Z20692" s="429"/>
      <c r="AA20692" s="429"/>
      <c r="AB20692" s="185"/>
      <c r="AC20692" s="431"/>
    </row>
    <row r="20693" spans="24:29">
      <c r="X20693" s="429"/>
      <c r="Y20693" s="429"/>
      <c r="Z20693" s="429"/>
      <c r="AA20693" s="429"/>
      <c r="AB20693" s="185"/>
      <c r="AC20693" s="431"/>
    </row>
    <row r="20694" spans="24:29">
      <c r="X20694" s="429"/>
      <c r="Y20694" s="429"/>
      <c r="Z20694" s="429"/>
      <c r="AA20694" s="429"/>
      <c r="AB20694" s="185"/>
      <c r="AC20694" s="431"/>
    </row>
    <row r="20695" spans="24:29">
      <c r="X20695" s="429"/>
      <c r="Y20695" s="429"/>
      <c r="Z20695" s="429"/>
      <c r="AA20695" s="429"/>
      <c r="AB20695" s="185"/>
      <c r="AC20695" s="431"/>
    </row>
    <row r="20696" spans="24:29">
      <c r="X20696" s="429"/>
      <c r="Y20696" s="429"/>
      <c r="Z20696" s="429"/>
      <c r="AA20696" s="429"/>
      <c r="AB20696" s="185"/>
      <c r="AC20696" s="431"/>
    </row>
    <row r="20697" spans="24:29">
      <c r="X20697" s="429"/>
      <c r="Y20697" s="429"/>
      <c r="Z20697" s="429"/>
      <c r="AA20697" s="429"/>
      <c r="AB20697" s="185"/>
      <c r="AC20697" s="431"/>
    </row>
    <row r="20698" spans="24:29">
      <c r="X20698" s="429"/>
      <c r="Y20698" s="429"/>
      <c r="Z20698" s="429"/>
      <c r="AA20698" s="429"/>
      <c r="AB20698" s="185"/>
      <c r="AC20698" s="431"/>
    </row>
    <row r="20699" spans="24:29">
      <c r="X20699" s="429"/>
      <c r="Y20699" s="429"/>
      <c r="Z20699" s="429"/>
      <c r="AA20699" s="429"/>
      <c r="AB20699" s="185"/>
      <c r="AC20699" s="431"/>
    </row>
    <row r="20700" spans="24:29">
      <c r="X20700" s="429"/>
      <c r="Y20700" s="429"/>
      <c r="Z20700" s="429"/>
      <c r="AA20700" s="429"/>
      <c r="AB20700" s="185"/>
      <c r="AC20700" s="431"/>
    </row>
    <row r="20701" spans="24:29">
      <c r="X20701" s="429"/>
      <c r="Y20701" s="429"/>
      <c r="Z20701" s="429"/>
      <c r="AA20701" s="429"/>
      <c r="AB20701" s="185"/>
      <c r="AC20701" s="431"/>
    </row>
    <row r="20702" spans="24:29">
      <c r="X20702" s="429"/>
      <c r="Y20702" s="429"/>
      <c r="Z20702" s="429"/>
      <c r="AA20702" s="429"/>
      <c r="AB20702" s="185"/>
      <c r="AC20702" s="431"/>
    </row>
    <row r="20703" spans="24:29">
      <c r="X20703" s="429"/>
      <c r="Y20703" s="429"/>
      <c r="Z20703" s="429"/>
      <c r="AA20703" s="429"/>
      <c r="AB20703" s="185"/>
      <c r="AC20703" s="431"/>
    </row>
    <row r="20704" spans="24:29">
      <c r="X20704" s="429"/>
      <c r="Y20704" s="429"/>
      <c r="Z20704" s="429"/>
      <c r="AA20704" s="429"/>
      <c r="AB20704" s="185"/>
      <c r="AC20704" s="431"/>
    </row>
    <row r="20705" spans="24:29">
      <c r="X20705" s="429"/>
      <c r="Y20705" s="429"/>
      <c r="Z20705" s="429"/>
      <c r="AA20705" s="429"/>
      <c r="AB20705" s="185"/>
      <c r="AC20705" s="431"/>
    </row>
    <row r="20706" spans="24:29">
      <c r="X20706" s="429"/>
      <c r="Y20706" s="429"/>
      <c r="Z20706" s="429"/>
      <c r="AA20706" s="429"/>
      <c r="AB20706" s="185"/>
      <c r="AC20706" s="431"/>
    </row>
    <row r="20707" spans="24:29">
      <c r="X20707" s="429"/>
      <c r="Y20707" s="429"/>
      <c r="Z20707" s="429"/>
      <c r="AA20707" s="429"/>
      <c r="AB20707" s="185"/>
      <c r="AC20707" s="431"/>
    </row>
    <row r="20708" spans="24:29">
      <c r="X20708" s="429"/>
      <c r="Y20708" s="429"/>
      <c r="Z20708" s="429"/>
      <c r="AA20708" s="429"/>
      <c r="AB20708" s="185"/>
      <c r="AC20708" s="431"/>
    </row>
    <row r="20709" spans="24:29">
      <c r="X20709" s="429"/>
      <c r="Y20709" s="429"/>
      <c r="Z20709" s="429"/>
      <c r="AA20709" s="429"/>
      <c r="AB20709" s="185"/>
      <c r="AC20709" s="431"/>
    </row>
    <row r="20710" spans="24:29">
      <c r="X20710" s="429"/>
      <c r="Y20710" s="429"/>
      <c r="Z20710" s="429"/>
      <c r="AA20710" s="429"/>
      <c r="AB20710" s="185"/>
      <c r="AC20710" s="431"/>
    </row>
    <row r="20711" spans="24:29">
      <c r="X20711" s="429"/>
      <c r="Y20711" s="429"/>
      <c r="Z20711" s="429"/>
      <c r="AA20711" s="429"/>
      <c r="AB20711" s="185"/>
      <c r="AC20711" s="431"/>
    </row>
    <row r="20712" spans="24:29">
      <c r="X20712" s="429"/>
      <c r="Y20712" s="429"/>
      <c r="Z20712" s="429"/>
      <c r="AA20712" s="429"/>
      <c r="AB20712" s="185"/>
      <c r="AC20712" s="431"/>
    </row>
    <row r="20713" spans="24:29">
      <c r="X20713" s="429"/>
      <c r="Y20713" s="429"/>
      <c r="Z20713" s="429"/>
      <c r="AA20713" s="429"/>
      <c r="AB20713" s="185"/>
      <c r="AC20713" s="431"/>
    </row>
    <row r="20714" spans="24:29">
      <c r="X20714" s="429"/>
      <c r="Y20714" s="429"/>
      <c r="Z20714" s="429"/>
      <c r="AA20714" s="429"/>
      <c r="AB20714" s="185"/>
      <c r="AC20714" s="431"/>
    </row>
    <row r="20715" spans="24:29">
      <c r="X20715" s="429"/>
      <c r="Y20715" s="429"/>
      <c r="Z20715" s="429"/>
      <c r="AA20715" s="429"/>
      <c r="AB20715" s="185"/>
      <c r="AC20715" s="431"/>
    </row>
    <row r="20716" spans="24:29">
      <c r="X20716" s="429"/>
      <c r="Y20716" s="429"/>
      <c r="Z20716" s="429"/>
      <c r="AA20716" s="429"/>
      <c r="AB20716" s="185"/>
      <c r="AC20716" s="431"/>
    </row>
    <row r="20717" spans="24:29">
      <c r="X20717" s="429"/>
      <c r="Y20717" s="429"/>
      <c r="Z20717" s="429"/>
      <c r="AA20717" s="429"/>
      <c r="AB20717" s="185"/>
      <c r="AC20717" s="431"/>
    </row>
    <row r="20718" spans="24:29">
      <c r="X20718" s="429"/>
      <c r="Y20718" s="429"/>
      <c r="Z20718" s="429"/>
      <c r="AA20718" s="429"/>
      <c r="AB20718" s="185"/>
      <c r="AC20718" s="431"/>
    </row>
    <row r="20719" spans="24:29">
      <c r="X20719" s="429"/>
      <c r="Y20719" s="429"/>
      <c r="Z20719" s="429"/>
      <c r="AA20719" s="429"/>
      <c r="AB20719" s="185"/>
      <c r="AC20719" s="431"/>
    </row>
    <row r="20720" spans="24:29">
      <c r="X20720" s="429"/>
      <c r="Y20720" s="429"/>
      <c r="Z20720" s="429"/>
      <c r="AA20720" s="429"/>
      <c r="AB20720" s="185"/>
      <c r="AC20720" s="431"/>
    </row>
    <row r="20721" spans="24:29">
      <c r="X20721" s="429"/>
      <c r="Y20721" s="429"/>
      <c r="Z20721" s="429"/>
      <c r="AA20721" s="429"/>
      <c r="AB20721" s="185"/>
      <c r="AC20721" s="431"/>
    </row>
    <row r="20722" spans="24:29">
      <c r="X20722" s="429"/>
      <c r="Y20722" s="429"/>
      <c r="Z20722" s="429"/>
      <c r="AA20722" s="429"/>
      <c r="AB20722" s="185"/>
      <c r="AC20722" s="431"/>
    </row>
    <row r="20723" spans="24:29">
      <c r="X20723" s="429"/>
      <c r="Y20723" s="429"/>
      <c r="Z20723" s="429"/>
      <c r="AA20723" s="429"/>
      <c r="AB20723" s="185"/>
      <c r="AC20723" s="431"/>
    </row>
    <row r="20724" spans="24:29">
      <c r="X20724" s="429"/>
      <c r="Y20724" s="429"/>
      <c r="Z20724" s="429"/>
      <c r="AA20724" s="429"/>
      <c r="AB20724" s="185"/>
      <c r="AC20724" s="431"/>
    </row>
    <row r="20725" spans="24:29">
      <c r="X20725" s="429"/>
      <c r="Y20725" s="429"/>
      <c r="Z20725" s="429"/>
      <c r="AA20725" s="429"/>
      <c r="AB20725" s="185"/>
      <c r="AC20725" s="431"/>
    </row>
    <row r="20726" spans="24:29">
      <c r="X20726" s="429"/>
      <c r="Y20726" s="429"/>
      <c r="Z20726" s="429"/>
      <c r="AA20726" s="429"/>
      <c r="AB20726" s="185"/>
      <c r="AC20726" s="431"/>
    </row>
    <row r="20727" spans="24:29">
      <c r="X20727" s="429"/>
      <c r="Y20727" s="429"/>
      <c r="Z20727" s="429"/>
      <c r="AA20727" s="429"/>
      <c r="AB20727" s="185"/>
      <c r="AC20727" s="431"/>
    </row>
    <row r="20728" spans="24:29">
      <c r="X20728" s="429"/>
      <c r="Y20728" s="429"/>
      <c r="Z20728" s="429"/>
      <c r="AA20728" s="429"/>
      <c r="AB20728" s="185"/>
      <c r="AC20728" s="431"/>
    </row>
    <row r="20729" spans="24:29">
      <c r="X20729" s="429"/>
      <c r="Y20729" s="429"/>
      <c r="Z20729" s="429"/>
      <c r="AA20729" s="429"/>
      <c r="AB20729" s="185"/>
      <c r="AC20729" s="431"/>
    </row>
    <row r="20730" spans="24:29">
      <c r="X20730" s="429"/>
      <c r="Y20730" s="429"/>
      <c r="Z20730" s="429"/>
      <c r="AA20730" s="429"/>
      <c r="AB20730" s="185"/>
      <c r="AC20730" s="431"/>
    </row>
    <row r="20731" spans="24:29">
      <c r="X20731" s="429"/>
      <c r="Y20731" s="429"/>
      <c r="Z20731" s="429"/>
      <c r="AA20731" s="429"/>
      <c r="AB20731" s="185"/>
      <c r="AC20731" s="431"/>
    </row>
    <row r="20732" spans="24:29">
      <c r="X20732" s="429"/>
      <c r="Y20732" s="429"/>
      <c r="Z20732" s="429"/>
      <c r="AA20732" s="429"/>
      <c r="AB20732" s="185"/>
      <c r="AC20732" s="431"/>
    </row>
    <row r="20733" spans="24:29">
      <c r="X20733" s="429"/>
      <c r="Y20733" s="429"/>
      <c r="Z20733" s="429"/>
      <c r="AA20733" s="429"/>
      <c r="AB20733" s="185"/>
      <c r="AC20733" s="431"/>
    </row>
    <row r="20734" spans="24:29">
      <c r="X20734" s="429"/>
      <c r="Y20734" s="429"/>
      <c r="Z20734" s="429"/>
      <c r="AA20734" s="429"/>
      <c r="AB20734" s="185"/>
      <c r="AC20734" s="431"/>
    </row>
    <row r="20735" spans="24:29">
      <c r="X20735" s="429"/>
      <c r="Y20735" s="429"/>
      <c r="Z20735" s="429"/>
      <c r="AA20735" s="429"/>
      <c r="AB20735" s="185"/>
      <c r="AC20735" s="431"/>
    </row>
    <row r="20736" spans="24:29">
      <c r="X20736" s="429"/>
      <c r="Y20736" s="429"/>
      <c r="Z20736" s="429"/>
      <c r="AA20736" s="429"/>
      <c r="AB20736" s="185"/>
      <c r="AC20736" s="431"/>
    </row>
    <row r="20737" spans="24:29">
      <c r="X20737" s="429"/>
      <c r="Y20737" s="429"/>
      <c r="Z20737" s="429"/>
      <c r="AA20737" s="429"/>
      <c r="AB20737" s="185"/>
      <c r="AC20737" s="431"/>
    </row>
    <row r="20738" spans="24:29">
      <c r="X20738" s="429"/>
      <c r="Y20738" s="429"/>
      <c r="Z20738" s="429"/>
      <c r="AA20738" s="429"/>
      <c r="AB20738" s="185"/>
      <c r="AC20738" s="431"/>
    </row>
    <row r="20739" spans="24:29">
      <c r="X20739" s="429"/>
      <c r="Y20739" s="429"/>
      <c r="Z20739" s="429"/>
      <c r="AA20739" s="429"/>
      <c r="AB20739" s="185"/>
      <c r="AC20739" s="431"/>
    </row>
    <row r="20740" spans="24:29">
      <c r="X20740" s="429"/>
      <c r="Y20740" s="429"/>
      <c r="Z20740" s="429"/>
      <c r="AA20740" s="429"/>
      <c r="AB20740" s="185"/>
      <c r="AC20740" s="431"/>
    </row>
    <row r="20741" spans="24:29">
      <c r="X20741" s="429"/>
      <c r="Y20741" s="429"/>
      <c r="Z20741" s="429"/>
      <c r="AA20741" s="429"/>
      <c r="AB20741" s="185"/>
      <c r="AC20741" s="431"/>
    </row>
    <row r="20742" spans="24:29">
      <c r="X20742" s="429"/>
      <c r="Y20742" s="429"/>
      <c r="Z20742" s="429"/>
      <c r="AA20742" s="429"/>
      <c r="AB20742" s="185"/>
      <c r="AC20742" s="431"/>
    </row>
    <row r="20743" spans="24:29">
      <c r="X20743" s="429"/>
      <c r="Y20743" s="429"/>
      <c r="Z20743" s="429"/>
      <c r="AA20743" s="429"/>
      <c r="AB20743" s="185"/>
      <c r="AC20743" s="431"/>
    </row>
    <row r="20744" spans="24:29">
      <c r="X20744" s="429"/>
      <c r="Y20744" s="429"/>
      <c r="Z20744" s="429"/>
      <c r="AA20744" s="429"/>
      <c r="AB20744" s="185"/>
      <c r="AC20744" s="431"/>
    </row>
    <row r="20745" spans="24:29">
      <c r="X20745" s="429"/>
      <c r="Y20745" s="429"/>
      <c r="Z20745" s="429"/>
      <c r="AA20745" s="429"/>
      <c r="AB20745" s="185"/>
      <c r="AC20745" s="431"/>
    </row>
    <row r="20746" spans="24:29">
      <c r="X20746" s="429"/>
      <c r="Y20746" s="429"/>
      <c r="Z20746" s="429"/>
      <c r="AA20746" s="429"/>
      <c r="AB20746" s="185"/>
      <c r="AC20746" s="431"/>
    </row>
    <row r="20747" spans="24:29">
      <c r="X20747" s="429"/>
      <c r="Y20747" s="429"/>
      <c r="Z20747" s="429"/>
      <c r="AA20747" s="429"/>
      <c r="AB20747" s="185"/>
      <c r="AC20747" s="431"/>
    </row>
    <row r="20748" spans="24:29">
      <c r="X20748" s="429"/>
      <c r="Y20748" s="429"/>
      <c r="Z20748" s="429"/>
      <c r="AA20748" s="429"/>
      <c r="AB20748" s="185"/>
      <c r="AC20748" s="431"/>
    </row>
    <row r="20749" spans="24:29">
      <c r="X20749" s="429"/>
      <c r="Y20749" s="429"/>
      <c r="Z20749" s="429"/>
      <c r="AA20749" s="429"/>
      <c r="AB20749" s="185"/>
      <c r="AC20749" s="431"/>
    </row>
    <row r="20750" spans="24:29">
      <c r="X20750" s="429"/>
      <c r="Y20750" s="429"/>
      <c r="Z20750" s="429"/>
      <c r="AA20750" s="429"/>
      <c r="AB20750" s="185"/>
      <c r="AC20750" s="431"/>
    </row>
    <row r="20751" spans="24:29">
      <c r="X20751" s="429"/>
      <c r="Y20751" s="429"/>
      <c r="Z20751" s="429"/>
      <c r="AA20751" s="429"/>
      <c r="AB20751" s="185"/>
      <c r="AC20751" s="431"/>
    </row>
    <row r="20752" spans="24:29">
      <c r="X20752" s="429"/>
      <c r="Y20752" s="429"/>
      <c r="Z20752" s="429"/>
      <c r="AA20752" s="429"/>
      <c r="AB20752" s="185"/>
      <c r="AC20752" s="431"/>
    </row>
    <row r="20753" spans="24:29">
      <c r="X20753" s="429"/>
      <c r="Y20753" s="429"/>
      <c r="Z20753" s="429"/>
      <c r="AA20753" s="429"/>
      <c r="AB20753" s="185"/>
      <c r="AC20753" s="431"/>
    </row>
    <row r="20754" spans="24:29">
      <c r="X20754" s="429"/>
      <c r="Y20754" s="429"/>
      <c r="Z20754" s="429"/>
      <c r="AA20754" s="429"/>
      <c r="AB20754" s="185"/>
      <c r="AC20754" s="431"/>
    </row>
    <row r="20755" spans="24:29">
      <c r="X20755" s="429"/>
      <c r="Y20755" s="429"/>
      <c r="Z20755" s="429"/>
      <c r="AA20755" s="429"/>
      <c r="AB20755" s="185"/>
      <c r="AC20755" s="431"/>
    </row>
    <row r="20756" spans="24:29">
      <c r="X20756" s="429"/>
      <c r="Y20756" s="429"/>
      <c r="Z20756" s="429"/>
      <c r="AA20756" s="429"/>
      <c r="AB20756" s="185"/>
      <c r="AC20756" s="431"/>
    </row>
    <row r="20757" spans="24:29">
      <c r="X20757" s="429"/>
      <c r="Y20757" s="429"/>
      <c r="Z20757" s="429"/>
      <c r="AA20757" s="429"/>
      <c r="AB20757" s="185"/>
      <c r="AC20757" s="431"/>
    </row>
    <row r="20758" spans="24:29">
      <c r="X20758" s="429"/>
      <c r="Y20758" s="429"/>
      <c r="Z20758" s="429"/>
      <c r="AA20758" s="429"/>
      <c r="AB20758" s="185"/>
      <c r="AC20758" s="431"/>
    </row>
    <row r="20759" spans="24:29">
      <c r="X20759" s="429"/>
      <c r="Y20759" s="429"/>
      <c r="Z20759" s="429"/>
      <c r="AA20759" s="429"/>
      <c r="AB20759" s="185"/>
      <c r="AC20759" s="431"/>
    </row>
    <row r="20760" spans="24:29">
      <c r="X20760" s="429"/>
      <c r="Y20760" s="429"/>
      <c r="Z20760" s="429"/>
      <c r="AA20760" s="429"/>
      <c r="AB20760" s="185"/>
      <c r="AC20760" s="431"/>
    </row>
    <row r="20761" spans="24:29">
      <c r="X20761" s="429"/>
      <c r="Y20761" s="429"/>
      <c r="Z20761" s="429"/>
      <c r="AA20761" s="429"/>
      <c r="AB20761" s="185"/>
      <c r="AC20761" s="431"/>
    </row>
    <row r="20762" spans="24:29">
      <c r="X20762" s="429"/>
      <c r="Y20762" s="429"/>
      <c r="Z20762" s="429"/>
      <c r="AA20762" s="429"/>
      <c r="AB20762" s="185"/>
      <c r="AC20762" s="431"/>
    </row>
    <row r="20763" spans="24:29">
      <c r="X20763" s="429"/>
      <c r="Y20763" s="429"/>
      <c r="Z20763" s="429"/>
      <c r="AA20763" s="429"/>
      <c r="AB20763" s="185"/>
      <c r="AC20763" s="431"/>
    </row>
    <row r="20764" spans="24:29">
      <c r="X20764" s="429"/>
      <c r="Y20764" s="429"/>
      <c r="Z20764" s="429"/>
      <c r="AA20764" s="429"/>
      <c r="AB20764" s="185"/>
      <c r="AC20764" s="431"/>
    </row>
    <row r="20765" spans="24:29">
      <c r="X20765" s="429"/>
      <c r="Y20765" s="429"/>
      <c r="Z20765" s="429"/>
      <c r="AA20765" s="429"/>
      <c r="AB20765" s="185"/>
      <c r="AC20765" s="431"/>
    </row>
    <row r="20766" spans="24:29">
      <c r="X20766" s="429"/>
      <c r="Y20766" s="429"/>
      <c r="Z20766" s="429"/>
      <c r="AA20766" s="429"/>
      <c r="AB20766" s="185"/>
      <c r="AC20766" s="431"/>
    </row>
    <row r="20767" spans="24:29">
      <c r="X20767" s="429"/>
      <c r="Y20767" s="429"/>
      <c r="Z20767" s="429"/>
      <c r="AA20767" s="429"/>
      <c r="AB20767" s="185"/>
      <c r="AC20767" s="431"/>
    </row>
    <row r="20768" spans="24:29">
      <c r="X20768" s="429"/>
      <c r="Y20768" s="429"/>
      <c r="Z20768" s="429"/>
      <c r="AA20768" s="429"/>
      <c r="AB20768" s="185"/>
      <c r="AC20768" s="431"/>
    </row>
    <row r="20769" spans="24:29">
      <c r="X20769" s="429"/>
      <c r="Y20769" s="429"/>
      <c r="Z20769" s="429"/>
      <c r="AA20769" s="429"/>
      <c r="AB20769" s="185"/>
      <c r="AC20769" s="431"/>
    </row>
    <row r="20770" spans="24:29">
      <c r="X20770" s="429"/>
      <c r="Y20770" s="429"/>
      <c r="Z20770" s="429"/>
      <c r="AA20770" s="429"/>
      <c r="AB20770" s="185"/>
      <c r="AC20770" s="431"/>
    </row>
    <row r="20771" spans="24:29">
      <c r="X20771" s="429"/>
      <c r="Y20771" s="429"/>
      <c r="Z20771" s="429"/>
      <c r="AA20771" s="429"/>
      <c r="AB20771" s="185"/>
      <c r="AC20771" s="431"/>
    </row>
    <row r="20772" spans="24:29">
      <c r="X20772" s="429"/>
      <c r="Y20772" s="429"/>
      <c r="Z20772" s="429"/>
      <c r="AA20772" s="429"/>
      <c r="AB20772" s="185"/>
      <c r="AC20772" s="431"/>
    </row>
    <row r="20773" spans="24:29">
      <c r="X20773" s="429"/>
      <c r="Y20773" s="429"/>
      <c r="Z20773" s="429"/>
      <c r="AA20773" s="429"/>
      <c r="AB20773" s="185"/>
      <c r="AC20773" s="431"/>
    </row>
    <row r="20774" spans="24:29">
      <c r="X20774" s="429"/>
      <c r="Y20774" s="429"/>
      <c r="Z20774" s="429"/>
      <c r="AA20774" s="429"/>
      <c r="AB20774" s="185"/>
      <c r="AC20774" s="431"/>
    </row>
    <row r="20775" spans="24:29">
      <c r="X20775" s="429"/>
      <c r="Y20775" s="429"/>
      <c r="Z20775" s="429"/>
      <c r="AA20775" s="429"/>
      <c r="AB20775" s="185"/>
      <c r="AC20775" s="431"/>
    </row>
    <row r="20776" spans="24:29">
      <c r="X20776" s="429"/>
      <c r="Y20776" s="429"/>
      <c r="Z20776" s="429"/>
      <c r="AA20776" s="429"/>
      <c r="AB20776" s="185"/>
      <c r="AC20776" s="431"/>
    </row>
    <row r="20777" spans="24:29">
      <c r="X20777" s="429"/>
      <c r="Y20777" s="429"/>
      <c r="Z20777" s="429"/>
      <c r="AA20777" s="429"/>
      <c r="AB20777" s="185"/>
      <c r="AC20777" s="431"/>
    </row>
    <row r="20778" spans="24:29">
      <c r="X20778" s="429"/>
      <c r="Y20778" s="429"/>
      <c r="Z20778" s="429"/>
      <c r="AA20778" s="429"/>
      <c r="AB20778" s="185"/>
      <c r="AC20778" s="431"/>
    </row>
    <row r="20779" spans="24:29">
      <c r="X20779" s="429"/>
      <c r="Y20779" s="429"/>
      <c r="Z20779" s="429"/>
      <c r="AA20779" s="429"/>
      <c r="AB20779" s="185"/>
      <c r="AC20779" s="431"/>
    </row>
    <row r="20780" spans="24:29">
      <c r="X20780" s="429"/>
      <c r="Y20780" s="429"/>
      <c r="Z20780" s="429"/>
      <c r="AA20780" s="429"/>
      <c r="AB20780" s="185"/>
      <c r="AC20780" s="431"/>
    </row>
    <row r="20781" spans="24:29">
      <c r="X20781" s="429"/>
      <c r="Y20781" s="429"/>
      <c r="Z20781" s="429"/>
      <c r="AA20781" s="429"/>
      <c r="AB20781" s="185"/>
      <c r="AC20781" s="431"/>
    </row>
    <row r="20782" spans="24:29">
      <c r="X20782" s="429"/>
      <c r="Y20782" s="429"/>
      <c r="Z20782" s="429"/>
      <c r="AA20782" s="429"/>
      <c r="AB20782" s="185"/>
      <c r="AC20782" s="431"/>
    </row>
    <row r="20783" spans="24:29">
      <c r="X20783" s="429"/>
      <c r="Y20783" s="429"/>
      <c r="Z20783" s="429"/>
      <c r="AA20783" s="429"/>
      <c r="AB20783" s="185"/>
      <c r="AC20783" s="431"/>
    </row>
    <row r="20784" spans="24:29">
      <c r="X20784" s="429"/>
      <c r="Y20784" s="429"/>
      <c r="Z20784" s="429"/>
      <c r="AA20784" s="429"/>
      <c r="AB20784" s="185"/>
      <c r="AC20784" s="431"/>
    </row>
    <row r="20785" spans="24:29">
      <c r="X20785" s="429"/>
      <c r="Y20785" s="429"/>
      <c r="Z20785" s="429"/>
      <c r="AA20785" s="429"/>
      <c r="AB20785" s="185"/>
      <c r="AC20785" s="431"/>
    </row>
    <row r="20786" spans="24:29">
      <c r="X20786" s="429"/>
      <c r="Y20786" s="429"/>
      <c r="Z20786" s="429"/>
      <c r="AA20786" s="429"/>
      <c r="AB20786" s="185"/>
      <c r="AC20786" s="431"/>
    </row>
    <row r="20787" spans="24:29">
      <c r="X20787" s="429"/>
      <c r="Y20787" s="429"/>
      <c r="Z20787" s="429"/>
      <c r="AA20787" s="429"/>
      <c r="AB20787" s="185"/>
      <c r="AC20787" s="431"/>
    </row>
    <row r="20788" spans="24:29">
      <c r="X20788" s="429"/>
      <c r="Y20788" s="429"/>
      <c r="Z20788" s="429"/>
      <c r="AA20788" s="429"/>
      <c r="AB20788" s="185"/>
      <c r="AC20788" s="431"/>
    </row>
    <row r="20789" spans="24:29">
      <c r="X20789" s="429"/>
      <c r="Y20789" s="429"/>
      <c r="Z20789" s="429"/>
      <c r="AA20789" s="429"/>
      <c r="AB20789" s="185"/>
      <c r="AC20789" s="431"/>
    </row>
    <row r="20790" spans="24:29">
      <c r="X20790" s="429"/>
      <c r="Y20790" s="429"/>
      <c r="Z20790" s="429"/>
      <c r="AA20790" s="429"/>
      <c r="AB20790" s="185"/>
      <c r="AC20790" s="431"/>
    </row>
    <row r="20791" spans="24:29">
      <c r="X20791" s="429"/>
      <c r="Y20791" s="429"/>
      <c r="Z20791" s="429"/>
      <c r="AA20791" s="429"/>
      <c r="AB20791" s="185"/>
      <c r="AC20791" s="431"/>
    </row>
    <row r="20792" spans="24:29">
      <c r="X20792" s="429"/>
      <c r="Y20792" s="429"/>
      <c r="Z20792" s="429"/>
      <c r="AA20792" s="429"/>
      <c r="AB20792" s="185"/>
      <c r="AC20792" s="431"/>
    </row>
    <row r="20793" spans="24:29">
      <c r="X20793" s="429"/>
      <c r="Y20793" s="429"/>
      <c r="Z20793" s="429"/>
      <c r="AA20793" s="429"/>
      <c r="AB20793" s="185"/>
      <c r="AC20793" s="431"/>
    </row>
    <row r="20794" spans="24:29">
      <c r="X20794" s="429"/>
      <c r="Y20794" s="429"/>
      <c r="Z20794" s="429"/>
      <c r="AA20794" s="429"/>
      <c r="AB20794" s="185"/>
      <c r="AC20794" s="431"/>
    </row>
    <row r="20795" spans="24:29">
      <c r="X20795" s="429"/>
      <c r="Y20795" s="429"/>
      <c r="Z20795" s="429"/>
      <c r="AA20795" s="429"/>
      <c r="AB20795" s="185"/>
      <c r="AC20795" s="431"/>
    </row>
    <row r="20796" spans="24:29">
      <c r="X20796" s="429"/>
      <c r="Y20796" s="429"/>
      <c r="Z20796" s="429"/>
      <c r="AA20796" s="429"/>
      <c r="AB20796" s="185"/>
      <c r="AC20796" s="431"/>
    </row>
    <row r="20797" spans="24:29">
      <c r="X20797" s="429"/>
      <c r="Y20797" s="429"/>
      <c r="Z20797" s="429"/>
      <c r="AA20797" s="429"/>
      <c r="AB20797" s="185"/>
      <c r="AC20797" s="431"/>
    </row>
    <row r="20798" spans="24:29">
      <c r="X20798" s="429"/>
      <c r="Y20798" s="429"/>
      <c r="Z20798" s="429"/>
      <c r="AA20798" s="429"/>
      <c r="AB20798" s="185"/>
      <c r="AC20798" s="431"/>
    </row>
    <row r="20799" spans="24:29">
      <c r="X20799" s="429"/>
      <c r="Y20799" s="429"/>
      <c r="Z20799" s="429"/>
      <c r="AA20799" s="429"/>
      <c r="AB20799" s="185"/>
      <c r="AC20799" s="431"/>
    </row>
    <row r="20800" spans="24:29">
      <c r="X20800" s="429"/>
      <c r="Y20800" s="429"/>
      <c r="Z20800" s="429"/>
      <c r="AA20800" s="429"/>
      <c r="AB20800" s="185"/>
      <c r="AC20800" s="431"/>
    </row>
    <row r="20801" spans="24:29">
      <c r="X20801" s="429"/>
      <c r="Y20801" s="429"/>
      <c r="Z20801" s="429"/>
      <c r="AA20801" s="429"/>
      <c r="AB20801" s="185"/>
      <c r="AC20801" s="431"/>
    </row>
    <row r="20802" spans="24:29">
      <c r="X20802" s="429"/>
      <c r="Y20802" s="429"/>
      <c r="Z20802" s="429"/>
      <c r="AA20802" s="429"/>
      <c r="AB20802" s="185"/>
      <c r="AC20802" s="431"/>
    </row>
    <row r="20803" spans="24:29">
      <c r="X20803" s="429"/>
      <c r="Y20803" s="429"/>
      <c r="Z20803" s="429"/>
      <c r="AA20803" s="429"/>
      <c r="AB20803" s="185"/>
      <c r="AC20803" s="431"/>
    </row>
    <row r="20804" spans="24:29">
      <c r="X20804" s="429"/>
      <c r="Y20804" s="429"/>
      <c r="Z20804" s="429"/>
      <c r="AA20804" s="429"/>
      <c r="AB20804" s="185"/>
      <c r="AC20804" s="431"/>
    </row>
    <row r="20805" spans="24:29">
      <c r="X20805" s="429"/>
      <c r="Y20805" s="429"/>
      <c r="Z20805" s="429"/>
      <c r="AA20805" s="429"/>
      <c r="AB20805" s="185"/>
      <c r="AC20805" s="431"/>
    </row>
    <row r="20806" spans="24:29">
      <c r="X20806" s="429"/>
      <c r="Y20806" s="429"/>
      <c r="Z20806" s="429"/>
      <c r="AA20806" s="429"/>
      <c r="AB20806" s="185"/>
      <c r="AC20806" s="431"/>
    </row>
    <row r="20807" spans="24:29">
      <c r="X20807" s="429"/>
      <c r="Y20807" s="429"/>
      <c r="Z20807" s="429"/>
      <c r="AA20807" s="429"/>
      <c r="AB20807" s="185"/>
      <c r="AC20807" s="431"/>
    </row>
    <row r="20808" spans="24:29">
      <c r="X20808" s="429"/>
      <c r="Y20808" s="429"/>
      <c r="Z20808" s="429"/>
      <c r="AA20808" s="429"/>
      <c r="AB20808" s="185"/>
      <c r="AC20808" s="431"/>
    </row>
    <row r="20809" spans="24:29">
      <c r="X20809" s="429"/>
      <c r="Y20809" s="429"/>
      <c r="Z20809" s="429"/>
      <c r="AA20809" s="429"/>
      <c r="AB20809" s="185"/>
      <c r="AC20809" s="431"/>
    </row>
    <row r="20810" spans="24:29">
      <c r="X20810" s="429"/>
      <c r="Y20810" s="429"/>
      <c r="Z20810" s="429"/>
      <c r="AA20810" s="429"/>
      <c r="AB20810" s="185"/>
      <c r="AC20810" s="431"/>
    </row>
    <row r="20811" spans="24:29">
      <c r="X20811" s="429"/>
      <c r="Y20811" s="429"/>
      <c r="Z20811" s="429"/>
      <c r="AA20811" s="429"/>
      <c r="AB20811" s="185"/>
      <c r="AC20811" s="431"/>
    </row>
    <row r="20812" spans="24:29">
      <c r="X20812" s="429"/>
      <c r="Y20812" s="429"/>
      <c r="Z20812" s="429"/>
      <c r="AA20812" s="429"/>
      <c r="AB20812" s="185"/>
      <c r="AC20812" s="431"/>
    </row>
    <row r="20813" spans="24:29">
      <c r="X20813" s="429"/>
      <c r="Y20813" s="429"/>
      <c r="Z20813" s="429"/>
      <c r="AA20813" s="429"/>
      <c r="AB20813" s="185"/>
      <c r="AC20813" s="431"/>
    </row>
    <row r="20814" spans="24:29">
      <c r="X20814" s="429"/>
      <c r="Y20814" s="429"/>
      <c r="Z20814" s="429"/>
      <c r="AA20814" s="429"/>
      <c r="AB20814" s="185"/>
      <c r="AC20814" s="431"/>
    </row>
    <row r="20815" spans="24:29">
      <c r="X20815" s="429"/>
      <c r="Y20815" s="429"/>
      <c r="Z20815" s="429"/>
      <c r="AA20815" s="429"/>
      <c r="AB20815" s="185"/>
      <c r="AC20815" s="431"/>
    </row>
    <row r="20816" spans="24:29">
      <c r="X20816" s="429"/>
      <c r="Y20816" s="429"/>
      <c r="Z20816" s="429"/>
      <c r="AA20816" s="429"/>
      <c r="AB20816" s="185"/>
      <c r="AC20816" s="431"/>
    </row>
    <row r="20817" spans="24:29">
      <c r="X20817" s="429"/>
      <c r="Y20817" s="429"/>
      <c r="Z20817" s="429"/>
      <c r="AA20817" s="429"/>
      <c r="AB20817" s="185"/>
      <c r="AC20817" s="431"/>
    </row>
    <row r="20818" spans="24:29">
      <c r="X20818" s="429"/>
      <c r="Y20818" s="429"/>
      <c r="Z20818" s="429"/>
      <c r="AA20818" s="429"/>
      <c r="AB20818" s="185"/>
      <c r="AC20818" s="431"/>
    </row>
    <row r="20819" spans="24:29">
      <c r="X20819" s="429"/>
      <c r="Y20819" s="429"/>
      <c r="Z20819" s="429"/>
      <c r="AA20819" s="429"/>
      <c r="AB20819" s="185"/>
      <c r="AC20819" s="431"/>
    </row>
    <row r="20820" spans="24:29">
      <c r="X20820" s="429"/>
      <c r="Y20820" s="429"/>
      <c r="Z20820" s="429"/>
      <c r="AA20820" s="429"/>
      <c r="AB20820" s="185"/>
      <c r="AC20820" s="431"/>
    </row>
    <row r="20821" spans="24:29">
      <c r="X20821" s="429"/>
      <c r="Y20821" s="429"/>
      <c r="Z20821" s="429"/>
      <c r="AA20821" s="429"/>
      <c r="AB20821" s="185"/>
      <c r="AC20821" s="431"/>
    </row>
    <row r="20822" spans="24:29">
      <c r="X20822" s="429"/>
      <c r="Y20822" s="429"/>
      <c r="Z20822" s="429"/>
      <c r="AA20822" s="429"/>
      <c r="AB20822" s="185"/>
      <c r="AC20822" s="431"/>
    </row>
    <row r="20823" spans="24:29">
      <c r="X20823" s="429"/>
      <c r="Y20823" s="429"/>
      <c r="Z20823" s="429"/>
      <c r="AA20823" s="429"/>
      <c r="AB20823" s="185"/>
      <c r="AC20823" s="431"/>
    </row>
    <row r="20824" spans="24:29">
      <c r="X20824" s="429"/>
      <c r="Y20824" s="429"/>
      <c r="Z20824" s="429"/>
      <c r="AA20824" s="429"/>
      <c r="AB20824" s="185"/>
      <c r="AC20824" s="431"/>
    </row>
    <row r="20825" spans="24:29">
      <c r="X20825" s="429"/>
      <c r="Y20825" s="429"/>
      <c r="Z20825" s="429"/>
      <c r="AA20825" s="429"/>
      <c r="AB20825" s="185"/>
      <c r="AC20825" s="431"/>
    </row>
    <row r="20826" spans="24:29">
      <c r="X20826" s="429"/>
      <c r="Y20826" s="429"/>
      <c r="Z20826" s="429"/>
      <c r="AA20826" s="429"/>
      <c r="AB20826" s="185"/>
      <c r="AC20826" s="431"/>
    </row>
    <row r="20827" spans="24:29">
      <c r="X20827" s="429"/>
      <c r="Y20827" s="429"/>
      <c r="Z20827" s="429"/>
      <c r="AA20827" s="429"/>
      <c r="AB20827" s="185"/>
      <c r="AC20827" s="431"/>
    </row>
    <row r="20828" spans="24:29">
      <c r="X20828" s="429"/>
      <c r="Y20828" s="429"/>
      <c r="Z20828" s="429"/>
      <c r="AA20828" s="429"/>
      <c r="AB20828" s="185"/>
      <c r="AC20828" s="431"/>
    </row>
    <row r="20829" spans="24:29">
      <c r="X20829" s="429"/>
      <c r="Y20829" s="429"/>
      <c r="Z20829" s="429"/>
      <c r="AA20829" s="429"/>
      <c r="AB20829" s="185"/>
      <c r="AC20829" s="431"/>
    </row>
    <row r="20830" spans="24:29">
      <c r="X20830" s="429"/>
      <c r="Y20830" s="429"/>
      <c r="Z20830" s="429"/>
      <c r="AA20830" s="429"/>
      <c r="AB20830" s="185"/>
      <c r="AC20830" s="431"/>
    </row>
    <row r="20831" spans="24:29">
      <c r="X20831" s="429"/>
      <c r="Y20831" s="429"/>
      <c r="Z20831" s="429"/>
      <c r="AA20831" s="429"/>
      <c r="AB20831" s="185"/>
      <c r="AC20831" s="431"/>
    </row>
    <row r="20832" spans="24:29">
      <c r="X20832" s="429"/>
      <c r="Y20832" s="429"/>
      <c r="Z20832" s="429"/>
      <c r="AA20832" s="429"/>
      <c r="AB20832" s="185"/>
      <c r="AC20832" s="431"/>
    </row>
    <row r="20833" spans="24:29">
      <c r="X20833" s="429"/>
      <c r="Y20833" s="429"/>
      <c r="Z20833" s="429"/>
      <c r="AA20833" s="429"/>
      <c r="AB20833" s="185"/>
      <c r="AC20833" s="431"/>
    </row>
    <row r="20834" spans="24:29">
      <c r="X20834" s="429"/>
      <c r="Y20834" s="429"/>
      <c r="Z20834" s="429"/>
      <c r="AA20834" s="429"/>
      <c r="AB20834" s="185"/>
      <c r="AC20834" s="431"/>
    </row>
    <row r="20835" spans="24:29">
      <c r="X20835" s="429"/>
      <c r="Y20835" s="429"/>
      <c r="Z20835" s="429"/>
      <c r="AA20835" s="429"/>
      <c r="AB20835" s="185"/>
      <c r="AC20835" s="431"/>
    </row>
    <row r="20836" spans="24:29">
      <c r="X20836" s="429"/>
      <c r="Y20836" s="429"/>
      <c r="Z20836" s="429"/>
      <c r="AA20836" s="429"/>
      <c r="AB20836" s="185"/>
      <c r="AC20836" s="431"/>
    </row>
    <row r="20837" spans="24:29">
      <c r="X20837" s="429"/>
      <c r="Y20837" s="429"/>
      <c r="Z20837" s="429"/>
      <c r="AA20837" s="429"/>
      <c r="AB20837" s="185"/>
      <c r="AC20837" s="431"/>
    </row>
    <row r="20838" spans="24:29">
      <c r="X20838" s="429"/>
      <c r="Y20838" s="429"/>
      <c r="Z20838" s="429"/>
      <c r="AA20838" s="429"/>
      <c r="AB20838" s="185"/>
      <c r="AC20838" s="431"/>
    </row>
    <row r="20839" spans="24:29">
      <c r="X20839" s="429"/>
      <c r="Y20839" s="429"/>
      <c r="Z20839" s="429"/>
      <c r="AA20839" s="429"/>
      <c r="AB20839" s="185"/>
      <c r="AC20839" s="431"/>
    </row>
    <row r="20840" spans="24:29">
      <c r="X20840" s="429"/>
      <c r="Y20840" s="429"/>
      <c r="Z20840" s="429"/>
      <c r="AA20840" s="429"/>
      <c r="AB20840" s="185"/>
      <c r="AC20840" s="431"/>
    </row>
    <row r="20841" spans="24:29">
      <c r="X20841" s="429"/>
      <c r="Y20841" s="429"/>
      <c r="Z20841" s="429"/>
      <c r="AA20841" s="429"/>
      <c r="AB20841" s="185"/>
      <c r="AC20841" s="431"/>
    </row>
    <row r="20842" spans="24:29">
      <c r="X20842" s="429"/>
      <c r="Y20842" s="429"/>
      <c r="Z20842" s="429"/>
      <c r="AA20842" s="429"/>
      <c r="AB20842" s="185"/>
      <c r="AC20842" s="431"/>
    </row>
    <row r="20843" spans="24:29">
      <c r="X20843" s="429"/>
      <c r="Y20843" s="429"/>
      <c r="Z20843" s="429"/>
      <c r="AA20843" s="429"/>
      <c r="AB20843" s="185"/>
      <c r="AC20843" s="431"/>
    </row>
    <row r="20844" spans="24:29">
      <c r="X20844" s="429"/>
      <c r="Y20844" s="429"/>
      <c r="Z20844" s="429"/>
      <c r="AA20844" s="429"/>
      <c r="AB20844" s="185"/>
      <c r="AC20844" s="431"/>
    </row>
    <row r="20845" spans="24:29">
      <c r="X20845" s="429"/>
      <c r="Y20845" s="429"/>
      <c r="Z20845" s="429"/>
      <c r="AA20845" s="429"/>
      <c r="AB20845" s="185"/>
      <c r="AC20845" s="431"/>
    </row>
    <row r="20846" spans="24:29">
      <c r="X20846" s="429"/>
      <c r="Y20846" s="429"/>
      <c r="Z20846" s="429"/>
      <c r="AA20846" s="429"/>
      <c r="AB20846" s="185"/>
      <c r="AC20846" s="431"/>
    </row>
    <row r="20847" spans="24:29">
      <c r="X20847" s="429"/>
      <c r="Y20847" s="429"/>
      <c r="Z20847" s="429"/>
      <c r="AA20847" s="429"/>
      <c r="AB20847" s="185"/>
      <c r="AC20847" s="431"/>
    </row>
    <row r="20848" spans="24:29">
      <c r="X20848" s="429"/>
      <c r="Y20848" s="429"/>
      <c r="Z20848" s="429"/>
      <c r="AA20848" s="429"/>
      <c r="AB20848" s="185"/>
      <c r="AC20848" s="431"/>
    </row>
    <row r="20849" spans="24:29">
      <c r="X20849" s="429"/>
      <c r="Y20849" s="429"/>
      <c r="Z20849" s="429"/>
      <c r="AA20849" s="429"/>
      <c r="AB20849" s="185"/>
      <c r="AC20849" s="431"/>
    </row>
    <row r="20850" spans="24:29">
      <c r="X20850" s="429"/>
      <c r="Y20850" s="429"/>
      <c r="Z20850" s="429"/>
      <c r="AA20850" s="429"/>
      <c r="AB20850" s="185"/>
      <c r="AC20850" s="431"/>
    </row>
    <row r="20851" spans="24:29">
      <c r="X20851" s="429"/>
      <c r="Y20851" s="429"/>
      <c r="Z20851" s="429"/>
      <c r="AA20851" s="429"/>
      <c r="AB20851" s="185"/>
      <c r="AC20851" s="431"/>
    </row>
    <row r="20852" spans="24:29">
      <c r="X20852" s="429"/>
      <c r="Y20852" s="429"/>
      <c r="Z20852" s="429"/>
      <c r="AA20852" s="429"/>
      <c r="AB20852" s="185"/>
      <c r="AC20852" s="431"/>
    </row>
    <row r="20853" spans="24:29">
      <c r="X20853" s="429"/>
      <c r="Y20853" s="429"/>
      <c r="Z20853" s="429"/>
      <c r="AA20853" s="429"/>
      <c r="AB20853" s="185"/>
      <c r="AC20853" s="431"/>
    </row>
    <row r="20854" spans="24:29">
      <c r="X20854" s="429"/>
      <c r="Y20854" s="429"/>
      <c r="Z20854" s="429"/>
      <c r="AA20854" s="429"/>
      <c r="AB20854" s="185"/>
      <c r="AC20854" s="431"/>
    </row>
    <row r="20855" spans="24:29">
      <c r="X20855" s="429"/>
      <c r="Y20855" s="429"/>
      <c r="Z20855" s="429"/>
      <c r="AA20855" s="429"/>
      <c r="AB20855" s="185"/>
      <c r="AC20855" s="431"/>
    </row>
    <row r="20856" spans="24:29">
      <c r="X20856" s="429"/>
      <c r="Y20856" s="429"/>
      <c r="Z20856" s="429"/>
      <c r="AA20856" s="429"/>
      <c r="AB20856" s="185"/>
      <c r="AC20856" s="431"/>
    </row>
    <row r="20857" spans="24:29">
      <c r="X20857" s="429"/>
      <c r="Y20857" s="429"/>
      <c r="Z20857" s="429"/>
      <c r="AA20857" s="429"/>
      <c r="AB20857" s="185"/>
      <c r="AC20857" s="431"/>
    </row>
    <row r="20858" spans="24:29">
      <c r="X20858" s="429"/>
      <c r="Y20858" s="429"/>
      <c r="Z20858" s="429"/>
      <c r="AA20858" s="429"/>
      <c r="AB20858" s="185"/>
      <c r="AC20858" s="431"/>
    </row>
    <row r="20859" spans="24:29">
      <c r="X20859" s="429"/>
      <c r="Y20859" s="429"/>
      <c r="Z20859" s="429"/>
      <c r="AA20859" s="429"/>
      <c r="AB20859" s="185"/>
      <c r="AC20859" s="431"/>
    </row>
    <row r="20860" spans="24:29">
      <c r="X20860" s="429"/>
      <c r="Y20860" s="429"/>
      <c r="Z20860" s="429"/>
      <c r="AA20860" s="429"/>
      <c r="AB20860" s="185"/>
      <c r="AC20860" s="431"/>
    </row>
    <row r="20861" spans="24:29">
      <c r="X20861" s="429"/>
      <c r="Y20861" s="429"/>
      <c r="Z20861" s="429"/>
      <c r="AA20861" s="429"/>
      <c r="AB20861" s="185"/>
      <c r="AC20861" s="431"/>
    </row>
    <row r="20862" spans="24:29">
      <c r="X20862" s="429"/>
      <c r="Y20862" s="429"/>
      <c r="Z20862" s="429"/>
      <c r="AA20862" s="429"/>
      <c r="AB20862" s="185"/>
      <c r="AC20862" s="431"/>
    </row>
    <row r="20863" spans="24:29">
      <c r="X20863" s="429"/>
      <c r="Y20863" s="429"/>
      <c r="Z20863" s="429"/>
      <c r="AA20863" s="429"/>
      <c r="AB20863" s="185"/>
      <c r="AC20863" s="431"/>
    </row>
    <row r="20864" spans="24:29">
      <c r="X20864" s="429"/>
      <c r="Y20864" s="429"/>
      <c r="Z20864" s="429"/>
      <c r="AA20864" s="429"/>
      <c r="AB20864" s="185"/>
      <c r="AC20864" s="431"/>
    </row>
    <row r="20865" spans="24:29">
      <c r="X20865" s="429"/>
      <c r="Y20865" s="429"/>
      <c r="Z20865" s="429"/>
      <c r="AA20865" s="429"/>
      <c r="AB20865" s="185"/>
      <c r="AC20865" s="431"/>
    </row>
    <row r="20866" spans="24:29">
      <c r="X20866" s="429"/>
      <c r="Y20866" s="429"/>
      <c r="Z20866" s="429"/>
      <c r="AA20866" s="429"/>
      <c r="AB20866" s="185"/>
      <c r="AC20866" s="431"/>
    </row>
    <row r="20867" spans="24:29">
      <c r="X20867" s="429"/>
      <c r="Y20867" s="429"/>
      <c r="Z20867" s="429"/>
      <c r="AA20867" s="429"/>
      <c r="AB20867" s="185"/>
      <c r="AC20867" s="431"/>
    </row>
    <row r="20868" spans="24:29">
      <c r="X20868" s="429"/>
      <c r="Y20868" s="429"/>
      <c r="Z20868" s="429"/>
      <c r="AA20868" s="429"/>
      <c r="AB20868" s="185"/>
      <c r="AC20868" s="431"/>
    </row>
    <row r="20869" spans="24:29">
      <c r="X20869" s="429"/>
      <c r="Y20869" s="429"/>
      <c r="Z20869" s="429"/>
      <c r="AA20869" s="429"/>
      <c r="AB20869" s="185"/>
      <c r="AC20869" s="431"/>
    </row>
    <row r="20870" spans="24:29">
      <c r="X20870" s="429"/>
      <c r="Y20870" s="429"/>
      <c r="Z20870" s="429"/>
      <c r="AA20870" s="429"/>
      <c r="AB20870" s="185"/>
      <c r="AC20870" s="431"/>
    </row>
    <row r="20871" spans="24:29">
      <c r="X20871" s="429"/>
      <c r="Y20871" s="429"/>
      <c r="Z20871" s="429"/>
      <c r="AA20871" s="429"/>
      <c r="AB20871" s="185"/>
      <c r="AC20871" s="431"/>
    </row>
    <row r="20872" spans="24:29">
      <c r="X20872" s="429"/>
      <c r="Y20872" s="429"/>
      <c r="Z20872" s="429"/>
      <c r="AA20872" s="429"/>
      <c r="AB20872" s="185"/>
      <c r="AC20872" s="431"/>
    </row>
    <row r="20873" spans="24:29">
      <c r="X20873" s="429"/>
      <c r="Y20873" s="429"/>
      <c r="Z20873" s="429"/>
      <c r="AA20873" s="429"/>
      <c r="AB20873" s="185"/>
      <c r="AC20873" s="431"/>
    </row>
    <row r="20874" spans="24:29">
      <c r="X20874" s="429"/>
      <c r="Y20874" s="429"/>
      <c r="Z20874" s="429"/>
      <c r="AA20874" s="429"/>
      <c r="AB20874" s="185"/>
      <c r="AC20874" s="431"/>
    </row>
    <row r="20875" spans="24:29">
      <c r="X20875" s="429"/>
      <c r="Y20875" s="429"/>
      <c r="Z20875" s="429"/>
      <c r="AA20875" s="429"/>
      <c r="AB20875" s="185"/>
      <c r="AC20875" s="431"/>
    </row>
    <row r="20876" spans="24:29">
      <c r="X20876" s="429"/>
      <c r="Y20876" s="429"/>
      <c r="Z20876" s="429"/>
      <c r="AA20876" s="429"/>
      <c r="AB20876" s="185"/>
      <c r="AC20876" s="431"/>
    </row>
    <row r="20877" spans="24:29">
      <c r="X20877" s="429"/>
      <c r="Y20877" s="429"/>
      <c r="Z20877" s="429"/>
      <c r="AA20877" s="429"/>
      <c r="AB20877" s="185"/>
      <c r="AC20877" s="431"/>
    </row>
    <row r="20878" spans="24:29">
      <c r="X20878" s="429"/>
      <c r="Y20878" s="429"/>
      <c r="Z20878" s="429"/>
      <c r="AA20878" s="429"/>
      <c r="AB20878" s="185"/>
      <c r="AC20878" s="431"/>
    </row>
    <row r="20879" spans="24:29">
      <c r="X20879" s="429"/>
      <c r="Y20879" s="429"/>
      <c r="Z20879" s="429"/>
      <c r="AA20879" s="429"/>
      <c r="AB20879" s="185"/>
      <c r="AC20879" s="431"/>
    </row>
    <row r="20880" spans="24:29">
      <c r="X20880" s="429"/>
      <c r="Y20880" s="429"/>
      <c r="Z20880" s="429"/>
      <c r="AA20880" s="429"/>
      <c r="AB20880" s="185"/>
      <c r="AC20880" s="431"/>
    </row>
    <row r="20881" spans="24:29">
      <c r="X20881" s="429"/>
      <c r="Y20881" s="429"/>
      <c r="Z20881" s="429"/>
      <c r="AA20881" s="429"/>
      <c r="AB20881" s="185"/>
      <c r="AC20881" s="431"/>
    </row>
    <row r="20882" spans="24:29">
      <c r="X20882" s="429"/>
      <c r="Y20882" s="429"/>
      <c r="Z20882" s="429"/>
      <c r="AA20882" s="429"/>
      <c r="AB20882" s="185"/>
      <c r="AC20882" s="431"/>
    </row>
    <row r="20883" spans="24:29">
      <c r="X20883" s="429"/>
      <c r="Y20883" s="429"/>
      <c r="Z20883" s="429"/>
      <c r="AA20883" s="429"/>
      <c r="AB20883" s="185"/>
      <c r="AC20883" s="431"/>
    </row>
    <row r="20884" spans="24:29">
      <c r="X20884" s="429"/>
      <c r="Y20884" s="429"/>
      <c r="Z20884" s="429"/>
      <c r="AA20884" s="429"/>
      <c r="AB20884" s="185"/>
      <c r="AC20884" s="431"/>
    </row>
    <row r="20885" spans="24:29">
      <c r="X20885" s="429"/>
      <c r="Y20885" s="429"/>
      <c r="Z20885" s="429"/>
      <c r="AA20885" s="429"/>
      <c r="AB20885" s="185"/>
      <c r="AC20885" s="431"/>
    </row>
    <row r="20886" spans="24:29">
      <c r="X20886" s="429"/>
      <c r="Y20886" s="429"/>
      <c r="Z20886" s="429"/>
      <c r="AA20886" s="429"/>
      <c r="AB20886" s="185"/>
      <c r="AC20886" s="431"/>
    </row>
    <row r="20887" spans="24:29">
      <c r="X20887" s="429"/>
      <c r="Y20887" s="429"/>
      <c r="Z20887" s="429"/>
      <c r="AA20887" s="429"/>
      <c r="AB20887" s="185"/>
      <c r="AC20887" s="431"/>
    </row>
    <row r="20888" spans="24:29">
      <c r="X20888" s="429"/>
      <c r="Y20888" s="429"/>
      <c r="Z20888" s="429"/>
      <c r="AA20888" s="429"/>
      <c r="AB20888" s="185"/>
      <c r="AC20888" s="431"/>
    </row>
    <row r="20889" spans="24:29">
      <c r="X20889" s="429"/>
      <c r="Y20889" s="429"/>
      <c r="Z20889" s="429"/>
      <c r="AA20889" s="429"/>
      <c r="AB20889" s="185"/>
      <c r="AC20889" s="431"/>
    </row>
    <row r="20890" spans="24:29">
      <c r="X20890" s="429"/>
      <c r="Y20890" s="429"/>
      <c r="Z20890" s="429"/>
      <c r="AA20890" s="429"/>
      <c r="AB20890" s="185"/>
      <c r="AC20890" s="431"/>
    </row>
    <row r="20891" spans="24:29">
      <c r="X20891" s="429"/>
      <c r="Y20891" s="429"/>
      <c r="Z20891" s="429"/>
      <c r="AA20891" s="429"/>
      <c r="AB20891" s="185"/>
      <c r="AC20891" s="431"/>
    </row>
    <row r="20892" spans="24:29">
      <c r="X20892" s="429"/>
      <c r="Y20892" s="429"/>
      <c r="Z20892" s="429"/>
      <c r="AA20892" s="429"/>
      <c r="AB20892" s="185"/>
      <c r="AC20892" s="431"/>
    </row>
    <row r="20893" spans="24:29">
      <c r="X20893" s="429"/>
      <c r="Y20893" s="429"/>
      <c r="Z20893" s="429"/>
      <c r="AA20893" s="429"/>
      <c r="AB20893" s="185"/>
      <c r="AC20893" s="431"/>
    </row>
    <row r="20894" spans="24:29">
      <c r="X20894" s="429"/>
      <c r="Y20894" s="429"/>
      <c r="Z20894" s="429"/>
      <c r="AA20894" s="429"/>
      <c r="AB20894" s="185"/>
      <c r="AC20894" s="431"/>
    </row>
    <row r="20895" spans="24:29">
      <c r="X20895" s="429"/>
      <c r="Y20895" s="429"/>
      <c r="Z20895" s="429"/>
      <c r="AA20895" s="429"/>
      <c r="AB20895" s="185"/>
      <c r="AC20895" s="431"/>
    </row>
    <row r="20896" spans="24:29">
      <c r="X20896" s="429"/>
      <c r="Y20896" s="429"/>
      <c r="Z20896" s="429"/>
      <c r="AA20896" s="429"/>
      <c r="AB20896" s="185"/>
      <c r="AC20896" s="431"/>
    </row>
    <row r="20897" spans="24:29">
      <c r="X20897" s="429"/>
      <c r="Y20897" s="429"/>
      <c r="Z20897" s="429"/>
      <c r="AA20897" s="429"/>
      <c r="AB20897" s="185"/>
      <c r="AC20897" s="431"/>
    </row>
    <row r="20898" spans="24:29">
      <c r="X20898" s="429"/>
      <c r="Y20898" s="429"/>
      <c r="Z20898" s="429"/>
      <c r="AA20898" s="429"/>
      <c r="AB20898" s="185"/>
      <c r="AC20898" s="431"/>
    </row>
    <row r="20899" spans="24:29">
      <c r="X20899" s="429"/>
      <c r="Y20899" s="429"/>
      <c r="Z20899" s="429"/>
      <c r="AA20899" s="429"/>
      <c r="AB20899" s="185"/>
      <c r="AC20899" s="431"/>
    </row>
    <row r="20900" spans="24:29">
      <c r="X20900" s="429"/>
      <c r="Y20900" s="429"/>
      <c r="Z20900" s="429"/>
      <c r="AA20900" s="429"/>
      <c r="AB20900" s="185"/>
      <c r="AC20900" s="431"/>
    </row>
    <row r="20901" spans="24:29">
      <c r="X20901" s="429"/>
      <c r="Y20901" s="429"/>
      <c r="Z20901" s="429"/>
      <c r="AA20901" s="429"/>
      <c r="AB20901" s="185"/>
      <c r="AC20901" s="431"/>
    </row>
    <row r="20902" spans="24:29">
      <c r="X20902" s="429"/>
      <c r="Y20902" s="429"/>
      <c r="Z20902" s="429"/>
      <c r="AA20902" s="429"/>
      <c r="AB20902" s="185"/>
      <c r="AC20902" s="431"/>
    </row>
    <row r="20903" spans="24:29">
      <c r="X20903" s="429"/>
      <c r="Y20903" s="429"/>
      <c r="Z20903" s="429"/>
      <c r="AA20903" s="429"/>
      <c r="AB20903" s="185"/>
      <c r="AC20903" s="431"/>
    </row>
    <row r="20904" spans="24:29">
      <c r="X20904" s="429"/>
      <c r="Y20904" s="429"/>
      <c r="Z20904" s="429"/>
      <c r="AA20904" s="429"/>
      <c r="AB20904" s="185"/>
      <c r="AC20904" s="431"/>
    </row>
    <row r="20905" spans="24:29">
      <c r="X20905" s="429"/>
      <c r="Y20905" s="429"/>
      <c r="Z20905" s="429"/>
      <c r="AA20905" s="429"/>
      <c r="AB20905" s="185"/>
      <c r="AC20905" s="431"/>
    </row>
    <row r="20906" spans="24:29">
      <c r="X20906" s="429"/>
      <c r="Y20906" s="429"/>
      <c r="Z20906" s="429"/>
      <c r="AA20906" s="429"/>
      <c r="AB20906" s="185"/>
      <c r="AC20906" s="431"/>
    </row>
    <row r="20907" spans="24:29">
      <c r="X20907" s="429"/>
      <c r="Y20907" s="429"/>
      <c r="Z20907" s="429"/>
      <c r="AA20907" s="429"/>
      <c r="AB20907" s="185"/>
      <c r="AC20907" s="431"/>
    </row>
    <row r="20908" spans="24:29">
      <c r="X20908" s="429"/>
      <c r="Y20908" s="429"/>
      <c r="Z20908" s="429"/>
      <c r="AA20908" s="429"/>
      <c r="AB20908" s="185"/>
      <c r="AC20908" s="431"/>
    </row>
    <row r="20909" spans="24:29">
      <c r="X20909" s="429"/>
      <c r="Y20909" s="429"/>
      <c r="Z20909" s="429"/>
      <c r="AA20909" s="429"/>
      <c r="AB20909" s="185"/>
      <c r="AC20909" s="431"/>
    </row>
    <row r="20910" spans="24:29">
      <c r="X20910" s="429"/>
      <c r="Y20910" s="429"/>
      <c r="Z20910" s="429"/>
      <c r="AA20910" s="429"/>
      <c r="AB20910" s="185"/>
      <c r="AC20910" s="431"/>
    </row>
    <row r="20911" spans="24:29">
      <c r="X20911" s="429"/>
      <c r="Y20911" s="429"/>
      <c r="Z20911" s="429"/>
      <c r="AA20911" s="429"/>
      <c r="AB20911" s="185"/>
      <c r="AC20911" s="431"/>
    </row>
    <row r="20912" spans="24:29">
      <c r="X20912" s="429"/>
      <c r="Y20912" s="429"/>
      <c r="Z20912" s="429"/>
      <c r="AA20912" s="429"/>
      <c r="AB20912" s="185"/>
      <c r="AC20912" s="431"/>
    </row>
    <row r="20913" spans="24:29">
      <c r="X20913" s="429"/>
      <c r="Y20913" s="429"/>
      <c r="Z20913" s="429"/>
      <c r="AA20913" s="429"/>
      <c r="AB20913" s="185"/>
      <c r="AC20913" s="431"/>
    </row>
    <row r="20914" spans="24:29">
      <c r="X20914" s="429"/>
      <c r="Y20914" s="429"/>
      <c r="Z20914" s="429"/>
      <c r="AA20914" s="429"/>
      <c r="AB20914" s="185"/>
      <c r="AC20914" s="431"/>
    </row>
    <row r="20915" spans="24:29">
      <c r="X20915" s="429"/>
      <c r="Y20915" s="429"/>
      <c r="Z20915" s="429"/>
      <c r="AA20915" s="429"/>
      <c r="AB20915" s="185"/>
      <c r="AC20915" s="431"/>
    </row>
    <row r="20916" spans="24:29">
      <c r="X20916" s="429"/>
      <c r="Y20916" s="429"/>
      <c r="Z20916" s="429"/>
      <c r="AA20916" s="429"/>
      <c r="AB20916" s="185"/>
      <c r="AC20916" s="431"/>
    </row>
    <row r="20917" spans="24:29">
      <c r="X20917" s="429"/>
      <c r="Y20917" s="429"/>
      <c r="Z20917" s="429"/>
      <c r="AA20917" s="429"/>
      <c r="AB20917" s="185"/>
      <c r="AC20917" s="431"/>
    </row>
    <row r="20918" spans="24:29">
      <c r="X20918" s="429"/>
      <c r="Y20918" s="429"/>
      <c r="Z20918" s="429"/>
      <c r="AA20918" s="429"/>
      <c r="AB20918" s="185"/>
      <c r="AC20918" s="431"/>
    </row>
    <row r="20919" spans="24:29">
      <c r="X20919" s="429"/>
      <c r="Y20919" s="429"/>
      <c r="Z20919" s="429"/>
      <c r="AA20919" s="429"/>
      <c r="AB20919" s="185"/>
      <c r="AC20919" s="431"/>
    </row>
    <row r="20920" spans="24:29">
      <c r="X20920" s="429"/>
      <c r="Y20920" s="429"/>
      <c r="Z20920" s="429"/>
      <c r="AA20920" s="429"/>
      <c r="AB20920" s="185"/>
      <c r="AC20920" s="431"/>
    </row>
    <row r="20921" spans="24:29">
      <c r="X20921" s="429"/>
      <c r="Y20921" s="429"/>
      <c r="Z20921" s="429"/>
      <c r="AA20921" s="429"/>
      <c r="AB20921" s="185"/>
      <c r="AC20921" s="431"/>
    </row>
    <row r="20922" spans="24:29">
      <c r="X20922" s="429"/>
      <c r="Y20922" s="429"/>
      <c r="Z20922" s="429"/>
      <c r="AA20922" s="429"/>
      <c r="AB20922" s="185"/>
      <c r="AC20922" s="431"/>
    </row>
    <row r="20923" spans="24:29">
      <c r="X20923" s="429"/>
      <c r="Y20923" s="429"/>
      <c r="Z20923" s="429"/>
      <c r="AA20923" s="429"/>
      <c r="AB20923" s="185"/>
      <c r="AC20923" s="431"/>
    </row>
    <row r="20924" spans="24:29">
      <c r="X20924" s="429"/>
      <c r="Y20924" s="429"/>
      <c r="Z20924" s="429"/>
      <c r="AA20924" s="429"/>
      <c r="AB20924" s="185"/>
      <c r="AC20924" s="431"/>
    </row>
    <row r="20925" spans="24:29">
      <c r="X20925" s="429"/>
      <c r="Y20925" s="429"/>
      <c r="Z20925" s="429"/>
      <c r="AA20925" s="429"/>
      <c r="AB20925" s="185"/>
      <c r="AC20925" s="431"/>
    </row>
    <row r="20926" spans="24:29">
      <c r="X20926" s="429"/>
      <c r="Y20926" s="429"/>
      <c r="Z20926" s="429"/>
      <c r="AA20926" s="429"/>
      <c r="AB20926" s="185"/>
      <c r="AC20926" s="431"/>
    </row>
    <row r="20927" spans="24:29">
      <c r="X20927" s="429"/>
      <c r="Y20927" s="429"/>
      <c r="Z20927" s="429"/>
      <c r="AA20927" s="429"/>
      <c r="AB20927" s="185"/>
      <c r="AC20927" s="431"/>
    </row>
    <row r="20928" spans="24:29">
      <c r="X20928" s="429"/>
      <c r="Y20928" s="429"/>
      <c r="Z20928" s="429"/>
      <c r="AA20928" s="429"/>
      <c r="AB20928" s="185"/>
      <c r="AC20928" s="431"/>
    </row>
    <row r="20929" spans="24:29">
      <c r="X20929" s="429"/>
      <c r="Y20929" s="429"/>
      <c r="Z20929" s="429"/>
      <c r="AA20929" s="429"/>
      <c r="AB20929" s="185"/>
      <c r="AC20929" s="431"/>
    </row>
    <row r="20930" spans="24:29">
      <c r="X20930" s="429"/>
      <c r="Y20930" s="429"/>
      <c r="Z20930" s="429"/>
      <c r="AA20930" s="429"/>
      <c r="AB20930" s="185"/>
      <c r="AC20930" s="431"/>
    </row>
    <row r="20931" spans="24:29">
      <c r="X20931" s="429"/>
      <c r="Y20931" s="429"/>
      <c r="Z20931" s="429"/>
      <c r="AA20931" s="429"/>
      <c r="AB20931" s="185"/>
      <c r="AC20931" s="431"/>
    </row>
    <row r="20932" spans="24:29">
      <c r="X20932" s="429"/>
      <c r="Y20932" s="429"/>
      <c r="Z20932" s="429"/>
      <c r="AA20932" s="429"/>
      <c r="AB20932" s="185"/>
      <c r="AC20932" s="431"/>
    </row>
    <row r="20933" spans="24:29">
      <c r="X20933" s="429"/>
      <c r="Y20933" s="429"/>
      <c r="Z20933" s="429"/>
      <c r="AA20933" s="429"/>
      <c r="AB20933" s="185"/>
      <c r="AC20933" s="431"/>
    </row>
    <row r="20934" spans="24:29">
      <c r="X20934" s="429"/>
      <c r="Y20934" s="429"/>
      <c r="Z20934" s="429"/>
      <c r="AA20934" s="429"/>
      <c r="AB20934" s="185"/>
      <c r="AC20934" s="431"/>
    </row>
    <row r="20935" spans="24:29">
      <c r="X20935" s="429"/>
      <c r="Y20935" s="429"/>
      <c r="Z20935" s="429"/>
      <c r="AA20935" s="429"/>
      <c r="AB20935" s="185"/>
      <c r="AC20935" s="431"/>
    </row>
    <row r="20936" spans="24:29">
      <c r="X20936" s="429"/>
      <c r="Y20936" s="429"/>
      <c r="Z20936" s="429"/>
      <c r="AA20936" s="429"/>
      <c r="AB20936" s="185"/>
      <c r="AC20936" s="431"/>
    </row>
    <row r="20937" spans="24:29">
      <c r="X20937" s="429"/>
      <c r="Y20937" s="429"/>
      <c r="Z20937" s="429"/>
      <c r="AA20937" s="429"/>
      <c r="AB20937" s="185"/>
      <c r="AC20937" s="431"/>
    </row>
    <row r="20938" spans="24:29">
      <c r="X20938" s="429"/>
      <c r="Y20938" s="429"/>
      <c r="Z20938" s="429"/>
      <c r="AA20938" s="429"/>
      <c r="AB20938" s="185"/>
      <c r="AC20938" s="431"/>
    </row>
    <row r="20939" spans="24:29">
      <c r="X20939" s="429"/>
      <c r="Y20939" s="429"/>
      <c r="Z20939" s="429"/>
      <c r="AA20939" s="429"/>
      <c r="AB20939" s="185"/>
      <c r="AC20939" s="431"/>
    </row>
    <row r="20940" spans="24:29">
      <c r="X20940" s="429"/>
      <c r="Y20940" s="429"/>
      <c r="Z20940" s="429"/>
      <c r="AA20940" s="429"/>
      <c r="AB20940" s="185"/>
      <c r="AC20940" s="431"/>
    </row>
    <row r="20941" spans="24:29">
      <c r="X20941" s="429"/>
      <c r="Y20941" s="429"/>
      <c r="Z20941" s="429"/>
      <c r="AA20941" s="429"/>
      <c r="AB20941" s="185"/>
      <c r="AC20941" s="431"/>
    </row>
    <row r="20942" spans="24:29">
      <c r="X20942" s="429"/>
      <c r="Y20942" s="429"/>
      <c r="Z20942" s="429"/>
      <c r="AA20942" s="429"/>
      <c r="AB20942" s="185"/>
      <c r="AC20942" s="431"/>
    </row>
    <row r="20943" spans="24:29">
      <c r="X20943" s="429"/>
      <c r="Y20943" s="429"/>
      <c r="Z20943" s="429"/>
      <c r="AA20943" s="429"/>
      <c r="AB20943" s="185"/>
      <c r="AC20943" s="431"/>
    </row>
    <row r="20944" spans="24:29">
      <c r="X20944" s="429"/>
      <c r="Y20944" s="429"/>
      <c r="Z20944" s="429"/>
      <c r="AA20944" s="429"/>
      <c r="AB20944" s="185"/>
      <c r="AC20944" s="431"/>
    </row>
    <row r="20945" spans="24:29">
      <c r="X20945" s="429"/>
      <c r="Y20945" s="429"/>
      <c r="Z20945" s="429"/>
      <c r="AA20945" s="429"/>
      <c r="AB20945" s="185"/>
      <c r="AC20945" s="431"/>
    </row>
    <row r="20946" spans="24:29">
      <c r="X20946" s="429"/>
      <c r="Y20946" s="429"/>
      <c r="Z20946" s="429"/>
      <c r="AA20946" s="429"/>
      <c r="AB20946" s="185"/>
      <c r="AC20946" s="431"/>
    </row>
    <row r="20947" spans="24:29">
      <c r="X20947" s="429"/>
      <c r="Y20947" s="429"/>
      <c r="Z20947" s="429"/>
      <c r="AA20947" s="429"/>
      <c r="AB20947" s="185"/>
      <c r="AC20947" s="431"/>
    </row>
    <row r="20948" spans="24:29">
      <c r="X20948" s="429"/>
      <c r="Y20948" s="429"/>
      <c r="Z20948" s="429"/>
      <c r="AA20948" s="429"/>
      <c r="AB20948" s="185"/>
      <c r="AC20948" s="431"/>
    </row>
    <row r="20949" spans="24:29">
      <c r="X20949" s="429"/>
      <c r="Y20949" s="429"/>
      <c r="Z20949" s="429"/>
      <c r="AA20949" s="429"/>
      <c r="AB20949" s="185"/>
      <c r="AC20949" s="431"/>
    </row>
    <row r="20950" spans="24:29">
      <c r="X20950" s="429"/>
      <c r="Y20950" s="429"/>
      <c r="Z20950" s="429"/>
      <c r="AA20950" s="429"/>
      <c r="AB20950" s="185"/>
      <c r="AC20950" s="431"/>
    </row>
    <row r="20951" spans="24:29">
      <c r="X20951" s="429"/>
      <c r="Y20951" s="429"/>
      <c r="Z20951" s="429"/>
      <c r="AA20951" s="429"/>
      <c r="AB20951" s="185"/>
      <c r="AC20951" s="431"/>
    </row>
    <row r="20952" spans="24:29">
      <c r="X20952" s="429"/>
      <c r="Y20952" s="429"/>
      <c r="Z20952" s="429"/>
      <c r="AA20952" s="429"/>
      <c r="AB20952" s="185"/>
      <c r="AC20952" s="431"/>
    </row>
    <row r="20953" spans="24:29">
      <c r="X20953" s="429"/>
      <c r="Y20953" s="429"/>
      <c r="Z20953" s="429"/>
      <c r="AA20953" s="429"/>
      <c r="AB20953" s="185"/>
      <c r="AC20953" s="431"/>
    </row>
    <row r="20954" spans="24:29">
      <c r="X20954" s="429"/>
      <c r="Y20954" s="429"/>
      <c r="Z20954" s="429"/>
      <c r="AA20954" s="429"/>
      <c r="AB20954" s="185"/>
      <c r="AC20954" s="431"/>
    </row>
    <row r="20955" spans="24:29">
      <c r="X20955" s="429"/>
      <c r="Y20955" s="429"/>
      <c r="Z20955" s="429"/>
      <c r="AA20955" s="429"/>
      <c r="AB20955" s="185"/>
      <c r="AC20955" s="431"/>
    </row>
    <row r="20956" spans="24:29">
      <c r="X20956" s="429"/>
      <c r="Y20956" s="429"/>
      <c r="Z20956" s="429"/>
      <c r="AA20956" s="429"/>
      <c r="AB20956" s="185"/>
      <c r="AC20956" s="431"/>
    </row>
    <row r="20957" spans="24:29">
      <c r="X20957" s="429"/>
      <c r="Y20957" s="429"/>
      <c r="Z20957" s="429"/>
      <c r="AA20957" s="429"/>
      <c r="AB20957" s="185"/>
      <c r="AC20957" s="431"/>
    </row>
    <row r="20958" spans="24:29">
      <c r="X20958" s="429"/>
      <c r="Y20958" s="429"/>
      <c r="Z20958" s="429"/>
      <c r="AA20958" s="429"/>
      <c r="AB20958" s="185"/>
      <c r="AC20958" s="431"/>
    </row>
    <row r="20959" spans="24:29">
      <c r="X20959" s="429"/>
      <c r="Y20959" s="429"/>
      <c r="Z20959" s="429"/>
      <c r="AA20959" s="429"/>
      <c r="AB20959" s="185"/>
      <c r="AC20959" s="431"/>
    </row>
    <row r="20960" spans="24:29">
      <c r="X20960" s="429"/>
      <c r="Y20960" s="429"/>
      <c r="Z20960" s="429"/>
      <c r="AA20960" s="429"/>
      <c r="AB20960" s="185"/>
      <c r="AC20960" s="431"/>
    </row>
    <row r="20961" spans="24:29">
      <c r="X20961" s="429"/>
      <c r="Y20961" s="429"/>
      <c r="Z20961" s="429"/>
      <c r="AA20961" s="429"/>
      <c r="AB20961" s="185"/>
      <c r="AC20961" s="431"/>
    </row>
    <row r="20962" spans="24:29">
      <c r="X20962" s="429"/>
      <c r="Y20962" s="429"/>
      <c r="Z20962" s="429"/>
      <c r="AA20962" s="429"/>
      <c r="AB20962" s="185"/>
      <c r="AC20962" s="431"/>
    </row>
    <row r="20963" spans="24:29">
      <c r="X20963" s="429"/>
      <c r="Y20963" s="429"/>
      <c r="Z20963" s="429"/>
      <c r="AA20963" s="429"/>
      <c r="AB20963" s="185"/>
      <c r="AC20963" s="431"/>
    </row>
    <row r="20964" spans="24:29">
      <c r="X20964" s="429"/>
      <c r="Y20964" s="429"/>
      <c r="Z20964" s="429"/>
      <c r="AA20964" s="429"/>
      <c r="AB20964" s="185"/>
      <c r="AC20964" s="431"/>
    </row>
    <row r="20965" spans="24:29">
      <c r="X20965" s="429"/>
      <c r="Y20965" s="429"/>
      <c r="Z20965" s="429"/>
      <c r="AA20965" s="429"/>
      <c r="AB20965" s="185"/>
      <c r="AC20965" s="431"/>
    </row>
    <row r="20966" spans="24:29">
      <c r="X20966" s="429"/>
      <c r="Y20966" s="429"/>
      <c r="Z20966" s="429"/>
      <c r="AA20966" s="429"/>
      <c r="AB20966" s="185"/>
      <c r="AC20966" s="431"/>
    </row>
    <row r="20967" spans="24:29">
      <c r="X20967" s="429"/>
      <c r="Y20967" s="429"/>
      <c r="Z20967" s="429"/>
      <c r="AA20967" s="429"/>
      <c r="AB20967" s="185"/>
      <c r="AC20967" s="431"/>
    </row>
    <row r="20968" spans="24:29">
      <c r="X20968" s="429"/>
      <c r="Y20968" s="429"/>
      <c r="Z20968" s="429"/>
      <c r="AA20968" s="429"/>
      <c r="AB20968" s="185"/>
      <c r="AC20968" s="431"/>
    </row>
    <row r="20969" spans="24:29">
      <c r="X20969" s="429"/>
      <c r="Y20969" s="429"/>
      <c r="Z20969" s="429"/>
      <c r="AA20969" s="429"/>
      <c r="AB20969" s="185"/>
      <c r="AC20969" s="431"/>
    </row>
    <row r="20970" spans="24:29">
      <c r="X20970" s="429"/>
      <c r="Y20970" s="429"/>
      <c r="Z20970" s="429"/>
      <c r="AA20970" s="429"/>
      <c r="AB20970" s="185"/>
      <c r="AC20970" s="431"/>
    </row>
    <row r="20971" spans="24:29">
      <c r="X20971" s="429"/>
      <c r="Y20971" s="429"/>
      <c r="Z20971" s="429"/>
      <c r="AA20971" s="429"/>
      <c r="AB20971" s="185"/>
      <c r="AC20971" s="431"/>
    </row>
    <row r="20972" spans="24:29">
      <c r="X20972" s="429"/>
      <c r="Y20972" s="429"/>
      <c r="Z20972" s="429"/>
      <c r="AA20972" s="429"/>
      <c r="AB20972" s="185"/>
      <c r="AC20972" s="431"/>
    </row>
    <row r="20973" spans="24:29">
      <c r="X20973" s="429"/>
      <c r="Y20973" s="429"/>
      <c r="Z20973" s="429"/>
      <c r="AA20973" s="429"/>
      <c r="AB20973" s="185"/>
      <c r="AC20973" s="431"/>
    </row>
    <row r="20974" spans="24:29">
      <c r="X20974" s="429"/>
      <c r="Y20974" s="429"/>
      <c r="Z20974" s="429"/>
      <c r="AA20974" s="429"/>
      <c r="AB20974" s="185"/>
      <c r="AC20974" s="431"/>
    </row>
    <row r="20975" spans="24:29">
      <c r="X20975" s="429"/>
      <c r="Y20975" s="429"/>
      <c r="Z20975" s="429"/>
      <c r="AA20975" s="429"/>
      <c r="AB20975" s="185"/>
      <c r="AC20975" s="431"/>
    </row>
    <row r="20976" spans="24:29">
      <c r="X20976" s="429"/>
      <c r="Y20976" s="429"/>
      <c r="Z20976" s="429"/>
      <c r="AA20976" s="429"/>
      <c r="AB20976" s="185"/>
      <c r="AC20976" s="431"/>
    </row>
    <row r="20977" spans="24:29">
      <c r="X20977" s="429"/>
      <c r="Y20977" s="429"/>
      <c r="Z20977" s="429"/>
      <c r="AA20977" s="429"/>
      <c r="AB20977" s="185"/>
      <c r="AC20977" s="431"/>
    </row>
    <row r="20978" spans="24:29">
      <c r="X20978" s="429"/>
      <c r="Y20978" s="429"/>
      <c r="Z20978" s="429"/>
      <c r="AA20978" s="429"/>
      <c r="AB20978" s="185"/>
      <c r="AC20978" s="431"/>
    </row>
    <row r="20979" spans="24:29">
      <c r="X20979" s="429"/>
      <c r="Y20979" s="429"/>
      <c r="Z20979" s="429"/>
      <c r="AA20979" s="429"/>
      <c r="AB20979" s="185"/>
      <c r="AC20979" s="431"/>
    </row>
    <row r="20980" spans="24:29">
      <c r="X20980" s="429"/>
      <c r="Y20980" s="429"/>
      <c r="Z20980" s="429"/>
      <c r="AA20980" s="429"/>
      <c r="AB20980" s="185"/>
      <c r="AC20980" s="431"/>
    </row>
    <row r="20981" spans="24:29">
      <c r="X20981" s="429"/>
      <c r="Y20981" s="429"/>
      <c r="Z20981" s="429"/>
      <c r="AA20981" s="429"/>
      <c r="AB20981" s="185"/>
      <c r="AC20981" s="431"/>
    </row>
    <row r="20982" spans="24:29">
      <c r="X20982" s="429"/>
      <c r="Y20982" s="429"/>
      <c r="Z20982" s="429"/>
      <c r="AA20982" s="429"/>
      <c r="AB20982" s="185"/>
      <c r="AC20982" s="431"/>
    </row>
    <row r="20983" spans="24:29">
      <c r="X20983" s="429"/>
      <c r="Y20983" s="429"/>
      <c r="Z20983" s="429"/>
      <c r="AA20983" s="429"/>
      <c r="AB20983" s="185"/>
      <c r="AC20983" s="431"/>
    </row>
    <row r="20984" spans="24:29">
      <c r="X20984" s="429"/>
      <c r="Y20984" s="429"/>
      <c r="Z20984" s="429"/>
      <c r="AA20984" s="429"/>
      <c r="AB20984" s="185"/>
      <c r="AC20984" s="431"/>
    </row>
    <row r="20985" spans="24:29">
      <c r="X20985" s="429"/>
      <c r="Y20985" s="429"/>
      <c r="Z20985" s="429"/>
      <c r="AA20985" s="429"/>
      <c r="AB20985" s="185"/>
      <c r="AC20985" s="431"/>
    </row>
    <row r="20986" spans="24:29">
      <c r="X20986" s="429"/>
      <c r="Y20986" s="429"/>
      <c r="Z20986" s="429"/>
      <c r="AA20986" s="429"/>
      <c r="AB20986" s="185"/>
      <c r="AC20986" s="431"/>
    </row>
    <row r="20987" spans="24:29">
      <c r="X20987" s="429"/>
      <c r="Y20987" s="429"/>
      <c r="Z20987" s="429"/>
      <c r="AA20987" s="429"/>
      <c r="AB20987" s="185"/>
      <c r="AC20987" s="431"/>
    </row>
    <row r="20988" spans="24:29">
      <c r="X20988" s="429"/>
      <c r="Y20988" s="429"/>
      <c r="Z20988" s="429"/>
      <c r="AA20988" s="429"/>
      <c r="AB20988" s="185"/>
      <c r="AC20988" s="431"/>
    </row>
    <row r="20989" spans="24:29">
      <c r="X20989" s="429"/>
      <c r="Y20989" s="429"/>
      <c r="Z20989" s="429"/>
      <c r="AA20989" s="429"/>
      <c r="AB20989" s="185"/>
      <c r="AC20989" s="431"/>
    </row>
    <row r="20990" spans="24:29">
      <c r="X20990" s="429"/>
      <c r="Y20990" s="429"/>
      <c r="Z20990" s="429"/>
      <c r="AA20990" s="429"/>
      <c r="AB20990" s="185"/>
      <c r="AC20990" s="431"/>
    </row>
    <row r="20991" spans="24:29">
      <c r="X20991" s="429"/>
      <c r="Y20991" s="429"/>
      <c r="Z20991" s="429"/>
      <c r="AA20991" s="429"/>
      <c r="AB20991" s="185"/>
      <c r="AC20991" s="431"/>
    </row>
    <row r="20992" spans="24:29">
      <c r="X20992" s="429"/>
      <c r="Y20992" s="429"/>
      <c r="Z20992" s="429"/>
      <c r="AA20992" s="429"/>
      <c r="AB20992" s="185"/>
      <c r="AC20992" s="431"/>
    </row>
    <row r="20993" spans="24:29">
      <c r="X20993" s="429"/>
      <c r="Y20993" s="429"/>
      <c r="Z20993" s="429"/>
      <c r="AA20993" s="429"/>
      <c r="AB20993" s="185"/>
      <c r="AC20993" s="431"/>
    </row>
    <row r="20994" spans="24:29">
      <c r="X20994" s="429"/>
      <c r="Y20994" s="429"/>
      <c r="Z20994" s="429"/>
      <c r="AA20994" s="429"/>
      <c r="AB20994" s="185"/>
      <c r="AC20994" s="431"/>
    </row>
    <row r="20995" spans="24:29">
      <c r="X20995" s="429"/>
      <c r="Y20995" s="429"/>
      <c r="Z20995" s="429"/>
      <c r="AA20995" s="429"/>
      <c r="AB20995" s="185"/>
      <c r="AC20995" s="431"/>
    </row>
    <row r="20996" spans="24:29">
      <c r="X20996" s="429"/>
      <c r="Y20996" s="429"/>
      <c r="Z20996" s="429"/>
      <c r="AA20996" s="429"/>
      <c r="AB20996" s="185"/>
      <c r="AC20996" s="431"/>
    </row>
    <row r="20997" spans="24:29">
      <c r="X20997" s="429"/>
      <c r="Y20997" s="429"/>
      <c r="Z20997" s="429"/>
      <c r="AA20997" s="429"/>
      <c r="AB20997" s="185"/>
      <c r="AC20997" s="431"/>
    </row>
    <row r="20998" spans="24:29">
      <c r="X20998" s="429"/>
      <c r="Y20998" s="429"/>
      <c r="Z20998" s="429"/>
      <c r="AA20998" s="429"/>
      <c r="AB20998" s="185"/>
      <c r="AC20998" s="431"/>
    </row>
    <row r="20999" spans="24:29">
      <c r="X20999" s="429"/>
      <c r="Y20999" s="429"/>
      <c r="Z20999" s="429"/>
      <c r="AA20999" s="429"/>
      <c r="AB20999" s="185"/>
      <c r="AC20999" s="431"/>
    </row>
    <row r="21000" spans="24:29">
      <c r="X21000" s="429"/>
      <c r="Y21000" s="429"/>
      <c r="Z21000" s="429"/>
      <c r="AA21000" s="429"/>
      <c r="AB21000" s="185"/>
      <c r="AC21000" s="431"/>
    </row>
    <row r="21001" spans="24:29">
      <c r="X21001" s="429"/>
      <c r="Y21001" s="429"/>
      <c r="Z21001" s="429"/>
      <c r="AA21001" s="429"/>
      <c r="AB21001" s="185"/>
      <c r="AC21001" s="431"/>
    </row>
    <row r="21002" spans="24:29">
      <c r="X21002" s="429"/>
      <c r="Y21002" s="429"/>
      <c r="Z21002" s="429"/>
      <c r="AA21002" s="429"/>
      <c r="AB21002" s="185"/>
      <c r="AC21002" s="431"/>
    </row>
    <row r="21003" spans="24:29">
      <c r="X21003" s="429"/>
      <c r="Y21003" s="429"/>
      <c r="Z21003" s="429"/>
      <c r="AA21003" s="429"/>
      <c r="AB21003" s="185"/>
      <c r="AC21003" s="431"/>
    </row>
    <row r="21004" spans="24:29">
      <c r="X21004" s="429"/>
      <c r="Y21004" s="429"/>
      <c r="Z21004" s="429"/>
      <c r="AA21004" s="429"/>
      <c r="AB21004" s="185"/>
      <c r="AC21004" s="431"/>
    </row>
    <row r="21005" spans="24:29">
      <c r="X21005" s="429"/>
      <c r="Y21005" s="429"/>
      <c r="Z21005" s="429"/>
      <c r="AA21005" s="429"/>
      <c r="AB21005" s="185"/>
      <c r="AC21005" s="431"/>
    </row>
    <row r="21006" spans="24:29">
      <c r="X21006" s="429"/>
      <c r="Y21006" s="429"/>
      <c r="Z21006" s="429"/>
      <c r="AA21006" s="429"/>
      <c r="AB21006" s="185"/>
      <c r="AC21006" s="431"/>
    </row>
    <row r="21007" spans="24:29">
      <c r="X21007" s="429"/>
      <c r="Y21007" s="429"/>
      <c r="Z21007" s="429"/>
      <c r="AA21007" s="429"/>
      <c r="AB21007" s="185"/>
      <c r="AC21007" s="431"/>
    </row>
    <row r="21008" spans="24:29">
      <c r="X21008" s="429"/>
      <c r="Y21008" s="429"/>
      <c r="Z21008" s="429"/>
      <c r="AA21008" s="429"/>
      <c r="AB21008" s="185"/>
      <c r="AC21008" s="431"/>
    </row>
    <row r="21009" spans="24:29">
      <c r="X21009" s="429"/>
      <c r="Y21009" s="429"/>
      <c r="Z21009" s="429"/>
      <c r="AA21009" s="429"/>
      <c r="AB21009" s="185"/>
      <c r="AC21009" s="431"/>
    </row>
    <row r="21010" spans="24:29">
      <c r="X21010" s="429"/>
      <c r="Y21010" s="429"/>
      <c r="Z21010" s="429"/>
      <c r="AA21010" s="429"/>
      <c r="AB21010" s="185"/>
      <c r="AC21010" s="431"/>
    </row>
    <row r="21011" spans="24:29">
      <c r="X21011" s="429"/>
      <c r="Y21011" s="429"/>
      <c r="Z21011" s="429"/>
      <c r="AA21011" s="429"/>
      <c r="AB21011" s="185"/>
      <c r="AC21011" s="431"/>
    </row>
    <row r="21012" spans="24:29">
      <c r="X21012" s="429"/>
      <c r="Y21012" s="429"/>
      <c r="Z21012" s="429"/>
      <c r="AA21012" s="429"/>
      <c r="AB21012" s="185"/>
      <c r="AC21012" s="431"/>
    </row>
    <row r="21013" spans="24:29">
      <c r="X21013" s="429"/>
      <c r="Y21013" s="429"/>
      <c r="Z21013" s="429"/>
      <c r="AA21013" s="429"/>
      <c r="AB21013" s="185"/>
      <c r="AC21013" s="431"/>
    </row>
    <row r="21014" spans="24:29">
      <c r="X21014" s="429"/>
      <c r="Y21014" s="429"/>
      <c r="Z21014" s="429"/>
      <c r="AA21014" s="429"/>
      <c r="AB21014" s="185"/>
      <c r="AC21014" s="431"/>
    </row>
    <row r="21015" spans="24:29">
      <c r="X21015" s="429"/>
      <c r="Y21015" s="429"/>
      <c r="Z21015" s="429"/>
      <c r="AA21015" s="429"/>
      <c r="AB21015" s="185"/>
      <c r="AC21015" s="431"/>
    </row>
    <row r="21016" spans="24:29">
      <c r="X21016" s="429"/>
      <c r="Y21016" s="429"/>
      <c r="Z21016" s="429"/>
      <c r="AA21016" s="429"/>
      <c r="AB21016" s="185"/>
      <c r="AC21016" s="431"/>
    </row>
    <row r="21017" spans="24:29">
      <c r="X21017" s="429"/>
      <c r="Y21017" s="429"/>
      <c r="Z21017" s="429"/>
      <c r="AA21017" s="429"/>
      <c r="AB21017" s="185"/>
      <c r="AC21017" s="431"/>
    </row>
    <row r="21018" spans="24:29">
      <c r="X21018" s="429"/>
      <c r="Y21018" s="429"/>
      <c r="Z21018" s="429"/>
      <c r="AA21018" s="429"/>
      <c r="AB21018" s="185"/>
      <c r="AC21018" s="431"/>
    </row>
    <row r="21019" spans="24:29">
      <c r="X21019" s="429"/>
      <c r="Y21019" s="429"/>
      <c r="Z21019" s="429"/>
      <c r="AA21019" s="429"/>
      <c r="AB21019" s="185"/>
      <c r="AC21019" s="431"/>
    </row>
    <row r="21020" spans="24:29">
      <c r="X21020" s="429"/>
      <c r="Y21020" s="429"/>
      <c r="Z21020" s="429"/>
      <c r="AA21020" s="429"/>
      <c r="AB21020" s="185"/>
      <c r="AC21020" s="431"/>
    </row>
    <row r="21021" spans="24:29">
      <c r="X21021" s="429"/>
      <c r="Y21021" s="429"/>
      <c r="Z21021" s="429"/>
      <c r="AA21021" s="429"/>
      <c r="AB21021" s="185"/>
      <c r="AC21021" s="431"/>
    </row>
    <row r="21022" spans="24:29">
      <c r="X21022" s="429"/>
      <c r="Y21022" s="429"/>
      <c r="Z21022" s="429"/>
      <c r="AA21022" s="429"/>
      <c r="AB21022" s="185"/>
      <c r="AC21022" s="431"/>
    </row>
    <row r="21023" spans="24:29">
      <c r="X21023" s="429"/>
      <c r="Y21023" s="429"/>
      <c r="Z21023" s="429"/>
      <c r="AA21023" s="429"/>
      <c r="AB21023" s="185"/>
      <c r="AC21023" s="431"/>
    </row>
    <row r="21024" spans="24:29">
      <c r="X21024" s="429"/>
      <c r="Y21024" s="429"/>
      <c r="Z21024" s="429"/>
      <c r="AA21024" s="429"/>
      <c r="AB21024" s="185"/>
      <c r="AC21024" s="431"/>
    </row>
    <row r="21025" spans="24:29">
      <c r="X21025" s="429"/>
      <c r="Y21025" s="429"/>
      <c r="Z21025" s="429"/>
      <c r="AA21025" s="429"/>
      <c r="AB21025" s="185"/>
      <c r="AC21025" s="431"/>
    </row>
    <row r="21026" spans="24:29">
      <c r="X21026" s="429"/>
      <c r="Y21026" s="429"/>
      <c r="Z21026" s="429"/>
      <c r="AA21026" s="429"/>
      <c r="AB21026" s="185"/>
      <c r="AC21026" s="431"/>
    </row>
    <row r="21027" spans="24:29">
      <c r="X21027" s="429"/>
      <c r="Y21027" s="429"/>
      <c r="Z21027" s="429"/>
      <c r="AA21027" s="429"/>
      <c r="AB21027" s="185"/>
      <c r="AC21027" s="431"/>
    </row>
    <row r="21028" spans="24:29">
      <c r="X21028" s="429"/>
      <c r="Y21028" s="429"/>
      <c r="Z21028" s="429"/>
      <c r="AA21028" s="429"/>
      <c r="AB21028" s="185"/>
      <c r="AC21028" s="431"/>
    </row>
    <row r="21029" spans="24:29">
      <c r="X21029" s="429"/>
      <c r="Y21029" s="429"/>
      <c r="Z21029" s="429"/>
      <c r="AA21029" s="429"/>
      <c r="AB21029" s="185"/>
      <c r="AC21029" s="431"/>
    </row>
    <row r="21030" spans="24:29">
      <c r="X21030" s="429"/>
      <c r="Y21030" s="429"/>
      <c r="Z21030" s="429"/>
      <c r="AA21030" s="429"/>
      <c r="AB21030" s="185"/>
      <c r="AC21030" s="431"/>
    </row>
    <row r="21031" spans="24:29">
      <c r="X21031" s="429"/>
      <c r="Y21031" s="429"/>
      <c r="Z21031" s="429"/>
      <c r="AA21031" s="429"/>
      <c r="AB21031" s="185"/>
      <c r="AC21031" s="431"/>
    </row>
    <row r="21032" spans="24:29">
      <c r="X21032" s="429"/>
      <c r="Y21032" s="429"/>
      <c r="Z21032" s="429"/>
      <c r="AA21032" s="429"/>
      <c r="AB21032" s="185"/>
      <c r="AC21032" s="431"/>
    </row>
    <row r="21033" spans="24:29">
      <c r="X21033" s="429"/>
      <c r="Y21033" s="429"/>
      <c r="Z21033" s="429"/>
      <c r="AA21033" s="429"/>
      <c r="AB21033" s="185"/>
      <c r="AC21033" s="431"/>
    </row>
    <row r="21034" spans="24:29">
      <c r="X21034" s="429"/>
      <c r="Y21034" s="429"/>
      <c r="Z21034" s="429"/>
      <c r="AA21034" s="429"/>
      <c r="AB21034" s="185"/>
      <c r="AC21034" s="431"/>
    </row>
    <row r="21035" spans="24:29">
      <c r="X21035" s="429"/>
      <c r="Y21035" s="429"/>
      <c r="Z21035" s="429"/>
      <c r="AA21035" s="429"/>
      <c r="AB21035" s="185"/>
      <c r="AC21035" s="431"/>
    </row>
    <row r="21036" spans="24:29">
      <c r="X21036" s="429"/>
      <c r="Y21036" s="429"/>
      <c r="Z21036" s="429"/>
      <c r="AA21036" s="429"/>
      <c r="AB21036" s="185"/>
      <c r="AC21036" s="431"/>
    </row>
    <row r="21037" spans="24:29">
      <c r="X21037" s="429"/>
      <c r="Y21037" s="429"/>
      <c r="Z21037" s="429"/>
      <c r="AA21037" s="429"/>
      <c r="AB21037" s="185"/>
      <c r="AC21037" s="431"/>
    </row>
    <row r="21038" spans="24:29">
      <c r="X21038" s="429"/>
      <c r="Y21038" s="429"/>
      <c r="Z21038" s="429"/>
      <c r="AA21038" s="429"/>
      <c r="AB21038" s="185"/>
      <c r="AC21038" s="431"/>
    </row>
    <row r="21039" spans="24:29">
      <c r="X21039" s="429"/>
      <c r="Y21039" s="429"/>
      <c r="Z21039" s="429"/>
      <c r="AA21039" s="429"/>
      <c r="AB21039" s="185"/>
      <c r="AC21039" s="431"/>
    </row>
    <row r="21040" spans="24:29">
      <c r="X21040" s="429"/>
      <c r="Y21040" s="429"/>
      <c r="Z21040" s="429"/>
      <c r="AA21040" s="429"/>
      <c r="AB21040" s="185"/>
      <c r="AC21040" s="431"/>
    </row>
    <row r="21041" spans="24:29">
      <c r="X21041" s="429"/>
      <c r="Y21041" s="429"/>
      <c r="Z21041" s="429"/>
      <c r="AA21041" s="429"/>
      <c r="AB21041" s="185"/>
      <c r="AC21041" s="431"/>
    </row>
    <row r="21042" spans="24:29">
      <c r="X21042" s="429"/>
      <c r="Y21042" s="429"/>
      <c r="Z21042" s="429"/>
      <c r="AA21042" s="429"/>
      <c r="AB21042" s="185"/>
      <c r="AC21042" s="431"/>
    </row>
    <row r="21043" spans="24:29">
      <c r="X21043" s="429"/>
      <c r="Y21043" s="429"/>
      <c r="Z21043" s="429"/>
      <c r="AA21043" s="429"/>
      <c r="AB21043" s="185"/>
      <c r="AC21043" s="431"/>
    </row>
    <row r="21044" spans="24:29">
      <c r="X21044" s="429"/>
      <c r="Y21044" s="429"/>
      <c r="Z21044" s="429"/>
      <c r="AA21044" s="429"/>
      <c r="AB21044" s="185"/>
      <c r="AC21044" s="431"/>
    </row>
    <row r="21045" spans="24:29">
      <c r="X21045" s="429"/>
      <c r="Y21045" s="429"/>
      <c r="Z21045" s="429"/>
      <c r="AA21045" s="429"/>
      <c r="AB21045" s="185"/>
      <c r="AC21045" s="431"/>
    </row>
    <row r="21046" spans="24:29">
      <c r="X21046" s="429"/>
      <c r="Y21046" s="429"/>
      <c r="Z21046" s="429"/>
      <c r="AA21046" s="429"/>
      <c r="AB21046" s="185"/>
      <c r="AC21046" s="431"/>
    </row>
    <row r="21047" spans="24:29">
      <c r="X21047" s="429"/>
      <c r="Y21047" s="429"/>
      <c r="Z21047" s="429"/>
      <c r="AA21047" s="429"/>
      <c r="AB21047" s="185"/>
      <c r="AC21047" s="431"/>
    </row>
    <row r="21048" spans="24:29">
      <c r="X21048" s="429"/>
      <c r="Y21048" s="429"/>
      <c r="Z21048" s="429"/>
      <c r="AA21048" s="429"/>
      <c r="AB21048" s="185"/>
      <c r="AC21048" s="431"/>
    </row>
    <row r="21049" spans="24:29">
      <c r="X21049" s="429"/>
      <c r="Y21049" s="429"/>
      <c r="Z21049" s="429"/>
      <c r="AA21049" s="429"/>
      <c r="AB21049" s="185"/>
      <c r="AC21049" s="431"/>
    </row>
    <row r="21050" spans="24:29">
      <c r="X21050" s="429"/>
      <c r="Y21050" s="429"/>
      <c r="Z21050" s="429"/>
      <c r="AA21050" s="429"/>
      <c r="AB21050" s="185"/>
      <c r="AC21050" s="431"/>
    </row>
    <row r="21051" spans="24:29">
      <c r="X21051" s="429"/>
      <c r="Y21051" s="429"/>
      <c r="Z21051" s="429"/>
      <c r="AA21051" s="429"/>
      <c r="AB21051" s="185"/>
      <c r="AC21051" s="431"/>
    </row>
    <row r="21052" spans="24:29">
      <c r="X21052" s="429"/>
      <c r="Y21052" s="429"/>
      <c r="Z21052" s="429"/>
      <c r="AA21052" s="429"/>
      <c r="AB21052" s="185"/>
      <c r="AC21052" s="431"/>
    </row>
    <row r="21053" spans="24:29">
      <c r="X21053" s="429"/>
      <c r="Y21053" s="429"/>
      <c r="Z21053" s="429"/>
      <c r="AA21053" s="429"/>
      <c r="AB21053" s="185"/>
      <c r="AC21053" s="431"/>
    </row>
    <row r="21054" spans="24:29">
      <c r="X21054" s="429"/>
      <c r="Y21054" s="429"/>
      <c r="Z21054" s="429"/>
      <c r="AA21054" s="429"/>
      <c r="AB21054" s="185"/>
      <c r="AC21054" s="431"/>
    </row>
    <row r="21055" spans="24:29">
      <c r="X21055" s="429"/>
      <c r="Y21055" s="429"/>
      <c r="Z21055" s="429"/>
      <c r="AA21055" s="429"/>
      <c r="AB21055" s="185"/>
      <c r="AC21055" s="431"/>
    </row>
    <row r="21056" spans="24:29">
      <c r="X21056" s="429"/>
      <c r="Y21056" s="429"/>
      <c r="Z21056" s="429"/>
      <c r="AA21056" s="429"/>
      <c r="AB21056" s="185"/>
      <c r="AC21056" s="431"/>
    </row>
    <row r="21057" spans="24:29">
      <c r="X21057" s="429"/>
      <c r="Y21057" s="429"/>
      <c r="Z21057" s="429"/>
      <c r="AA21057" s="429"/>
      <c r="AB21057" s="185"/>
      <c r="AC21057" s="431"/>
    </row>
    <row r="21058" spans="24:29">
      <c r="X21058" s="429"/>
      <c r="Y21058" s="429"/>
      <c r="Z21058" s="429"/>
      <c r="AA21058" s="429"/>
      <c r="AB21058" s="185"/>
      <c r="AC21058" s="431"/>
    </row>
    <row r="21059" spans="24:29">
      <c r="X21059" s="429"/>
      <c r="Y21059" s="429"/>
      <c r="Z21059" s="429"/>
      <c r="AA21059" s="429"/>
      <c r="AB21059" s="185"/>
      <c r="AC21059" s="431"/>
    </row>
    <row r="21060" spans="24:29">
      <c r="X21060" s="429"/>
      <c r="Y21060" s="429"/>
      <c r="Z21060" s="429"/>
      <c r="AA21060" s="429"/>
      <c r="AB21060" s="185"/>
      <c r="AC21060" s="431"/>
    </row>
    <row r="21061" spans="24:29">
      <c r="X21061" s="429"/>
      <c r="Y21061" s="429"/>
      <c r="Z21061" s="429"/>
      <c r="AA21061" s="429"/>
      <c r="AB21061" s="185"/>
      <c r="AC21061" s="431"/>
    </row>
    <row r="21062" spans="24:29">
      <c r="X21062" s="429"/>
      <c r="Y21062" s="429"/>
      <c r="Z21062" s="429"/>
      <c r="AA21062" s="429"/>
      <c r="AB21062" s="185"/>
      <c r="AC21062" s="431"/>
    </row>
    <row r="21063" spans="24:29">
      <c r="X21063" s="429"/>
      <c r="Y21063" s="429"/>
      <c r="Z21063" s="429"/>
      <c r="AA21063" s="429"/>
      <c r="AB21063" s="185"/>
      <c r="AC21063" s="431"/>
    </row>
    <row r="21064" spans="24:29">
      <c r="X21064" s="429"/>
      <c r="Y21064" s="429"/>
      <c r="Z21064" s="429"/>
      <c r="AA21064" s="429"/>
      <c r="AB21064" s="185"/>
      <c r="AC21064" s="431"/>
    </row>
    <row r="21065" spans="24:29">
      <c r="X21065" s="429"/>
      <c r="Y21065" s="429"/>
      <c r="Z21065" s="429"/>
      <c r="AA21065" s="429"/>
      <c r="AB21065" s="185"/>
      <c r="AC21065" s="431"/>
    </row>
    <row r="21066" spans="24:29">
      <c r="X21066" s="429"/>
      <c r="Y21066" s="429"/>
      <c r="Z21066" s="429"/>
      <c r="AA21066" s="429"/>
      <c r="AB21066" s="185"/>
      <c r="AC21066" s="431"/>
    </row>
    <row r="21067" spans="24:29">
      <c r="X21067" s="429"/>
      <c r="Y21067" s="429"/>
      <c r="Z21067" s="429"/>
      <c r="AA21067" s="429"/>
      <c r="AB21067" s="185"/>
      <c r="AC21067" s="431"/>
    </row>
    <row r="21068" spans="24:29">
      <c r="X21068" s="429"/>
      <c r="Y21068" s="429"/>
      <c r="Z21068" s="429"/>
      <c r="AA21068" s="429"/>
      <c r="AB21068" s="185"/>
      <c r="AC21068" s="431"/>
    </row>
    <row r="21069" spans="24:29">
      <c r="X21069" s="429"/>
      <c r="Y21069" s="429"/>
      <c r="Z21069" s="429"/>
      <c r="AA21069" s="429"/>
      <c r="AB21069" s="185"/>
      <c r="AC21069" s="431"/>
    </row>
    <row r="21070" spans="24:29">
      <c r="X21070" s="429"/>
      <c r="Y21070" s="429"/>
      <c r="Z21070" s="429"/>
      <c r="AA21070" s="429"/>
      <c r="AB21070" s="185"/>
      <c r="AC21070" s="431"/>
    </row>
    <row r="21071" spans="24:29">
      <c r="X21071" s="429"/>
      <c r="Y21071" s="429"/>
      <c r="Z21071" s="429"/>
      <c r="AA21071" s="429"/>
      <c r="AB21071" s="185"/>
      <c r="AC21071" s="431"/>
    </row>
    <row r="21072" spans="24:29">
      <c r="X21072" s="429"/>
      <c r="Y21072" s="429"/>
      <c r="Z21072" s="429"/>
      <c r="AA21072" s="429"/>
      <c r="AB21072" s="185"/>
      <c r="AC21072" s="431"/>
    </row>
    <row r="21073" spans="24:29">
      <c r="X21073" s="429"/>
      <c r="Y21073" s="429"/>
      <c r="Z21073" s="429"/>
      <c r="AA21073" s="429"/>
      <c r="AB21073" s="185"/>
      <c r="AC21073" s="431"/>
    </row>
    <row r="21074" spans="24:29">
      <c r="X21074" s="429"/>
      <c r="Y21074" s="429"/>
      <c r="Z21074" s="429"/>
      <c r="AA21074" s="429"/>
      <c r="AB21074" s="185"/>
      <c r="AC21074" s="431"/>
    </row>
    <row r="21075" spans="24:29">
      <c r="X21075" s="429"/>
      <c r="Y21075" s="429"/>
      <c r="Z21075" s="429"/>
      <c r="AA21075" s="429"/>
      <c r="AB21075" s="185"/>
      <c r="AC21075" s="431"/>
    </row>
    <row r="21076" spans="24:29">
      <c r="X21076" s="429"/>
      <c r="Y21076" s="429"/>
      <c r="Z21076" s="429"/>
      <c r="AA21076" s="429"/>
      <c r="AB21076" s="185"/>
      <c r="AC21076" s="431"/>
    </row>
    <row r="21077" spans="24:29">
      <c r="X21077" s="429"/>
      <c r="Y21077" s="429"/>
      <c r="Z21077" s="429"/>
      <c r="AA21077" s="429"/>
      <c r="AB21077" s="185"/>
      <c r="AC21077" s="431"/>
    </row>
    <row r="21078" spans="24:29">
      <c r="X21078" s="429"/>
      <c r="Y21078" s="429"/>
      <c r="Z21078" s="429"/>
      <c r="AA21078" s="429"/>
      <c r="AB21078" s="185"/>
      <c r="AC21078" s="431"/>
    </row>
    <row r="21079" spans="24:29">
      <c r="X21079" s="429"/>
      <c r="Y21079" s="429"/>
      <c r="Z21079" s="429"/>
      <c r="AA21079" s="429"/>
      <c r="AB21079" s="185"/>
      <c r="AC21079" s="431"/>
    </row>
    <row r="21080" spans="24:29">
      <c r="X21080" s="429"/>
      <c r="Y21080" s="429"/>
      <c r="Z21080" s="429"/>
      <c r="AA21080" s="429"/>
      <c r="AB21080" s="185"/>
      <c r="AC21080" s="431"/>
    </row>
    <row r="21081" spans="24:29">
      <c r="X21081" s="429"/>
      <c r="Y21081" s="429"/>
      <c r="Z21081" s="429"/>
      <c r="AA21081" s="429"/>
      <c r="AB21081" s="185"/>
      <c r="AC21081" s="431"/>
    </row>
    <row r="21082" spans="24:29">
      <c r="X21082" s="429"/>
      <c r="Y21082" s="429"/>
      <c r="Z21082" s="429"/>
      <c r="AA21082" s="429"/>
      <c r="AB21082" s="185"/>
      <c r="AC21082" s="431"/>
    </row>
    <row r="21083" spans="24:29">
      <c r="X21083" s="429"/>
      <c r="Y21083" s="429"/>
      <c r="Z21083" s="429"/>
      <c r="AA21083" s="429"/>
      <c r="AB21083" s="185"/>
      <c r="AC21083" s="431"/>
    </row>
    <row r="21084" spans="24:29">
      <c r="X21084" s="429"/>
      <c r="Y21084" s="429"/>
      <c r="Z21084" s="429"/>
      <c r="AA21084" s="429"/>
      <c r="AB21084" s="185"/>
      <c r="AC21084" s="431"/>
    </row>
    <row r="21085" spans="24:29">
      <c r="X21085" s="429"/>
      <c r="Y21085" s="429"/>
      <c r="Z21085" s="429"/>
      <c r="AA21085" s="429"/>
      <c r="AB21085" s="185"/>
      <c r="AC21085" s="431"/>
    </row>
    <row r="21086" spans="24:29">
      <c r="X21086" s="429"/>
      <c r="Y21086" s="429"/>
      <c r="Z21086" s="429"/>
      <c r="AA21086" s="429"/>
      <c r="AB21086" s="185"/>
      <c r="AC21086" s="431"/>
    </row>
    <row r="21087" spans="24:29">
      <c r="X21087" s="429"/>
      <c r="Y21087" s="429"/>
      <c r="Z21087" s="429"/>
      <c r="AA21087" s="429"/>
      <c r="AB21087" s="185"/>
      <c r="AC21087" s="431"/>
    </row>
    <row r="21088" spans="24:29">
      <c r="X21088" s="429"/>
      <c r="Y21088" s="429"/>
      <c r="Z21088" s="429"/>
      <c r="AA21088" s="429"/>
      <c r="AB21088" s="185"/>
      <c r="AC21088" s="431"/>
    </row>
    <row r="21089" spans="24:29">
      <c r="X21089" s="429"/>
      <c r="Y21089" s="429"/>
      <c r="Z21089" s="429"/>
      <c r="AA21089" s="429"/>
      <c r="AB21089" s="185"/>
      <c r="AC21089" s="431"/>
    </row>
    <row r="21090" spans="24:29">
      <c r="X21090" s="429"/>
      <c r="Y21090" s="429"/>
      <c r="Z21090" s="429"/>
      <c r="AA21090" s="429"/>
      <c r="AB21090" s="185"/>
      <c r="AC21090" s="431"/>
    </row>
    <row r="21091" spans="24:29">
      <c r="X21091" s="429"/>
      <c r="Y21091" s="429"/>
      <c r="Z21091" s="429"/>
      <c r="AA21091" s="429"/>
      <c r="AB21091" s="185"/>
      <c r="AC21091" s="431"/>
    </row>
    <row r="21092" spans="24:29">
      <c r="X21092" s="429"/>
      <c r="Y21092" s="429"/>
      <c r="Z21092" s="429"/>
      <c r="AA21092" s="429"/>
      <c r="AB21092" s="185"/>
      <c r="AC21092" s="431"/>
    </row>
    <row r="21093" spans="24:29">
      <c r="X21093" s="429"/>
      <c r="Y21093" s="429"/>
      <c r="Z21093" s="429"/>
      <c r="AA21093" s="429"/>
      <c r="AB21093" s="185"/>
      <c r="AC21093" s="431"/>
    </row>
    <row r="21094" spans="24:29">
      <c r="X21094" s="429"/>
      <c r="Y21094" s="429"/>
      <c r="Z21094" s="429"/>
      <c r="AA21094" s="429"/>
      <c r="AB21094" s="185"/>
      <c r="AC21094" s="431"/>
    </row>
    <row r="21095" spans="24:29">
      <c r="X21095" s="429"/>
      <c r="Y21095" s="429"/>
      <c r="Z21095" s="429"/>
      <c r="AA21095" s="429"/>
      <c r="AB21095" s="185"/>
      <c r="AC21095" s="431"/>
    </row>
    <row r="21096" spans="24:29">
      <c r="X21096" s="429"/>
      <c r="Y21096" s="429"/>
      <c r="Z21096" s="429"/>
      <c r="AA21096" s="429"/>
      <c r="AB21096" s="185"/>
      <c r="AC21096" s="431"/>
    </row>
    <row r="21097" spans="24:29">
      <c r="X21097" s="429"/>
      <c r="Y21097" s="429"/>
      <c r="Z21097" s="429"/>
      <c r="AA21097" s="429"/>
      <c r="AB21097" s="185"/>
      <c r="AC21097" s="431"/>
    </row>
    <row r="21098" spans="24:29">
      <c r="X21098" s="429"/>
      <c r="Y21098" s="429"/>
      <c r="Z21098" s="429"/>
      <c r="AA21098" s="429"/>
      <c r="AB21098" s="185"/>
      <c r="AC21098" s="431"/>
    </row>
    <row r="21099" spans="24:29">
      <c r="X21099" s="429"/>
      <c r="Y21099" s="429"/>
      <c r="Z21099" s="429"/>
      <c r="AA21099" s="429"/>
      <c r="AB21099" s="185"/>
      <c r="AC21099" s="431"/>
    </row>
    <row r="21100" spans="24:29">
      <c r="X21100" s="429"/>
      <c r="Y21100" s="429"/>
      <c r="Z21100" s="429"/>
      <c r="AA21100" s="429"/>
      <c r="AB21100" s="185"/>
      <c r="AC21100" s="431"/>
    </row>
    <row r="21101" spans="24:29">
      <c r="X21101" s="429"/>
      <c r="Y21101" s="429"/>
      <c r="Z21101" s="429"/>
      <c r="AA21101" s="429"/>
      <c r="AB21101" s="185"/>
      <c r="AC21101" s="431"/>
    </row>
    <row r="21102" spans="24:29">
      <c r="X21102" s="429"/>
      <c r="Y21102" s="429"/>
      <c r="Z21102" s="429"/>
      <c r="AA21102" s="429"/>
      <c r="AB21102" s="185"/>
      <c r="AC21102" s="431"/>
    </row>
    <row r="21103" spans="24:29">
      <c r="X21103" s="429"/>
      <c r="Y21103" s="429"/>
      <c r="Z21103" s="429"/>
      <c r="AA21103" s="429"/>
      <c r="AB21103" s="185"/>
      <c r="AC21103" s="431"/>
    </row>
    <row r="21104" spans="24:29">
      <c r="X21104" s="429"/>
      <c r="Y21104" s="429"/>
      <c r="Z21104" s="429"/>
      <c r="AA21104" s="429"/>
      <c r="AB21104" s="185"/>
      <c r="AC21104" s="431"/>
    </row>
    <row r="21105" spans="24:29">
      <c r="X21105" s="429"/>
      <c r="Y21105" s="429"/>
      <c r="Z21105" s="429"/>
      <c r="AA21105" s="429"/>
      <c r="AB21105" s="185"/>
      <c r="AC21105" s="431"/>
    </row>
    <row r="21106" spans="24:29">
      <c r="X21106" s="429"/>
      <c r="Y21106" s="429"/>
      <c r="Z21106" s="429"/>
      <c r="AA21106" s="429"/>
      <c r="AB21106" s="185"/>
      <c r="AC21106" s="431"/>
    </row>
    <row r="21107" spans="24:29">
      <c r="X21107" s="429"/>
      <c r="Y21107" s="429"/>
      <c r="Z21107" s="429"/>
      <c r="AA21107" s="429"/>
      <c r="AB21107" s="185"/>
      <c r="AC21107" s="431"/>
    </row>
    <row r="21108" spans="24:29">
      <c r="X21108" s="429"/>
      <c r="Y21108" s="429"/>
      <c r="Z21108" s="429"/>
      <c r="AA21108" s="429"/>
      <c r="AB21108" s="185"/>
      <c r="AC21108" s="431"/>
    </row>
    <row r="21109" spans="24:29">
      <c r="X21109" s="429"/>
      <c r="Y21109" s="429"/>
      <c r="Z21109" s="429"/>
      <c r="AA21109" s="429"/>
      <c r="AB21109" s="185"/>
      <c r="AC21109" s="431"/>
    </row>
    <row r="21110" spans="24:29">
      <c r="X21110" s="429"/>
      <c r="Y21110" s="429"/>
      <c r="Z21110" s="429"/>
      <c r="AA21110" s="429"/>
      <c r="AB21110" s="185"/>
      <c r="AC21110" s="431"/>
    </row>
    <row r="21111" spans="24:29">
      <c r="X21111" s="429"/>
      <c r="Y21111" s="429"/>
      <c r="Z21111" s="429"/>
      <c r="AA21111" s="429"/>
      <c r="AB21111" s="185"/>
      <c r="AC21111" s="431"/>
    </row>
    <row r="21112" spans="24:29">
      <c r="X21112" s="429"/>
      <c r="Y21112" s="429"/>
      <c r="Z21112" s="429"/>
      <c r="AA21112" s="429"/>
      <c r="AB21112" s="185"/>
      <c r="AC21112" s="431"/>
    </row>
    <row r="21113" spans="24:29">
      <c r="X21113" s="429"/>
      <c r="Y21113" s="429"/>
      <c r="Z21113" s="429"/>
      <c r="AA21113" s="429"/>
      <c r="AB21113" s="185"/>
      <c r="AC21113" s="431"/>
    </row>
    <row r="21114" spans="24:29">
      <c r="X21114" s="429"/>
      <c r="Y21114" s="429"/>
      <c r="Z21114" s="429"/>
      <c r="AA21114" s="429"/>
      <c r="AB21114" s="185"/>
      <c r="AC21114" s="431"/>
    </row>
    <row r="21115" spans="24:29">
      <c r="X21115" s="429"/>
      <c r="Y21115" s="429"/>
      <c r="Z21115" s="429"/>
      <c r="AA21115" s="429"/>
      <c r="AB21115" s="185"/>
      <c r="AC21115" s="431"/>
    </row>
    <row r="21116" spans="24:29">
      <c r="X21116" s="429"/>
      <c r="Y21116" s="429"/>
      <c r="Z21116" s="429"/>
      <c r="AA21116" s="429"/>
      <c r="AB21116" s="185"/>
      <c r="AC21116" s="431"/>
    </row>
    <row r="21117" spans="24:29">
      <c r="X21117" s="429"/>
      <c r="Y21117" s="429"/>
      <c r="Z21117" s="429"/>
      <c r="AA21117" s="429"/>
      <c r="AB21117" s="185"/>
      <c r="AC21117" s="431"/>
    </row>
    <row r="21118" spans="24:29">
      <c r="X21118" s="429"/>
      <c r="Y21118" s="429"/>
      <c r="Z21118" s="429"/>
      <c r="AA21118" s="429"/>
      <c r="AB21118" s="185"/>
      <c r="AC21118" s="431"/>
    </row>
    <row r="21119" spans="24:29">
      <c r="X21119" s="429"/>
      <c r="Y21119" s="429"/>
      <c r="Z21119" s="429"/>
      <c r="AA21119" s="429"/>
      <c r="AB21119" s="185"/>
      <c r="AC21119" s="431"/>
    </row>
    <row r="21120" spans="24:29">
      <c r="X21120" s="429"/>
      <c r="Y21120" s="429"/>
      <c r="Z21120" s="429"/>
      <c r="AA21120" s="429"/>
      <c r="AB21120" s="185"/>
      <c r="AC21120" s="431"/>
    </row>
    <row r="21121" spans="24:29">
      <c r="X21121" s="429"/>
      <c r="Y21121" s="429"/>
      <c r="Z21121" s="429"/>
      <c r="AA21121" s="429"/>
      <c r="AB21121" s="185"/>
      <c r="AC21121" s="431"/>
    </row>
    <row r="21122" spans="24:29">
      <c r="X21122" s="429"/>
      <c r="Y21122" s="429"/>
      <c r="Z21122" s="429"/>
      <c r="AA21122" s="429"/>
      <c r="AB21122" s="185"/>
      <c r="AC21122" s="431"/>
    </row>
    <row r="21123" spans="24:29">
      <c r="X21123" s="429"/>
      <c r="Y21123" s="429"/>
      <c r="Z21123" s="429"/>
      <c r="AA21123" s="429"/>
      <c r="AB21123" s="185"/>
      <c r="AC21123" s="431"/>
    </row>
    <row r="21124" spans="24:29">
      <c r="X21124" s="429"/>
      <c r="Y21124" s="429"/>
      <c r="Z21124" s="429"/>
      <c r="AA21124" s="429"/>
      <c r="AB21124" s="185"/>
      <c r="AC21124" s="431"/>
    </row>
    <row r="21125" spans="24:29">
      <c r="X21125" s="429"/>
      <c r="Y21125" s="429"/>
      <c r="Z21125" s="429"/>
      <c r="AA21125" s="429"/>
      <c r="AB21125" s="185"/>
      <c r="AC21125" s="431"/>
    </row>
    <row r="21126" spans="24:29">
      <c r="X21126" s="429"/>
      <c r="Y21126" s="429"/>
      <c r="Z21126" s="429"/>
      <c r="AA21126" s="429"/>
      <c r="AB21126" s="185"/>
      <c r="AC21126" s="431"/>
    </row>
    <row r="21127" spans="24:29">
      <c r="X21127" s="429"/>
      <c r="Y21127" s="429"/>
      <c r="Z21127" s="429"/>
      <c r="AA21127" s="429"/>
      <c r="AB21127" s="185"/>
      <c r="AC21127" s="431"/>
    </row>
    <row r="21128" spans="24:29">
      <c r="X21128" s="429"/>
      <c r="Y21128" s="429"/>
      <c r="Z21128" s="429"/>
      <c r="AA21128" s="429"/>
      <c r="AB21128" s="185"/>
      <c r="AC21128" s="431"/>
    </row>
    <row r="21129" spans="24:29">
      <c r="X21129" s="429"/>
      <c r="Y21129" s="429"/>
      <c r="Z21129" s="429"/>
      <c r="AA21129" s="429"/>
      <c r="AB21129" s="185"/>
      <c r="AC21129" s="431"/>
    </row>
    <row r="21130" spans="24:29">
      <c r="X21130" s="429"/>
      <c r="Y21130" s="429"/>
      <c r="Z21130" s="429"/>
      <c r="AA21130" s="429"/>
      <c r="AB21130" s="185"/>
      <c r="AC21130" s="431"/>
    </row>
    <row r="21131" spans="24:29">
      <c r="X21131" s="429"/>
      <c r="Y21131" s="429"/>
      <c r="Z21131" s="429"/>
      <c r="AA21131" s="429"/>
      <c r="AB21131" s="185"/>
      <c r="AC21131" s="431"/>
    </row>
    <row r="21132" spans="24:29">
      <c r="X21132" s="429"/>
      <c r="Y21132" s="429"/>
      <c r="Z21132" s="429"/>
      <c r="AA21132" s="429"/>
      <c r="AB21132" s="185"/>
      <c r="AC21132" s="431"/>
    </row>
    <row r="21133" spans="24:29">
      <c r="X21133" s="429"/>
      <c r="Y21133" s="429"/>
      <c r="Z21133" s="429"/>
      <c r="AA21133" s="429"/>
      <c r="AB21133" s="185"/>
      <c r="AC21133" s="431"/>
    </row>
    <row r="21134" spans="24:29">
      <c r="X21134" s="429"/>
      <c r="Y21134" s="429"/>
      <c r="Z21134" s="429"/>
      <c r="AA21134" s="429"/>
      <c r="AB21134" s="185"/>
      <c r="AC21134" s="431"/>
    </row>
    <row r="21135" spans="24:29">
      <c r="X21135" s="429"/>
      <c r="Y21135" s="429"/>
      <c r="Z21135" s="429"/>
      <c r="AA21135" s="429"/>
      <c r="AB21135" s="185"/>
      <c r="AC21135" s="431"/>
    </row>
    <row r="21136" spans="24:29">
      <c r="X21136" s="429"/>
      <c r="Y21136" s="429"/>
      <c r="Z21136" s="429"/>
      <c r="AA21136" s="429"/>
      <c r="AB21136" s="185"/>
      <c r="AC21136" s="431"/>
    </row>
    <row r="21137" spans="24:29">
      <c r="X21137" s="429"/>
      <c r="Y21137" s="429"/>
      <c r="Z21137" s="429"/>
      <c r="AA21137" s="429"/>
      <c r="AB21137" s="185"/>
      <c r="AC21137" s="431"/>
    </row>
    <row r="21138" spans="24:29">
      <c r="X21138" s="429"/>
      <c r="Y21138" s="429"/>
      <c r="Z21138" s="429"/>
      <c r="AA21138" s="429"/>
      <c r="AB21138" s="185"/>
      <c r="AC21138" s="431"/>
    </row>
    <row r="21139" spans="24:29">
      <c r="X21139" s="429"/>
      <c r="Y21139" s="429"/>
      <c r="Z21139" s="429"/>
      <c r="AA21139" s="429"/>
      <c r="AB21139" s="185"/>
      <c r="AC21139" s="431"/>
    </row>
    <row r="21140" spans="24:29">
      <c r="X21140" s="429"/>
      <c r="Y21140" s="429"/>
      <c r="Z21140" s="429"/>
      <c r="AA21140" s="429"/>
      <c r="AB21140" s="185"/>
      <c r="AC21140" s="431"/>
    </row>
    <row r="21141" spans="24:29">
      <c r="X21141" s="429"/>
      <c r="Y21141" s="429"/>
      <c r="Z21141" s="429"/>
      <c r="AA21141" s="429"/>
      <c r="AB21141" s="185"/>
      <c r="AC21141" s="431"/>
    </row>
    <row r="21142" spans="24:29">
      <c r="X21142" s="429"/>
      <c r="Y21142" s="429"/>
      <c r="Z21142" s="429"/>
      <c r="AA21142" s="429"/>
      <c r="AB21142" s="185"/>
      <c r="AC21142" s="431"/>
    </row>
    <row r="21143" spans="24:29">
      <c r="X21143" s="429"/>
      <c r="Y21143" s="429"/>
      <c r="Z21143" s="429"/>
      <c r="AA21143" s="429"/>
      <c r="AB21143" s="185"/>
      <c r="AC21143" s="431"/>
    </row>
    <row r="21144" spans="24:29">
      <c r="X21144" s="429"/>
      <c r="Y21144" s="429"/>
      <c r="Z21144" s="429"/>
      <c r="AA21144" s="429"/>
      <c r="AB21144" s="185"/>
      <c r="AC21144" s="431"/>
    </row>
    <row r="21145" spans="24:29">
      <c r="X21145" s="429"/>
      <c r="Y21145" s="429"/>
      <c r="Z21145" s="429"/>
      <c r="AA21145" s="429"/>
      <c r="AB21145" s="185"/>
      <c r="AC21145" s="431"/>
    </row>
    <row r="21146" spans="24:29">
      <c r="X21146" s="429"/>
      <c r="Y21146" s="429"/>
      <c r="Z21146" s="429"/>
      <c r="AA21146" s="429"/>
      <c r="AB21146" s="185"/>
      <c r="AC21146" s="431"/>
    </row>
    <row r="21147" spans="24:29">
      <c r="X21147" s="429"/>
      <c r="Y21147" s="429"/>
      <c r="Z21147" s="429"/>
      <c r="AA21147" s="429"/>
      <c r="AB21147" s="185"/>
      <c r="AC21147" s="431"/>
    </row>
    <row r="21148" spans="24:29">
      <c r="X21148" s="429"/>
      <c r="Y21148" s="429"/>
      <c r="Z21148" s="429"/>
      <c r="AA21148" s="429"/>
      <c r="AB21148" s="185"/>
      <c r="AC21148" s="431"/>
    </row>
    <row r="21149" spans="24:29">
      <c r="X21149" s="429"/>
      <c r="Y21149" s="429"/>
      <c r="Z21149" s="429"/>
      <c r="AA21149" s="429"/>
      <c r="AB21149" s="185"/>
      <c r="AC21149" s="431"/>
    </row>
    <row r="21150" spans="24:29">
      <c r="X21150" s="429"/>
      <c r="Y21150" s="429"/>
      <c r="Z21150" s="429"/>
      <c r="AA21150" s="429"/>
      <c r="AB21150" s="185"/>
      <c r="AC21150" s="431"/>
    </row>
    <row r="21151" spans="24:29">
      <c r="X21151" s="429"/>
      <c r="Y21151" s="429"/>
      <c r="Z21151" s="429"/>
      <c r="AA21151" s="429"/>
      <c r="AB21151" s="185"/>
      <c r="AC21151" s="431"/>
    </row>
    <row r="21152" spans="24:29">
      <c r="X21152" s="429"/>
      <c r="Y21152" s="429"/>
      <c r="Z21152" s="429"/>
      <c r="AA21152" s="429"/>
      <c r="AB21152" s="185"/>
      <c r="AC21152" s="431"/>
    </row>
    <row r="21153" spans="24:29">
      <c r="X21153" s="429"/>
      <c r="Y21153" s="429"/>
      <c r="Z21153" s="429"/>
      <c r="AA21153" s="429"/>
      <c r="AB21153" s="185"/>
      <c r="AC21153" s="431"/>
    </row>
    <row r="21154" spans="24:29">
      <c r="X21154" s="429"/>
      <c r="Y21154" s="429"/>
      <c r="Z21154" s="429"/>
      <c r="AA21154" s="429"/>
      <c r="AB21154" s="185"/>
      <c r="AC21154" s="431"/>
    </row>
    <row r="21155" spans="24:29">
      <c r="X21155" s="429"/>
      <c r="Y21155" s="429"/>
      <c r="Z21155" s="429"/>
      <c r="AA21155" s="429"/>
      <c r="AB21155" s="185"/>
      <c r="AC21155" s="431"/>
    </row>
    <row r="21156" spans="24:29">
      <c r="X21156" s="429"/>
      <c r="Y21156" s="429"/>
      <c r="Z21156" s="429"/>
      <c r="AA21156" s="429"/>
      <c r="AB21156" s="185"/>
      <c r="AC21156" s="431"/>
    </row>
    <row r="21157" spans="24:29">
      <c r="X21157" s="429"/>
      <c r="Y21157" s="429"/>
      <c r="Z21157" s="429"/>
      <c r="AA21157" s="429"/>
      <c r="AB21157" s="185"/>
      <c r="AC21157" s="431"/>
    </row>
    <row r="21158" spans="24:29">
      <c r="X21158" s="429"/>
      <c r="Y21158" s="429"/>
      <c r="Z21158" s="429"/>
      <c r="AA21158" s="429"/>
      <c r="AB21158" s="185"/>
      <c r="AC21158" s="431"/>
    </row>
    <row r="21159" spans="24:29">
      <c r="X21159" s="429"/>
      <c r="Y21159" s="429"/>
      <c r="Z21159" s="429"/>
      <c r="AA21159" s="429"/>
      <c r="AB21159" s="185"/>
      <c r="AC21159" s="431"/>
    </row>
    <row r="21160" spans="24:29">
      <c r="X21160" s="429"/>
      <c r="Y21160" s="429"/>
      <c r="Z21160" s="429"/>
      <c r="AA21160" s="429"/>
      <c r="AB21160" s="185"/>
      <c r="AC21160" s="431"/>
    </row>
    <row r="21161" spans="24:29">
      <c r="X21161" s="429"/>
      <c r="Y21161" s="429"/>
      <c r="Z21161" s="429"/>
      <c r="AA21161" s="429"/>
      <c r="AB21161" s="185"/>
      <c r="AC21161" s="431"/>
    </row>
    <row r="21162" spans="24:29">
      <c r="X21162" s="429"/>
      <c r="Y21162" s="429"/>
      <c r="Z21162" s="429"/>
      <c r="AA21162" s="429"/>
      <c r="AB21162" s="185"/>
      <c r="AC21162" s="431"/>
    </row>
    <row r="21163" spans="24:29">
      <c r="X21163" s="429"/>
      <c r="Y21163" s="429"/>
      <c r="Z21163" s="429"/>
      <c r="AA21163" s="429"/>
      <c r="AB21163" s="185"/>
      <c r="AC21163" s="431"/>
    </row>
    <row r="21164" spans="24:29">
      <c r="X21164" s="429"/>
      <c r="Y21164" s="429"/>
      <c r="Z21164" s="429"/>
      <c r="AA21164" s="429"/>
      <c r="AB21164" s="185"/>
      <c r="AC21164" s="431"/>
    </row>
    <row r="21165" spans="24:29">
      <c r="X21165" s="429"/>
      <c r="Y21165" s="429"/>
      <c r="Z21165" s="429"/>
      <c r="AA21165" s="429"/>
      <c r="AB21165" s="185"/>
      <c r="AC21165" s="431"/>
    </row>
    <row r="21166" spans="24:29">
      <c r="X21166" s="429"/>
      <c r="Y21166" s="429"/>
      <c r="Z21166" s="429"/>
      <c r="AA21166" s="429"/>
      <c r="AB21166" s="185"/>
      <c r="AC21166" s="431"/>
    </row>
    <row r="21167" spans="24:29">
      <c r="X21167" s="429"/>
      <c r="Y21167" s="429"/>
      <c r="Z21167" s="429"/>
      <c r="AA21167" s="429"/>
      <c r="AB21167" s="185"/>
      <c r="AC21167" s="431"/>
    </row>
    <row r="21168" spans="24:29">
      <c r="X21168" s="429"/>
      <c r="Y21168" s="429"/>
      <c r="Z21168" s="429"/>
      <c r="AA21168" s="429"/>
      <c r="AB21168" s="185"/>
      <c r="AC21168" s="431"/>
    </row>
    <row r="21169" spans="24:29">
      <c r="X21169" s="429"/>
      <c r="Y21169" s="429"/>
      <c r="Z21169" s="429"/>
      <c r="AA21169" s="429"/>
      <c r="AB21169" s="185"/>
      <c r="AC21169" s="431"/>
    </row>
    <row r="21170" spans="24:29">
      <c r="X21170" s="429"/>
      <c r="Y21170" s="429"/>
      <c r="Z21170" s="429"/>
      <c r="AA21170" s="429"/>
      <c r="AB21170" s="185"/>
      <c r="AC21170" s="431"/>
    </row>
    <row r="21171" spans="24:29">
      <c r="X21171" s="429"/>
      <c r="Y21171" s="429"/>
      <c r="Z21171" s="429"/>
      <c r="AA21171" s="429"/>
      <c r="AB21171" s="185"/>
      <c r="AC21171" s="431"/>
    </row>
    <row r="21172" spans="24:29">
      <c r="X21172" s="429"/>
      <c r="Y21172" s="429"/>
      <c r="Z21172" s="429"/>
      <c r="AA21172" s="429"/>
      <c r="AB21172" s="185"/>
      <c r="AC21172" s="431"/>
    </row>
    <row r="21173" spans="24:29">
      <c r="X21173" s="429"/>
      <c r="Y21173" s="429"/>
      <c r="Z21173" s="429"/>
      <c r="AA21173" s="429"/>
      <c r="AB21173" s="185"/>
      <c r="AC21173" s="431"/>
    </row>
    <row r="21174" spans="24:29">
      <c r="X21174" s="429"/>
      <c r="Y21174" s="429"/>
      <c r="Z21174" s="429"/>
      <c r="AA21174" s="429"/>
      <c r="AB21174" s="185"/>
      <c r="AC21174" s="431"/>
    </row>
    <row r="21175" spans="24:29">
      <c r="X21175" s="429"/>
      <c r="Y21175" s="429"/>
      <c r="Z21175" s="429"/>
      <c r="AA21175" s="429"/>
      <c r="AB21175" s="185"/>
      <c r="AC21175" s="431"/>
    </row>
    <row r="21176" spans="24:29">
      <c r="X21176" s="429"/>
      <c r="Y21176" s="429"/>
      <c r="Z21176" s="429"/>
      <c r="AA21176" s="429"/>
      <c r="AB21176" s="185"/>
      <c r="AC21176" s="431"/>
    </row>
    <row r="21177" spans="24:29">
      <c r="X21177" s="429"/>
      <c r="Y21177" s="429"/>
      <c r="Z21177" s="429"/>
      <c r="AA21177" s="429"/>
      <c r="AB21177" s="185"/>
      <c r="AC21177" s="431"/>
    </row>
    <row r="21178" spans="24:29">
      <c r="X21178" s="429"/>
      <c r="Y21178" s="429"/>
      <c r="Z21178" s="429"/>
      <c r="AA21178" s="429"/>
      <c r="AB21178" s="185"/>
      <c r="AC21178" s="431"/>
    </row>
    <row r="21179" spans="24:29">
      <c r="X21179" s="429"/>
      <c r="Y21179" s="429"/>
      <c r="Z21179" s="429"/>
      <c r="AA21179" s="429"/>
      <c r="AB21179" s="185"/>
      <c r="AC21179" s="431"/>
    </row>
    <row r="21180" spans="24:29">
      <c r="X21180" s="429"/>
      <c r="Y21180" s="429"/>
      <c r="Z21180" s="429"/>
      <c r="AA21180" s="429"/>
      <c r="AB21180" s="185"/>
      <c r="AC21180" s="431"/>
    </row>
    <row r="21181" spans="24:29">
      <c r="X21181" s="429"/>
      <c r="Y21181" s="429"/>
      <c r="Z21181" s="429"/>
      <c r="AA21181" s="429"/>
      <c r="AB21181" s="185"/>
      <c r="AC21181" s="431"/>
    </row>
    <row r="21182" spans="24:29">
      <c r="X21182" s="429"/>
      <c r="Y21182" s="429"/>
      <c r="Z21182" s="429"/>
      <c r="AA21182" s="429"/>
      <c r="AB21182" s="185"/>
      <c r="AC21182" s="431"/>
    </row>
    <row r="21183" spans="24:29">
      <c r="X21183" s="429"/>
      <c r="Y21183" s="429"/>
      <c r="Z21183" s="429"/>
      <c r="AA21183" s="429"/>
      <c r="AB21183" s="185"/>
      <c r="AC21183" s="431"/>
    </row>
    <row r="21184" spans="24:29">
      <c r="X21184" s="429"/>
      <c r="Y21184" s="429"/>
      <c r="Z21184" s="429"/>
      <c r="AA21184" s="429"/>
      <c r="AB21184" s="185"/>
      <c r="AC21184" s="431"/>
    </row>
    <row r="21185" spans="24:29">
      <c r="X21185" s="429"/>
      <c r="Y21185" s="429"/>
      <c r="Z21185" s="429"/>
      <c r="AA21185" s="429"/>
      <c r="AB21185" s="185"/>
      <c r="AC21185" s="431"/>
    </row>
    <row r="21186" spans="24:29">
      <c r="X21186" s="429"/>
      <c r="Y21186" s="429"/>
      <c r="Z21186" s="429"/>
      <c r="AA21186" s="429"/>
      <c r="AB21186" s="185"/>
      <c r="AC21186" s="431"/>
    </row>
    <row r="21187" spans="24:29">
      <c r="X21187" s="429"/>
      <c r="Y21187" s="429"/>
      <c r="Z21187" s="429"/>
      <c r="AA21187" s="429"/>
      <c r="AB21187" s="185"/>
      <c r="AC21187" s="431"/>
    </row>
    <row r="21188" spans="24:29">
      <c r="X21188" s="429"/>
      <c r="Y21188" s="429"/>
      <c r="Z21188" s="429"/>
      <c r="AA21188" s="429"/>
      <c r="AB21188" s="185"/>
      <c r="AC21188" s="431"/>
    </row>
    <row r="21189" spans="24:29">
      <c r="X21189" s="429"/>
      <c r="Y21189" s="429"/>
      <c r="Z21189" s="429"/>
      <c r="AA21189" s="429"/>
      <c r="AB21189" s="185"/>
      <c r="AC21189" s="431"/>
    </row>
    <row r="21190" spans="24:29">
      <c r="X21190" s="429"/>
      <c r="Y21190" s="429"/>
      <c r="Z21190" s="429"/>
      <c r="AA21190" s="429"/>
      <c r="AB21190" s="185"/>
      <c r="AC21190" s="431"/>
    </row>
    <row r="21191" spans="24:29">
      <c r="X21191" s="429"/>
      <c r="Y21191" s="429"/>
      <c r="Z21191" s="429"/>
      <c r="AA21191" s="429"/>
      <c r="AB21191" s="185"/>
      <c r="AC21191" s="431"/>
    </row>
    <row r="21192" spans="24:29">
      <c r="X21192" s="429"/>
      <c r="Y21192" s="429"/>
      <c r="Z21192" s="429"/>
      <c r="AA21192" s="429"/>
      <c r="AB21192" s="185"/>
      <c r="AC21192" s="431"/>
    </row>
    <row r="21193" spans="24:29">
      <c r="X21193" s="429"/>
      <c r="Y21193" s="429"/>
      <c r="Z21193" s="429"/>
      <c r="AA21193" s="429"/>
      <c r="AB21193" s="185"/>
      <c r="AC21193" s="431"/>
    </row>
    <row r="21194" spans="24:29">
      <c r="X21194" s="429"/>
      <c r="Y21194" s="429"/>
      <c r="Z21194" s="429"/>
      <c r="AA21194" s="429"/>
      <c r="AB21194" s="185"/>
      <c r="AC21194" s="431"/>
    </row>
    <row r="21195" spans="24:29">
      <c r="X21195" s="429"/>
      <c r="Y21195" s="429"/>
      <c r="Z21195" s="429"/>
      <c r="AA21195" s="429"/>
      <c r="AB21195" s="185"/>
      <c r="AC21195" s="431"/>
    </row>
    <row r="21196" spans="24:29">
      <c r="X21196" s="429"/>
      <c r="Y21196" s="429"/>
      <c r="Z21196" s="429"/>
      <c r="AA21196" s="429"/>
      <c r="AB21196" s="185"/>
      <c r="AC21196" s="431"/>
    </row>
    <row r="21197" spans="24:29">
      <c r="X21197" s="429"/>
      <c r="Y21197" s="429"/>
      <c r="Z21197" s="429"/>
      <c r="AA21197" s="429"/>
      <c r="AB21197" s="185"/>
      <c r="AC21197" s="431"/>
    </row>
    <row r="21198" spans="24:29">
      <c r="X21198" s="429"/>
      <c r="Y21198" s="429"/>
      <c r="Z21198" s="429"/>
      <c r="AA21198" s="429"/>
      <c r="AB21198" s="185"/>
      <c r="AC21198" s="431"/>
    </row>
    <row r="21199" spans="24:29">
      <c r="X21199" s="429"/>
      <c r="Y21199" s="429"/>
      <c r="Z21199" s="429"/>
      <c r="AA21199" s="429"/>
      <c r="AB21199" s="185"/>
      <c r="AC21199" s="431"/>
    </row>
    <row r="21200" spans="24:29">
      <c r="X21200" s="429"/>
      <c r="Y21200" s="429"/>
      <c r="Z21200" s="429"/>
      <c r="AA21200" s="429"/>
      <c r="AB21200" s="185"/>
      <c r="AC21200" s="431"/>
    </row>
    <row r="21201" spans="24:29">
      <c r="X21201" s="429"/>
      <c r="Y21201" s="429"/>
      <c r="Z21201" s="429"/>
      <c r="AA21201" s="429"/>
      <c r="AB21201" s="185"/>
      <c r="AC21201" s="431"/>
    </row>
    <row r="21202" spans="24:29">
      <c r="X21202" s="429"/>
      <c r="Y21202" s="429"/>
      <c r="Z21202" s="429"/>
      <c r="AA21202" s="429"/>
      <c r="AB21202" s="185"/>
      <c r="AC21202" s="431"/>
    </row>
    <row r="21203" spans="24:29">
      <c r="X21203" s="429"/>
      <c r="Y21203" s="429"/>
      <c r="Z21203" s="429"/>
      <c r="AA21203" s="429"/>
      <c r="AB21203" s="185"/>
      <c r="AC21203" s="431"/>
    </row>
    <row r="21204" spans="24:29">
      <c r="X21204" s="429"/>
      <c r="Y21204" s="429"/>
      <c r="Z21204" s="429"/>
      <c r="AA21204" s="429"/>
      <c r="AB21204" s="185"/>
      <c r="AC21204" s="431"/>
    </row>
    <row r="21205" spans="24:29">
      <c r="X21205" s="429"/>
      <c r="Y21205" s="429"/>
      <c r="Z21205" s="429"/>
      <c r="AA21205" s="429"/>
      <c r="AB21205" s="185"/>
      <c r="AC21205" s="431"/>
    </row>
    <row r="21206" spans="24:29">
      <c r="X21206" s="429"/>
      <c r="Y21206" s="429"/>
      <c r="Z21206" s="429"/>
      <c r="AA21206" s="429"/>
      <c r="AB21206" s="185"/>
      <c r="AC21206" s="431"/>
    </row>
    <row r="21207" spans="24:29">
      <c r="X21207" s="429"/>
      <c r="Y21207" s="429"/>
      <c r="Z21207" s="429"/>
      <c r="AA21207" s="429"/>
      <c r="AB21207" s="185"/>
      <c r="AC21207" s="431"/>
    </row>
    <row r="21208" spans="24:29">
      <c r="X21208" s="429"/>
      <c r="Y21208" s="429"/>
      <c r="Z21208" s="429"/>
      <c r="AA21208" s="429"/>
      <c r="AB21208" s="185"/>
      <c r="AC21208" s="431"/>
    </row>
    <row r="21209" spans="24:29">
      <c r="X21209" s="429"/>
      <c r="Y21209" s="429"/>
      <c r="Z21209" s="429"/>
      <c r="AA21209" s="429"/>
      <c r="AB21209" s="185"/>
      <c r="AC21209" s="431"/>
    </row>
    <row r="21210" spans="24:29">
      <c r="X21210" s="429"/>
      <c r="Y21210" s="429"/>
      <c r="Z21210" s="429"/>
      <c r="AA21210" s="429"/>
      <c r="AB21210" s="185"/>
      <c r="AC21210" s="431"/>
    </row>
    <row r="21211" spans="24:29">
      <c r="X21211" s="429"/>
      <c r="Y21211" s="429"/>
      <c r="Z21211" s="429"/>
      <c r="AA21211" s="429"/>
      <c r="AB21211" s="185"/>
      <c r="AC21211" s="431"/>
    </row>
    <row r="21212" spans="24:29">
      <c r="X21212" s="429"/>
      <c r="Y21212" s="429"/>
      <c r="Z21212" s="429"/>
      <c r="AA21212" s="429"/>
      <c r="AB21212" s="185"/>
      <c r="AC21212" s="431"/>
    </row>
    <row r="21213" spans="24:29">
      <c r="X21213" s="429"/>
      <c r="Y21213" s="429"/>
      <c r="Z21213" s="429"/>
      <c r="AA21213" s="429"/>
      <c r="AB21213" s="185"/>
      <c r="AC21213" s="431"/>
    </row>
    <row r="21214" spans="24:29">
      <c r="X21214" s="429"/>
      <c r="Y21214" s="429"/>
      <c r="Z21214" s="429"/>
      <c r="AA21214" s="429"/>
      <c r="AB21214" s="185"/>
      <c r="AC21214" s="431"/>
    </row>
    <row r="21215" spans="24:29">
      <c r="X21215" s="429"/>
      <c r="Y21215" s="429"/>
      <c r="Z21215" s="429"/>
      <c r="AA21215" s="429"/>
      <c r="AB21215" s="185"/>
      <c r="AC21215" s="431"/>
    </row>
    <row r="21216" spans="24:29">
      <c r="X21216" s="429"/>
      <c r="Y21216" s="429"/>
      <c r="Z21216" s="429"/>
      <c r="AA21216" s="429"/>
      <c r="AB21216" s="185"/>
      <c r="AC21216" s="431"/>
    </row>
    <row r="21217" spans="24:29">
      <c r="X21217" s="429"/>
      <c r="Y21217" s="429"/>
      <c r="Z21217" s="429"/>
      <c r="AA21217" s="429"/>
      <c r="AB21217" s="185"/>
      <c r="AC21217" s="431"/>
    </row>
    <row r="21218" spans="24:29">
      <c r="X21218" s="429"/>
      <c r="Y21218" s="429"/>
      <c r="Z21218" s="429"/>
      <c r="AA21218" s="429"/>
      <c r="AB21218" s="185"/>
      <c r="AC21218" s="431"/>
    </row>
    <row r="21219" spans="24:29">
      <c r="X21219" s="429"/>
      <c r="Y21219" s="429"/>
      <c r="Z21219" s="429"/>
      <c r="AA21219" s="429"/>
      <c r="AB21219" s="185"/>
      <c r="AC21219" s="431"/>
    </row>
    <row r="21220" spans="24:29">
      <c r="X21220" s="429"/>
      <c r="Y21220" s="429"/>
      <c r="Z21220" s="429"/>
      <c r="AA21220" s="429"/>
      <c r="AB21220" s="185"/>
      <c r="AC21220" s="431"/>
    </row>
    <row r="21221" spans="24:29">
      <c r="X21221" s="429"/>
      <c r="Y21221" s="429"/>
      <c r="Z21221" s="429"/>
      <c r="AA21221" s="429"/>
      <c r="AB21221" s="185"/>
      <c r="AC21221" s="431"/>
    </row>
    <row r="21222" spans="24:29">
      <c r="X21222" s="429"/>
      <c r="Y21222" s="429"/>
      <c r="Z21222" s="429"/>
      <c r="AA21222" s="429"/>
      <c r="AB21222" s="185"/>
      <c r="AC21222" s="431"/>
    </row>
    <row r="21223" spans="24:29">
      <c r="X21223" s="429"/>
      <c r="Y21223" s="429"/>
      <c r="Z21223" s="429"/>
      <c r="AA21223" s="429"/>
      <c r="AB21223" s="185"/>
      <c r="AC21223" s="431"/>
    </row>
    <row r="21224" spans="24:29">
      <c r="X21224" s="429"/>
      <c r="Y21224" s="429"/>
      <c r="Z21224" s="429"/>
      <c r="AA21224" s="429"/>
      <c r="AB21224" s="185"/>
      <c r="AC21224" s="431"/>
    </row>
    <row r="21225" spans="24:29">
      <c r="X21225" s="429"/>
      <c r="Y21225" s="429"/>
      <c r="Z21225" s="429"/>
      <c r="AA21225" s="429"/>
      <c r="AB21225" s="185"/>
      <c r="AC21225" s="431"/>
    </row>
    <row r="21226" spans="24:29">
      <c r="X21226" s="429"/>
      <c r="Y21226" s="429"/>
      <c r="Z21226" s="429"/>
      <c r="AA21226" s="429"/>
      <c r="AB21226" s="185"/>
      <c r="AC21226" s="431"/>
    </row>
    <row r="21227" spans="24:29">
      <c r="X21227" s="429"/>
      <c r="Y21227" s="429"/>
      <c r="Z21227" s="429"/>
      <c r="AA21227" s="429"/>
      <c r="AB21227" s="185"/>
      <c r="AC21227" s="431"/>
    </row>
    <row r="21228" spans="24:29">
      <c r="X21228" s="429"/>
      <c r="Y21228" s="429"/>
      <c r="Z21228" s="429"/>
      <c r="AA21228" s="429"/>
      <c r="AB21228" s="185"/>
      <c r="AC21228" s="431"/>
    </row>
    <row r="21229" spans="24:29">
      <c r="X21229" s="429"/>
      <c r="Y21229" s="429"/>
      <c r="Z21229" s="429"/>
      <c r="AA21229" s="429"/>
      <c r="AB21229" s="185"/>
      <c r="AC21229" s="431"/>
    </row>
    <row r="21230" spans="24:29">
      <c r="X21230" s="429"/>
      <c r="Y21230" s="429"/>
      <c r="Z21230" s="429"/>
      <c r="AA21230" s="429"/>
      <c r="AB21230" s="185"/>
      <c r="AC21230" s="431"/>
    </row>
    <row r="21231" spans="24:29">
      <c r="X21231" s="429"/>
      <c r="Y21231" s="429"/>
      <c r="Z21231" s="429"/>
      <c r="AA21231" s="429"/>
      <c r="AB21231" s="185"/>
      <c r="AC21231" s="431"/>
    </row>
    <row r="21232" spans="24:29">
      <c r="X21232" s="429"/>
      <c r="Y21232" s="429"/>
      <c r="Z21232" s="429"/>
      <c r="AA21232" s="429"/>
      <c r="AB21232" s="185"/>
      <c r="AC21232" s="431"/>
    </row>
    <row r="21233" spans="24:29">
      <c r="X21233" s="429"/>
      <c r="Y21233" s="429"/>
      <c r="Z21233" s="429"/>
      <c r="AA21233" s="429"/>
      <c r="AB21233" s="185"/>
      <c r="AC21233" s="431"/>
    </row>
    <row r="21234" spans="24:29">
      <c r="X21234" s="429"/>
      <c r="Y21234" s="429"/>
      <c r="Z21234" s="429"/>
      <c r="AA21234" s="429"/>
      <c r="AB21234" s="185"/>
      <c r="AC21234" s="431"/>
    </row>
    <row r="21235" spans="24:29">
      <c r="X21235" s="429"/>
      <c r="Y21235" s="429"/>
      <c r="Z21235" s="429"/>
      <c r="AA21235" s="429"/>
      <c r="AB21235" s="185"/>
      <c r="AC21235" s="431"/>
    </row>
    <row r="21236" spans="24:29">
      <c r="X21236" s="429"/>
      <c r="Y21236" s="429"/>
      <c r="Z21236" s="429"/>
      <c r="AA21236" s="429"/>
      <c r="AB21236" s="185"/>
      <c r="AC21236" s="431"/>
    </row>
    <row r="21237" spans="24:29">
      <c r="X21237" s="429"/>
      <c r="Y21237" s="429"/>
      <c r="Z21237" s="429"/>
      <c r="AA21237" s="429"/>
      <c r="AB21237" s="185"/>
      <c r="AC21237" s="431"/>
    </row>
    <row r="21238" spans="24:29">
      <c r="X21238" s="429"/>
      <c r="Y21238" s="429"/>
      <c r="Z21238" s="429"/>
      <c r="AA21238" s="429"/>
      <c r="AB21238" s="185"/>
      <c r="AC21238" s="431"/>
    </row>
    <row r="21239" spans="24:29">
      <c r="X21239" s="429"/>
      <c r="Y21239" s="429"/>
      <c r="Z21239" s="429"/>
      <c r="AA21239" s="429"/>
      <c r="AB21239" s="185"/>
      <c r="AC21239" s="431"/>
    </row>
    <row r="21240" spans="24:29">
      <c r="X21240" s="429"/>
      <c r="Y21240" s="429"/>
      <c r="Z21240" s="429"/>
      <c r="AA21240" s="429"/>
      <c r="AB21240" s="185"/>
      <c r="AC21240" s="431"/>
    </row>
    <row r="21241" spans="24:29">
      <c r="X21241" s="429"/>
      <c r="Y21241" s="429"/>
      <c r="Z21241" s="429"/>
      <c r="AA21241" s="429"/>
      <c r="AB21241" s="185"/>
      <c r="AC21241" s="431"/>
    </row>
    <row r="21242" spans="24:29">
      <c r="X21242" s="429"/>
      <c r="Y21242" s="429"/>
      <c r="Z21242" s="429"/>
      <c r="AA21242" s="429"/>
      <c r="AB21242" s="185"/>
      <c r="AC21242" s="431"/>
    </row>
    <row r="21243" spans="24:29">
      <c r="X21243" s="429"/>
      <c r="Y21243" s="429"/>
      <c r="Z21243" s="429"/>
      <c r="AA21243" s="429"/>
      <c r="AB21243" s="185"/>
      <c r="AC21243" s="431"/>
    </row>
    <row r="21244" spans="24:29">
      <c r="X21244" s="429"/>
      <c r="Y21244" s="429"/>
      <c r="Z21244" s="429"/>
      <c r="AA21244" s="429"/>
      <c r="AB21244" s="185"/>
      <c r="AC21244" s="431"/>
    </row>
    <row r="21245" spans="24:29">
      <c r="X21245" s="429"/>
      <c r="Y21245" s="429"/>
      <c r="Z21245" s="429"/>
      <c r="AA21245" s="429"/>
      <c r="AB21245" s="185"/>
      <c r="AC21245" s="431"/>
    </row>
    <row r="21246" spans="24:29">
      <c r="X21246" s="429"/>
      <c r="Y21246" s="429"/>
      <c r="Z21246" s="429"/>
      <c r="AA21246" s="429"/>
      <c r="AB21246" s="185"/>
      <c r="AC21246" s="431"/>
    </row>
    <row r="21247" spans="24:29">
      <c r="X21247" s="429"/>
      <c r="Y21247" s="429"/>
      <c r="Z21247" s="429"/>
      <c r="AA21247" s="429"/>
      <c r="AB21247" s="185"/>
      <c r="AC21247" s="431"/>
    </row>
    <row r="21248" spans="24:29">
      <c r="X21248" s="429"/>
      <c r="Y21248" s="429"/>
      <c r="Z21248" s="429"/>
      <c r="AA21248" s="429"/>
      <c r="AB21248" s="185"/>
      <c r="AC21248" s="431"/>
    </row>
    <row r="21249" spans="24:29">
      <c r="X21249" s="429"/>
      <c r="Y21249" s="429"/>
      <c r="Z21249" s="429"/>
      <c r="AA21249" s="429"/>
      <c r="AB21249" s="185"/>
      <c r="AC21249" s="431"/>
    </row>
    <row r="21250" spans="24:29">
      <c r="X21250" s="429"/>
      <c r="Y21250" s="429"/>
      <c r="Z21250" s="429"/>
      <c r="AA21250" s="429"/>
      <c r="AB21250" s="185"/>
      <c r="AC21250" s="431"/>
    </row>
    <row r="21251" spans="24:29">
      <c r="X21251" s="429"/>
      <c r="Y21251" s="429"/>
      <c r="Z21251" s="429"/>
      <c r="AA21251" s="429"/>
      <c r="AB21251" s="185"/>
      <c r="AC21251" s="431"/>
    </row>
    <row r="21252" spans="24:29">
      <c r="X21252" s="429"/>
      <c r="Y21252" s="429"/>
      <c r="Z21252" s="429"/>
      <c r="AA21252" s="429"/>
      <c r="AB21252" s="185"/>
      <c r="AC21252" s="431"/>
    </row>
    <row r="21253" spans="24:29">
      <c r="X21253" s="429"/>
      <c r="Y21253" s="429"/>
      <c r="Z21253" s="429"/>
      <c r="AA21253" s="429"/>
      <c r="AB21253" s="185"/>
      <c r="AC21253" s="431"/>
    </row>
    <row r="21254" spans="24:29">
      <c r="X21254" s="429"/>
      <c r="Y21254" s="429"/>
      <c r="Z21254" s="429"/>
      <c r="AA21254" s="429"/>
      <c r="AB21254" s="185"/>
      <c r="AC21254" s="431"/>
    </row>
    <row r="21255" spans="24:29">
      <c r="X21255" s="429"/>
      <c r="Y21255" s="429"/>
      <c r="Z21255" s="429"/>
      <c r="AA21255" s="429"/>
      <c r="AB21255" s="185"/>
      <c r="AC21255" s="431"/>
    </row>
    <row r="21256" spans="24:29">
      <c r="X21256" s="429"/>
      <c r="Y21256" s="429"/>
      <c r="Z21256" s="429"/>
      <c r="AA21256" s="429"/>
      <c r="AB21256" s="185"/>
      <c r="AC21256" s="431"/>
    </row>
    <row r="21257" spans="24:29">
      <c r="X21257" s="429"/>
      <c r="Y21257" s="429"/>
      <c r="Z21257" s="429"/>
      <c r="AA21257" s="429"/>
      <c r="AB21257" s="185"/>
      <c r="AC21257" s="431"/>
    </row>
    <row r="21258" spans="24:29">
      <c r="X21258" s="429"/>
      <c r="Y21258" s="429"/>
      <c r="Z21258" s="429"/>
      <c r="AA21258" s="429"/>
      <c r="AB21258" s="185"/>
      <c r="AC21258" s="431"/>
    </row>
    <row r="21259" spans="24:29">
      <c r="X21259" s="429"/>
      <c r="Y21259" s="429"/>
      <c r="Z21259" s="429"/>
      <c r="AA21259" s="429"/>
      <c r="AB21259" s="185"/>
      <c r="AC21259" s="431"/>
    </row>
    <row r="21260" spans="24:29">
      <c r="X21260" s="429"/>
      <c r="Y21260" s="429"/>
      <c r="Z21260" s="429"/>
      <c r="AA21260" s="429"/>
      <c r="AB21260" s="185"/>
      <c r="AC21260" s="431"/>
    </row>
    <row r="21261" spans="24:29">
      <c r="X21261" s="429"/>
      <c r="Y21261" s="429"/>
      <c r="Z21261" s="429"/>
      <c r="AA21261" s="429"/>
      <c r="AB21261" s="185"/>
      <c r="AC21261" s="431"/>
    </row>
    <row r="21262" spans="24:29">
      <c r="X21262" s="429"/>
      <c r="Y21262" s="429"/>
      <c r="Z21262" s="429"/>
      <c r="AA21262" s="429"/>
      <c r="AB21262" s="185"/>
      <c r="AC21262" s="431"/>
    </row>
    <row r="21263" spans="24:29">
      <c r="X21263" s="429"/>
      <c r="Y21263" s="429"/>
      <c r="Z21263" s="429"/>
      <c r="AA21263" s="429"/>
      <c r="AB21263" s="185"/>
      <c r="AC21263" s="431"/>
    </row>
    <row r="21264" spans="24:29">
      <c r="X21264" s="429"/>
      <c r="Y21264" s="429"/>
      <c r="Z21264" s="429"/>
      <c r="AA21264" s="429"/>
      <c r="AB21264" s="185"/>
      <c r="AC21264" s="431"/>
    </row>
    <row r="21265" spans="24:29">
      <c r="X21265" s="429"/>
      <c r="Y21265" s="429"/>
      <c r="Z21265" s="429"/>
      <c r="AA21265" s="429"/>
      <c r="AB21265" s="185"/>
      <c r="AC21265" s="431"/>
    </row>
    <row r="21266" spans="24:29">
      <c r="X21266" s="429"/>
      <c r="Y21266" s="429"/>
      <c r="Z21266" s="429"/>
      <c r="AA21266" s="429"/>
      <c r="AB21266" s="185"/>
      <c r="AC21266" s="431"/>
    </row>
    <row r="21267" spans="24:29">
      <c r="X21267" s="429"/>
      <c r="Y21267" s="429"/>
      <c r="Z21267" s="429"/>
      <c r="AA21267" s="429"/>
      <c r="AB21267" s="185"/>
      <c r="AC21267" s="431"/>
    </row>
    <row r="21268" spans="24:29">
      <c r="X21268" s="429"/>
      <c r="Y21268" s="429"/>
      <c r="Z21268" s="429"/>
      <c r="AA21268" s="429"/>
      <c r="AB21268" s="185"/>
      <c r="AC21268" s="431"/>
    </row>
    <row r="21269" spans="24:29">
      <c r="X21269" s="429"/>
      <c r="Y21269" s="429"/>
      <c r="Z21269" s="429"/>
      <c r="AA21269" s="429"/>
      <c r="AB21269" s="185"/>
      <c r="AC21269" s="431"/>
    </row>
    <row r="21270" spans="24:29">
      <c r="X21270" s="429"/>
      <c r="Y21270" s="429"/>
      <c r="Z21270" s="429"/>
      <c r="AA21270" s="429"/>
      <c r="AB21270" s="185"/>
      <c r="AC21270" s="431"/>
    </row>
    <row r="21271" spans="24:29">
      <c r="X21271" s="429"/>
      <c r="Y21271" s="429"/>
      <c r="Z21271" s="429"/>
      <c r="AA21271" s="429"/>
      <c r="AB21271" s="185"/>
      <c r="AC21271" s="431"/>
    </row>
    <row r="21272" spans="24:29">
      <c r="X21272" s="429"/>
      <c r="Y21272" s="429"/>
      <c r="Z21272" s="429"/>
      <c r="AA21272" s="429"/>
      <c r="AB21272" s="185"/>
      <c r="AC21272" s="431"/>
    </row>
    <row r="21273" spans="24:29">
      <c r="X21273" s="429"/>
      <c r="Y21273" s="429"/>
      <c r="Z21273" s="429"/>
      <c r="AA21273" s="429"/>
      <c r="AB21273" s="185"/>
      <c r="AC21273" s="431"/>
    </row>
    <row r="21274" spans="24:29">
      <c r="X21274" s="429"/>
      <c r="Y21274" s="429"/>
      <c r="Z21274" s="429"/>
      <c r="AA21274" s="429"/>
      <c r="AB21274" s="185"/>
      <c r="AC21274" s="431"/>
    </row>
    <row r="21275" spans="24:29">
      <c r="X21275" s="429"/>
      <c r="Y21275" s="429"/>
      <c r="Z21275" s="429"/>
      <c r="AA21275" s="429"/>
      <c r="AB21275" s="185"/>
      <c r="AC21275" s="431"/>
    </row>
    <row r="21276" spans="24:29">
      <c r="X21276" s="429"/>
      <c r="Y21276" s="429"/>
      <c r="Z21276" s="429"/>
      <c r="AA21276" s="429"/>
      <c r="AB21276" s="185"/>
      <c r="AC21276" s="431"/>
    </row>
    <row r="21277" spans="24:29">
      <c r="X21277" s="429"/>
      <c r="Y21277" s="429"/>
      <c r="Z21277" s="429"/>
      <c r="AA21277" s="429"/>
      <c r="AB21277" s="185"/>
      <c r="AC21277" s="431"/>
    </row>
    <row r="21278" spans="24:29">
      <c r="X21278" s="429"/>
      <c r="Y21278" s="429"/>
      <c r="Z21278" s="429"/>
      <c r="AA21278" s="429"/>
      <c r="AB21278" s="185"/>
      <c r="AC21278" s="431"/>
    </row>
    <row r="21279" spans="24:29">
      <c r="X21279" s="429"/>
      <c r="Y21279" s="429"/>
      <c r="Z21279" s="429"/>
      <c r="AA21279" s="429"/>
      <c r="AB21279" s="185"/>
      <c r="AC21279" s="431"/>
    </row>
    <row r="21280" spans="24:29">
      <c r="X21280" s="429"/>
      <c r="Y21280" s="429"/>
      <c r="Z21280" s="429"/>
      <c r="AA21280" s="429"/>
      <c r="AB21280" s="185"/>
      <c r="AC21280" s="431"/>
    </row>
    <row r="21281" spans="24:29">
      <c r="X21281" s="429"/>
      <c r="Y21281" s="429"/>
      <c r="Z21281" s="429"/>
      <c r="AA21281" s="429"/>
      <c r="AB21281" s="185"/>
      <c r="AC21281" s="431"/>
    </row>
    <row r="21282" spans="24:29">
      <c r="X21282" s="429"/>
      <c r="Y21282" s="429"/>
      <c r="Z21282" s="429"/>
      <c r="AA21282" s="429"/>
      <c r="AB21282" s="185"/>
      <c r="AC21282" s="431"/>
    </row>
    <row r="21283" spans="24:29">
      <c r="X21283" s="429"/>
      <c r="Y21283" s="429"/>
      <c r="Z21283" s="429"/>
      <c r="AA21283" s="429"/>
      <c r="AB21283" s="185"/>
      <c r="AC21283" s="431"/>
    </row>
    <row r="21284" spans="24:29">
      <c r="X21284" s="429"/>
      <c r="Y21284" s="429"/>
      <c r="Z21284" s="429"/>
      <c r="AA21284" s="429"/>
      <c r="AB21284" s="185"/>
      <c r="AC21284" s="431"/>
    </row>
    <row r="21285" spans="24:29">
      <c r="X21285" s="429"/>
      <c r="Y21285" s="429"/>
      <c r="Z21285" s="429"/>
      <c r="AA21285" s="429"/>
      <c r="AB21285" s="185"/>
      <c r="AC21285" s="431"/>
    </row>
    <row r="21286" spans="24:29">
      <c r="X21286" s="429"/>
      <c r="Y21286" s="429"/>
      <c r="Z21286" s="429"/>
      <c r="AA21286" s="429"/>
      <c r="AB21286" s="185"/>
      <c r="AC21286" s="431"/>
    </row>
    <row r="21287" spans="24:29">
      <c r="X21287" s="429"/>
      <c r="Y21287" s="429"/>
      <c r="Z21287" s="429"/>
      <c r="AA21287" s="429"/>
      <c r="AB21287" s="185"/>
      <c r="AC21287" s="431"/>
    </row>
    <row r="21288" spans="24:29">
      <c r="X21288" s="429"/>
      <c r="Y21288" s="429"/>
      <c r="Z21288" s="429"/>
      <c r="AA21288" s="429"/>
      <c r="AB21288" s="185"/>
      <c r="AC21288" s="431"/>
    </row>
    <row r="21289" spans="24:29">
      <c r="X21289" s="429"/>
      <c r="Y21289" s="429"/>
      <c r="Z21289" s="429"/>
      <c r="AA21289" s="429"/>
      <c r="AB21289" s="185"/>
      <c r="AC21289" s="431"/>
    </row>
    <row r="21290" spans="24:29">
      <c r="X21290" s="429"/>
      <c r="Y21290" s="429"/>
      <c r="Z21290" s="429"/>
      <c r="AA21290" s="429"/>
      <c r="AB21290" s="185"/>
      <c r="AC21290" s="431"/>
    </row>
    <row r="21291" spans="24:29">
      <c r="X21291" s="429"/>
      <c r="Y21291" s="429"/>
      <c r="Z21291" s="429"/>
      <c r="AA21291" s="429"/>
      <c r="AB21291" s="185"/>
      <c r="AC21291" s="431"/>
    </row>
    <row r="21292" spans="24:29">
      <c r="X21292" s="429"/>
      <c r="Y21292" s="429"/>
      <c r="Z21292" s="429"/>
      <c r="AA21292" s="429"/>
      <c r="AB21292" s="185"/>
      <c r="AC21292" s="431"/>
    </row>
    <row r="21293" spans="24:29">
      <c r="X21293" s="429"/>
      <c r="Y21293" s="429"/>
      <c r="Z21293" s="429"/>
      <c r="AA21293" s="429"/>
      <c r="AB21293" s="185"/>
      <c r="AC21293" s="431"/>
    </row>
    <row r="21294" spans="24:29">
      <c r="X21294" s="429"/>
      <c r="Y21294" s="429"/>
      <c r="Z21294" s="429"/>
      <c r="AA21294" s="429"/>
      <c r="AB21294" s="185"/>
      <c r="AC21294" s="431"/>
    </row>
    <row r="21295" spans="24:29">
      <c r="X21295" s="429"/>
      <c r="Y21295" s="429"/>
      <c r="Z21295" s="429"/>
      <c r="AA21295" s="429"/>
      <c r="AB21295" s="185"/>
      <c r="AC21295" s="431"/>
    </row>
    <row r="21296" spans="24:29">
      <c r="X21296" s="429"/>
      <c r="Y21296" s="429"/>
      <c r="Z21296" s="429"/>
      <c r="AA21296" s="429"/>
      <c r="AB21296" s="185"/>
      <c r="AC21296" s="431"/>
    </row>
    <row r="21297" spans="24:29">
      <c r="X21297" s="429"/>
      <c r="Y21297" s="429"/>
      <c r="Z21297" s="429"/>
      <c r="AA21297" s="429"/>
      <c r="AB21297" s="185"/>
      <c r="AC21297" s="431"/>
    </row>
    <row r="21298" spans="24:29">
      <c r="X21298" s="429"/>
      <c r="Y21298" s="429"/>
      <c r="Z21298" s="429"/>
      <c r="AA21298" s="429"/>
      <c r="AB21298" s="185"/>
      <c r="AC21298" s="431"/>
    </row>
    <row r="21299" spans="24:29">
      <c r="X21299" s="429"/>
      <c r="Y21299" s="429"/>
      <c r="Z21299" s="429"/>
      <c r="AA21299" s="429"/>
      <c r="AB21299" s="185"/>
      <c r="AC21299" s="431"/>
    </row>
    <row r="21300" spans="24:29">
      <c r="X21300" s="429"/>
      <c r="Y21300" s="429"/>
      <c r="Z21300" s="429"/>
      <c r="AA21300" s="429"/>
      <c r="AB21300" s="185"/>
      <c r="AC21300" s="431"/>
    </row>
    <row r="21301" spans="24:29">
      <c r="X21301" s="429"/>
      <c r="Y21301" s="429"/>
      <c r="Z21301" s="429"/>
      <c r="AA21301" s="429"/>
      <c r="AB21301" s="185"/>
      <c r="AC21301" s="431"/>
    </row>
    <row r="21302" spans="24:29">
      <c r="X21302" s="429"/>
      <c r="Y21302" s="429"/>
      <c r="Z21302" s="429"/>
      <c r="AA21302" s="429"/>
      <c r="AB21302" s="185"/>
      <c r="AC21302" s="431"/>
    </row>
    <row r="21303" spans="24:29">
      <c r="X21303" s="429"/>
      <c r="Y21303" s="429"/>
      <c r="Z21303" s="429"/>
      <c r="AA21303" s="429"/>
      <c r="AB21303" s="185"/>
      <c r="AC21303" s="431"/>
    </row>
    <row r="21304" spans="24:29">
      <c r="X21304" s="429"/>
      <c r="Y21304" s="429"/>
      <c r="Z21304" s="429"/>
      <c r="AA21304" s="429"/>
      <c r="AB21304" s="185"/>
      <c r="AC21304" s="431"/>
    </row>
    <row r="21305" spans="24:29">
      <c r="X21305" s="429"/>
      <c r="Y21305" s="429"/>
      <c r="Z21305" s="429"/>
      <c r="AA21305" s="429"/>
      <c r="AB21305" s="185"/>
      <c r="AC21305" s="431"/>
    </row>
    <row r="21306" spans="24:29">
      <c r="X21306" s="429"/>
      <c r="Y21306" s="429"/>
      <c r="Z21306" s="429"/>
      <c r="AA21306" s="429"/>
      <c r="AB21306" s="185"/>
      <c r="AC21306" s="431"/>
    </row>
    <row r="21307" spans="24:29">
      <c r="X21307" s="429"/>
      <c r="Y21307" s="429"/>
      <c r="Z21307" s="429"/>
      <c r="AA21307" s="429"/>
      <c r="AB21307" s="185"/>
      <c r="AC21307" s="431"/>
    </row>
    <row r="21308" spans="24:29">
      <c r="X21308" s="429"/>
      <c r="Y21308" s="429"/>
      <c r="Z21308" s="429"/>
      <c r="AA21308" s="429"/>
      <c r="AB21308" s="185"/>
      <c r="AC21308" s="431"/>
    </row>
    <row r="21309" spans="24:29">
      <c r="X21309" s="429"/>
      <c r="Y21309" s="429"/>
      <c r="Z21309" s="429"/>
      <c r="AA21309" s="429"/>
      <c r="AB21309" s="185"/>
      <c r="AC21309" s="431"/>
    </row>
    <row r="21310" spans="24:29">
      <c r="X21310" s="429"/>
      <c r="Y21310" s="429"/>
      <c r="Z21310" s="429"/>
      <c r="AA21310" s="429"/>
      <c r="AB21310" s="185"/>
      <c r="AC21310" s="431"/>
    </row>
    <row r="21311" spans="24:29">
      <c r="X21311" s="429"/>
      <c r="Y21311" s="429"/>
      <c r="Z21311" s="429"/>
      <c r="AA21311" s="429"/>
      <c r="AB21311" s="185"/>
      <c r="AC21311" s="431"/>
    </row>
    <row r="21312" spans="24:29">
      <c r="X21312" s="429"/>
      <c r="Y21312" s="429"/>
      <c r="Z21312" s="429"/>
      <c r="AA21312" s="429"/>
      <c r="AB21312" s="185"/>
      <c r="AC21312" s="431"/>
    </row>
    <row r="21313" spans="24:29">
      <c r="X21313" s="429"/>
      <c r="Y21313" s="429"/>
      <c r="Z21313" s="429"/>
      <c r="AA21313" s="429"/>
      <c r="AB21313" s="185"/>
      <c r="AC21313" s="431"/>
    </row>
    <row r="21314" spans="24:29">
      <c r="X21314" s="429"/>
      <c r="Y21314" s="429"/>
      <c r="Z21314" s="429"/>
      <c r="AA21314" s="429"/>
      <c r="AB21314" s="185"/>
      <c r="AC21314" s="431"/>
    </row>
    <row r="21315" spans="24:29">
      <c r="X21315" s="429"/>
      <c r="Y21315" s="429"/>
      <c r="Z21315" s="429"/>
      <c r="AA21315" s="429"/>
      <c r="AB21315" s="185"/>
      <c r="AC21315" s="431"/>
    </row>
    <row r="21316" spans="24:29">
      <c r="X21316" s="429"/>
      <c r="Y21316" s="429"/>
      <c r="Z21316" s="429"/>
      <c r="AA21316" s="429"/>
      <c r="AB21316" s="185"/>
      <c r="AC21316" s="431"/>
    </row>
    <row r="21317" spans="24:29">
      <c r="X21317" s="429"/>
      <c r="Y21317" s="429"/>
      <c r="Z21317" s="429"/>
      <c r="AA21317" s="429"/>
      <c r="AB21317" s="185"/>
      <c r="AC21317" s="431"/>
    </row>
    <row r="21318" spans="24:29">
      <c r="X21318" s="429"/>
      <c r="Y21318" s="429"/>
      <c r="Z21318" s="429"/>
      <c r="AA21318" s="429"/>
      <c r="AB21318" s="185"/>
      <c r="AC21318" s="431"/>
    </row>
    <row r="21319" spans="24:29">
      <c r="X21319" s="429"/>
      <c r="Y21319" s="429"/>
      <c r="Z21319" s="429"/>
      <c r="AA21319" s="429"/>
      <c r="AB21319" s="185"/>
      <c r="AC21319" s="431"/>
    </row>
    <row r="21320" spans="24:29">
      <c r="X21320" s="429"/>
      <c r="Y21320" s="429"/>
      <c r="Z21320" s="429"/>
      <c r="AA21320" s="429"/>
      <c r="AB21320" s="185"/>
      <c r="AC21320" s="431"/>
    </row>
    <row r="21321" spans="24:29">
      <c r="X21321" s="429"/>
      <c r="Y21321" s="429"/>
      <c r="Z21321" s="429"/>
      <c r="AA21321" s="429"/>
      <c r="AB21321" s="185"/>
      <c r="AC21321" s="431"/>
    </row>
    <row r="21322" spans="24:29">
      <c r="X21322" s="429"/>
      <c r="Y21322" s="429"/>
      <c r="Z21322" s="429"/>
      <c r="AA21322" s="429"/>
      <c r="AB21322" s="185"/>
      <c r="AC21322" s="431"/>
    </row>
    <row r="21323" spans="24:29">
      <c r="X21323" s="429"/>
      <c r="Y21323" s="429"/>
      <c r="Z21323" s="429"/>
      <c r="AA21323" s="429"/>
      <c r="AB21323" s="185"/>
      <c r="AC21323" s="431"/>
    </row>
    <row r="21324" spans="24:29">
      <c r="X21324" s="429"/>
      <c r="Y21324" s="429"/>
      <c r="Z21324" s="429"/>
      <c r="AA21324" s="429"/>
      <c r="AB21324" s="185"/>
      <c r="AC21324" s="431"/>
    </row>
    <row r="21325" spans="24:29">
      <c r="X21325" s="429"/>
      <c r="Y21325" s="429"/>
      <c r="Z21325" s="429"/>
      <c r="AA21325" s="429"/>
      <c r="AB21325" s="185"/>
      <c r="AC21325" s="431"/>
    </row>
    <row r="21326" spans="24:29">
      <c r="X21326" s="429"/>
      <c r="Y21326" s="429"/>
      <c r="Z21326" s="429"/>
      <c r="AA21326" s="429"/>
      <c r="AB21326" s="185"/>
      <c r="AC21326" s="431"/>
    </row>
    <row r="21327" spans="24:29">
      <c r="X21327" s="429"/>
      <c r="Y21327" s="429"/>
      <c r="Z21327" s="429"/>
      <c r="AA21327" s="429"/>
      <c r="AB21327" s="185"/>
      <c r="AC21327" s="431"/>
    </row>
    <row r="21328" spans="24:29">
      <c r="X21328" s="429"/>
      <c r="Y21328" s="429"/>
      <c r="Z21328" s="429"/>
      <c r="AA21328" s="429"/>
      <c r="AB21328" s="185"/>
      <c r="AC21328" s="431"/>
    </row>
    <row r="21329" spans="24:29">
      <c r="X21329" s="429"/>
      <c r="Y21329" s="429"/>
      <c r="Z21329" s="429"/>
      <c r="AA21329" s="429"/>
      <c r="AB21329" s="185"/>
      <c r="AC21329" s="431"/>
    </row>
    <row r="21330" spans="24:29">
      <c r="X21330" s="429"/>
      <c r="Y21330" s="429"/>
      <c r="Z21330" s="429"/>
      <c r="AA21330" s="429"/>
      <c r="AB21330" s="185"/>
      <c r="AC21330" s="431"/>
    </row>
    <row r="21331" spans="24:29">
      <c r="X21331" s="429"/>
      <c r="Y21331" s="429"/>
      <c r="Z21331" s="429"/>
      <c r="AA21331" s="429"/>
      <c r="AB21331" s="185"/>
      <c r="AC21331" s="431"/>
    </row>
    <row r="21332" spans="24:29">
      <c r="X21332" s="429"/>
      <c r="Y21332" s="429"/>
      <c r="Z21332" s="429"/>
      <c r="AA21332" s="429"/>
      <c r="AB21332" s="185"/>
      <c r="AC21332" s="431"/>
    </row>
    <row r="21333" spans="24:29">
      <c r="X21333" s="429"/>
      <c r="Y21333" s="429"/>
      <c r="Z21333" s="429"/>
      <c r="AA21333" s="429"/>
      <c r="AB21333" s="185"/>
      <c r="AC21333" s="431"/>
    </row>
    <row r="21334" spans="24:29">
      <c r="X21334" s="429"/>
      <c r="Y21334" s="429"/>
      <c r="Z21334" s="429"/>
      <c r="AA21334" s="429"/>
      <c r="AB21334" s="185"/>
      <c r="AC21334" s="431"/>
    </row>
    <row r="21335" spans="24:29">
      <c r="X21335" s="429"/>
      <c r="Y21335" s="429"/>
      <c r="Z21335" s="429"/>
      <c r="AA21335" s="429"/>
      <c r="AB21335" s="185"/>
      <c r="AC21335" s="431"/>
    </row>
    <row r="21336" spans="24:29">
      <c r="X21336" s="429"/>
      <c r="Y21336" s="429"/>
      <c r="Z21336" s="429"/>
      <c r="AA21336" s="429"/>
      <c r="AB21336" s="185"/>
      <c r="AC21336" s="431"/>
    </row>
    <row r="21337" spans="24:29">
      <c r="X21337" s="429"/>
      <c r="Y21337" s="429"/>
      <c r="Z21337" s="429"/>
      <c r="AA21337" s="429"/>
      <c r="AB21337" s="185"/>
      <c r="AC21337" s="431"/>
    </row>
    <row r="21338" spans="24:29">
      <c r="X21338" s="429"/>
      <c r="Y21338" s="429"/>
      <c r="Z21338" s="429"/>
      <c r="AA21338" s="429"/>
      <c r="AB21338" s="185"/>
      <c r="AC21338" s="431"/>
    </row>
    <row r="21339" spans="24:29">
      <c r="X21339" s="429"/>
      <c r="Y21339" s="429"/>
      <c r="Z21339" s="429"/>
      <c r="AA21339" s="429"/>
      <c r="AB21339" s="185"/>
      <c r="AC21339" s="431"/>
    </row>
    <row r="21340" spans="24:29">
      <c r="X21340" s="429"/>
      <c r="Y21340" s="429"/>
      <c r="Z21340" s="429"/>
      <c r="AA21340" s="429"/>
      <c r="AB21340" s="185"/>
      <c r="AC21340" s="431"/>
    </row>
    <row r="21341" spans="24:29">
      <c r="X21341" s="429"/>
      <c r="Y21341" s="429"/>
      <c r="Z21341" s="429"/>
      <c r="AA21341" s="429"/>
      <c r="AB21341" s="185"/>
      <c r="AC21341" s="431"/>
    </row>
    <row r="21342" spans="24:29">
      <c r="X21342" s="429"/>
      <c r="Y21342" s="429"/>
      <c r="Z21342" s="429"/>
      <c r="AA21342" s="429"/>
      <c r="AB21342" s="185"/>
      <c r="AC21342" s="431"/>
    </row>
    <row r="21343" spans="24:29">
      <c r="X21343" s="429"/>
      <c r="Y21343" s="429"/>
      <c r="Z21343" s="429"/>
      <c r="AA21343" s="429"/>
      <c r="AB21343" s="185"/>
      <c r="AC21343" s="431"/>
    </row>
    <row r="21344" spans="24:29">
      <c r="X21344" s="429"/>
      <c r="Y21344" s="429"/>
      <c r="Z21344" s="429"/>
      <c r="AA21344" s="429"/>
      <c r="AB21344" s="185"/>
      <c r="AC21344" s="431"/>
    </row>
    <row r="21345" spans="24:29">
      <c r="X21345" s="429"/>
      <c r="Y21345" s="429"/>
      <c r="Z21345" s="429"/>
      <c r="AA21345" s="429"/>
      <c r="AB21345" s="185"/>
      <c r="AC21345" s="431"/>
    </row>
    <row r="21346" spans="24:29">
      <c r="X21346" s="429"/>
      <c r="Y21346" s="429"/>
      <c r="Z21346" s="429"/>
      <c r="AA21346" s="429"/>
      <c r="AB21346" s="185"/>
      <c r="AC21346" s="431"/>
    </row>
    <row r="21347" spans="24:29">
      <c r="X21347" s="429"/>
      <c r="Y21347" s="429"/>
      <c r="Z21347" s="429"/>
      <c r="AA21347" s="429"/>
      <c r="AB21347" s="185"/>
      <c r="AC21347" s="431"/>
    </row>
    <row r="21348" spans="24:29">
      <c r="X21348" s="429"/>
      <c r="Y21348" s="429"/>
      <c r="Z21348" s="429"/>
      <c r="AA21348" s="429"/>
      <c r="AB21348" s="185"/>
      <c r="AC21348" s="431"/>
    </row>
    <row r="21349" spans="24:29">
      <c r="X21349" s="429"/>
      <c r="Y21349" s="429"/>
      <c r="Z21349" s="429"/>
      <c r="AA21349" s="429"/>
      <c r="AB21349" s="185"/>
      <c r="AC21349" s="431"/>
    </row>
    <row r="21350" spans="24:29">
      <c r="X21350" s="429"/>
      <c r="Y21350" s="429"/>
      <c r="Z21350" s="429"/>
      <c r="AA21350" s="429"/>
      <c r="AB21350" s="185"/>
      <c r="AC21350" s="431"/>
    </row>
    <row r="21351" spans="24:29">
      <c r="X21351" s="429"/>
      <c r="Y21351" s="429"/>
      <c r="Z21351" s="429"/>
      <c r="AA21351" s="429"/>
      <c r="AB21351" s="185"/>
      <c r="AC21351" s="431"/>
    </row>
    <row r="21352" spans="24:29">
      <c r="X21352" s="429"/>
      <c r="Y21352" s="429"/>
      <c r="Z21352" s="429"/>
      <c r="AA21352" s="429"/>
      <c r="AB21352" s="185"/>
      <c r="AC21352" s="431"/>
    </row>
    <row r="21353" spans="24:29">
      <c r="X21353" s="429"/>
      <c r="Y21353" s="429"/>
      <c r="Z21353" s="429"/>
      <c r="AA21353" s="429"/>
      <c r="AB21353" s="185"/>
      <c r="AC21353" s="431"/>
    </row>
    <row r="21354" spans="24:29">
      <c r="X21354" s="429"/>
      <c r="Y21354" s="429"/>
      <c r="Z21354" s="429"/>
      <c r="AA21354" s="429"/>
      <c r="AB21354" s="185"/>
      <c r="AC21354" s="431"/>
    </row>
    <row r="21355" spans="24:29">
      <c r="X21355" s="429"/>
      <c r="Y21355" s="429"/>
      <c r="Z21355" s="429"/>
      <c r="AA21355" s="429"/>
      <c r="AB21355" s="185"/>
      <c r="AC21355" s="431"/>
    </row>
    <row r="21356" spans="24:29">
      <c r="X21356" s="429"/>
      <c r="Y21356" s="429"/>
      <c r="Z21356" s="429"/>
      <c r="AA21356" s="429"/>
      <c r="AB21356" s="185"/>
      <c r="AC21356" s="431"/>
    </row>
    <row r="21357" spans="24:29">
      <c r="X21357" s="429"/>
      <c r="Y21357" s="429"/>
      <c r="Z21357" s="429"/>
      <c r="AA21357" s="429"/>
      <c r="AB21357" s="185"/>
      <c r="AC21357" s="431"/>
    </row>
    <row r="21358" spans="24:29">
      <c r="X21358" s="429"/>
      <c r="Y21358" s="429"/>
      <c r="Z21358" s="429"/>
      <c r="AA21358" s="429"/>
      <c r="AB21358" s="185"/>
      <c r="AC21358" s="431"/>
    </row>
    <row r="21359" spans="24:29">
      <c r="X21359" s="429"/>
      <c r="Y21359" s="429"/>
      <c r="Z21359" s="429"/>
      <c r="AA21359" s="429"/>
      <c r="AB21359" s="185"/>
      <c r="AC21359" s="431"/>
    </row>
    <row r="21360" spans="24:29">
      <c r="X21360" s="429"/>
      <c r="Y21360" s="429"/>
      <c r="Z21360" s="429"/>
      <c r="AA21360" s="429"/>
      <c r="AB21360" s="185"/>
      <c r="AC21360" s="431"/>
    </row>
    <row r="21361" spans="24:29">
      <c r="X21361" s="429"/>
      <c r="Y21361" s="429"/>
      <c r="Z21361" s="429"/>
      <c r="AA21361" s="429"/>
      <c r="AB21361" s="185"/>
      <c r="AC21361" s="431"/>
    </row>
    <row r="21362" spans="24:29">
      <c r="X21362" s="429"/>
      <c r="Y21362" s="429"/>
      <c r="Z21362" s="429"/>
      <c r="AA21362" s="429"/>
      <c r="AB21362" s="185"/>
      <c r="AC21362" s="431"/>
    </row>
    <row r="21363" spans="24:29">
      <c r="X21363" s="429"/>
      <c r="Y21363" s="429"/>
      <c r="Z21363" s="429"/>
      <c r="AA21363" s="429"/>
      <c r="AB21363" s="185"/>
      <c r="AC21363" s="431"/>
    </row>
    <row r="21364" spans="24:29">
      <c r="X21364" s="429"/>
      <c r="Y21364" s="429"/>
      <c r="Z21364" s="429"/>
      <c r="AA21364" s="429"/>
      <c r="AB21364" s="185"/>
      <c r="AC21364" s="431"/>
    </row>
    <row r="21365" spans="24:29">
      <c r="X21365" s="429"/>
      <c r="Y21365" s="429"/>
      <c r="Z21365" s="429"/>
      <c r="AA21365" s="429"/>
      <c r="AB21365" s="185"/>
      <c r="AC21365" s="431"/>
    </row>
    <row r="21366" spans="24:29">
      <c r="X21366" s="429"/>
      <c r="Y21366" s="429"/>
      <c r="Z21366" s="429"/>
      <c r="AA21366" s="429"/>
      <c r="AB21366" s="185"/>
      <c r="AC21366" s="431"/>
    </row>
    <row r="21367" spans="24:29">
      <c r="X21367" s="429"/>
      <c r="Y21367" s="429"/>
      <c r="Z21367" s="429"/>
      <c r="AA21367" s="429"/>
      <c r="AB21367" s="185"/>
      <c r="AC21367" s="431"/>
    </row>
    <row r="21368" spans="24:29">
      <c r="X21368" s="429"/>
      <c r="Y21368" s="429"/>
      <c r="Z21368" s="429"/>
      <c r="AA21368" s="429"/>
      <c r="AB21368" s="185"/>
      <c r="AC21368" s="431"/>
    </row>
    <row r="21369" spans="24:29">
      <c r="X21369" s="429"/>
      <c r="Y21369" s="429"/>
      <c r="Z21369" s="429"/>
      <c r="AA21369" s="429"/>
      <c r="AB21369" s="185"/>
      <c r="AC21369" s="431"/>
    </row>
    <row r="21370" spans="24:29">
      <c r="X21370" s="429"/>
      <c r="Y21370" s="429"/>
      <c r="Z21370" s="429"/>
      <c r="AA21370" s="429"/>
      <c r="AB21370" s="185"/>
      <c r="AC21370" s="431"/>
    </row>
    <row r="21371" spans="24:29">
      <c r="X21371" s="429"/>
      <c r="Y21371" s="429"/>
      <c r="Z21371" s="429"/>
      <c r="AA21371" s="429"/>
      <c r="AB21371" s="185"/>
      <c r="AC21371" s="431"/>
    </row>
    <row r="21372" spans="24:29">
      <c r="X21372" s="429"/>
      <c r="Y21372" s="429"/>
      <c r="Z21372" s="429"/>
      <c r="AA21372" s="429"/>
      <c r="AB21372" s="185"/>
      <c r="AC21372" s="431"/>
    </row>
    <row r="21373" spans="24:29">
      <c r="X21373" s="429"/>
      <c r="Y21373" s="429"/>
      <c r="Z21373" s="429"/>
      <c r="AA21373" s="429"/>
      <c r="AB21373" s="185"/>
      <c r="AC21373" s="431"/>
    </row>
    <row r="21374" spans="24:29">
      <c r="X21374" s="429"/>
      <c r="Y21374" s="429"/>
      <c r="Z21374" s="429"/>
      <c r="AA21374" s="429"/>
      <c r="AB21374" s="185"/>
      <c r="AC21374" s="431"/>
    </row>
    <row r="21375" spans="24:29">
      <c r="X21375" s="429"/>
      <c r="Y21375" s="429"/>
      <c r="Z21375" s="429"/>
      <c r="AA21375" s="429"/>
      <c r="AB21375" s="185"/>
      <c r="AC21375" s="431"/>
    </row>
    <row r="21376" spans="24:29">
      <c r="X21376" s="429"/>
      <c r="Y21376" s="429"/>
      <c r="Z21376" s="429"/>
      <c r="AA21376" s="429"/>
      <c r="AB21376" s="185"/>
      <c r="AC21376" s="431"/>
    </row>
    <row r="21377" spans="24:29">
      <c r="X21377" s="429"/>
      <c r="Y21377" s="429"/>
      <c r="Z21377" s="429"/>
      <c r="AA21377" s="429"/>
      <c r="AB21377" s="185"/>
      <c r="AC21377" s="431"/>
    </row>
    <row r="21378" spans="24:29">
      <c r="X21378" s="429"/>
      <c r="Y21378" s="429"/>
      <c r="Z21378" s="429"/>
      <c r="AA21378" s="429"/>
      <c r="AB21378" s="185"/>
      <c r="AC21378" s="431"/>
    </row>
    <row r="21379" spans="24:29">
      <c r="X21379" s="429"/>
      <c r="Y21379" s="429"/>
      <c r="Z21379" s="429"/>
      <c r="AA21379" s="429"/>
      <c r="AB21379" s="185"/>
      <c r="AC21379" s="431"/>
    </row>
    <row r="21380" spans="24:29">
      <c r="X21380" s="429"/>
      <c r="Y21380" s="429"/>
      <c r="Z21380" s="429"/>
      <c r="AA21380" s="429"/>
      <c r="AB21380" s="185"/>
      <c r="AC21380" s="431"/>
    </row>
    <row r="21381" spans="24:29">
      <c r="X21381" s="429"/>
      <c r="Y21381" s="429"/>
      <c r="Z21381" s="429"/>
      <c r="AA21381" s="429"/>
      <c r="AB21381" s="185"/>
      <c r="AC21381" s="431"/>
    </row>
    <row r="21382" spans="24:29">
      <c r="X21382" s="429"/>
      <c r="Y21382" s="429"/>
      <c r="Z21382" s="429"/>
      <c r="AA21382" s="429"/>
      <c r="AB21382" s="185"/>
      <c r="AC21382" s="431"/>
    </row>
    <row r="21383" spans="24:29">
      <c r="X21383" s="429"/>
      <c r="Y21383" s="429"/>
      <c r="Z21383" s="429"/>
      <c r="AA21383" s="429"/>
      <c r="AB21383" s="185"/>
      <c r="AC21383" s="431"/>
    </row>
    <row r="21384" spans="24:29">
      <c r="X21384" s="429"/>
      <c r="Y21384" s="429"/>
      <c r="Z21384" s="429"/>
      <c r="AA21384" s="429"/>
      <c r="AB21384" s="185"/>
      <c r="AC21384" s="431"/>
    </row>
    <row r="21385" spans="24:29">
      <c r="X21385" s="429"/>
      <c r="Y21385" s="429"/>
      <c r="Z21385" s="429"/>
      <c r="AA21385" s="429"/>
      <c r="AB21385" s="185"/>
      <c r="AC21385" s="431"/>
    </row>
    <row r="21386" spans="24:29">
      <c r="X21386" s="429"/>
      <c r="Y21386" s="429"/>
      <c r="Z21386" s="429"/>
      <c r="AA21386" s="429"/>
      <c r="AB21386" s="185"/>
      <c r="AC21386" s="431"/>
    </row>
    <row r="21387" spans="24:29">
      <c r="X21387" s="429"/>
      <c r="Y21387" s="429"/>
      <c r="Z21387" s="429"/>
      <c r="AA21387" s="429"/>
      <c r="AB21387" s="185"/>
      <c r="AC21387" s="431"/>
    </row>
    <row r="21388" spans="24:29">
      <c r="X21388" s="429"/>
      <c r="Y21388" s="429"/>
      <c r="Z21388" s="429"/>
      <c r="AA21388" s="429"/>
      <c r="AB21388" s="185"/>
      <c r="AC21388" s="431"/>
    </row>
    <row r="21389" spans="24:29">
      <c r="X21389" s="429"/>
      <c r="Y21389" s="429"/>
      <c r="Z21389" s="429"/>
      <c r="AA21389" s="429"/>
      <c r="AB21389" s="185"/>
      <c r="AC21389" s="431"/>
    </row>
    <row r="21390" spans="24:29">
      <c r="X21390" s="429"/>
      <c r="Y21390" s="429"/>
      <c r="Z21390" s="429"/>
      <c r="AA21390" s="429"/>
      <c r="AB21390" s="185"/>
      <c r="AC21390" s="431"/>
    </row>
    <row r="21391" spans="24:29">
      <c r="X21391" s="429"/>
      <c r="Y21391" s="429"/>
      <c r="Z21391" s="429"/>
      <c r="AA21391" s="429"/>
      <c r="AB21391" s="185"/>
      <c r="AC21391" s="431"/>
    </row>
    <row r="21392" spans="24:29">
      <c r="X21392" s="429"/>
      <c r="Y21392" s="429"/>
      <c r="Z21392" s="429"/>
      <c r="AA21392" s="429"/>
      <c r="AB21392" s="185"/>
      <c r="AC21392" s="431"/>
    </row>
    <row r="21393" spans="24:29">
      <c r="X21393" s="429"/>
      <c r="Y21393" s="429"/>
      <c r="Z21393" s="429"/>
      <c r="AA21393" s="429"/>
      <c r="AB21393" s="185"/>
      <c r="AC21393" s="431"/>
    </row>
    <row r="21394" spans="24:29">
      <c r="X21394" s="429"/>
      <c r="Y21394" s="429"/>
      <c r="Z21394" s="429"/>
      <c r="AA21394" s="429"/>
      <c r="AB21394" s="185"/>
      <c r="AC21394" s="431"/>
    </row>
    <row r="21395" spans="24:29">
      <c r="X21395" s="429"/>
      <c r="Y21395" s="429"/>
      <c r="Z21395" s="429"/>
      <c r="AA21395" s="429"/>
      <c r="AB21395" s="185"/>
      <c r="AC21395" s="431"/>
    </row>
    <row r="21396" spans="24:29">
      <c r="X21396" s="429"/>
      <c r="Y21396" s="429"/>
      <c r="Z21396" s="429"/>
      <c r="AA21396" s="429"/>
      <c r="AB21396" s="185"/>
      <c r="AC21396" s="431"/>
    </row>
    <row r="21397" spans="24:29">
      <c r="X21397" s="429"/>
      <c r="Y21397" s="429"/>
      <c r="Z21397" s="429"/>
      <c r="AA21397" s="429"/>
      <c r="AB21397" s="185"/>
      <c r="AC21397" s="431"/>
    </row>
    <row r="21398" spans="24:29">
      <c r="X21398" s="429"/>
      <c r="Y21398" s="429"/>
      <c r="Z21398" s="429"/>
      <c r="AA21398" s="429"/>
      <c r="AB21398" s="185"/>
      <c r="AC21398" s="431"/>
    </row>
    <row r="21399" spans="24:29">
      <c r="X21399" s="429"/>
      <c r="Y21399" s="429"/>
      <c r="Z21399" s="429"/>
      <c r="AA21399" s="429"/>
      <c r="AB21399" s="185"/>
      <c r="AC21399" s="431"/>
    </row>
    <row r="21400" spans="24:29">
      <c r="X21400" s="429"/>
      <c r="Y21400" s="429"/>
      <c r="Z21400" s="429"/>
      <c r="AA21400" s="429"/>
      <c r="AB21400" s="185"/>
      <c r="AC21400" s="431"/>
    </row>
    <row r="21401" spans="24:29">
      <c r="X21401" s="429"/>
      <c r="Y21401" s="429"/>
      <c r="Z21401" s="429"/>
      <c r="AA21401" s="429"/>
      <c r="AB21401" s="185"/>
      <c r="AC21401" s="431"/>
    </row>
    <row r="21402" spans="24:29">
      <c r="X21402" s="429"/>
      <c r="Y21402" s="429"/>
      <c r="Z21402" s="429"/>
      <c r="AA21402" s="429"/>
      <c r="AB21402" s="185"/>
      <c r="AC21402" s="431"/>
    </row>
    <row r="21403" spans="24:29">
      <c r="X21403" s="429"/>
      <c r="Y21403" s="429"/>
      <c r="Z21403" s="429"/>
      <c r="AA21403" s="429"/>
      <c r="AB21403" s="185"/>
      <c r="AC21403" s="431"/>
    </row>
    <row r="21404" spans="24:29">
      <c r="X21404" s="429"/>
      <c r="Y21404" s="429"/>
      <c r="Z21404" s="429"/>
      <c r="AA21404" s="429"/>
      <c r="AB21404" s="185"/>
      <c r="AC21404" s="431"/>
    </row>
    <row r="21405" spans="24:29">
      <c r="X21405" s="429"/>
      <c r="Y21405" s="429"/>
      <c r="Z21405" s="429"/>
      <c r="AA21405" s="429"/>
      <c r="AB21405" s="185"/>
      <c r="AC21405" s="431"/>
    </row>
    <row r="21406" spans="24:29">
      <c r="X21406" s="429"/>
      <c r="Y21406" s="429"/>
      <c r="Z21406" s="429"/>
      <c r="AA21406" s="429"/>
      <c r="AB21406" s="185"/>
      <c r="AC21406" s="431"/>
    </row>
    <row r="21407" spans="24:29">
      <c r="X21407" s="429"/>
      <c r="Y21407" s="429"/>
      <c r="Z21407" s="429"/>
      <c r="AA21407" s="429"/>
      <c r="AB21407" s="185"/>
      <c r="AC21407" s="431"/>
    </row>
    <row r="21408" spans="24:29">
      <c r="X21408" s="429"/>
      <c r="Y21408" s="429"/>
      <c r="Z21408" s="429"/>
      <c r="AA21408" s="429"/>
      <c r="AB21408" s="185"/>
      <c r="AC21408" s="431"/>
    </row>
    <row r="21409" spans="24:29">
      <c r="X21409" s="429"/>
      <c r="Y21409" s="429"/>
      <c r="Z21409" s="429"/>
      <c r="AA21409" s="429"/>
      <c r="AB21409" s="185"/>
      <c r="AC21409" s="431"/>
    </row>
    <row r="21410" spans="24:29">
      <c r="X21410" s="429"/>
      <c r="Y21410" s="429"/>
      <c r="Z21410" s="429"/>
      <c r="AA21410" s="429"/>
      <c r="AB21410" s="185"/>
      <c r="AC21410" s="431"/>
    </row>
    <row r="21411" spans="24:29">
      <c r="X21411" s="429"/>
      <c r="Y21411" s="429"/>
      <c r="Z21411" s="429"/>
      <c r="AA21411" s="429"/>
      <c r="AB21411" s="185"/>
      <c r="AC21411" s="431"/>
    </row>
    <row r="21412" spans="24:29">
      <c r="X21412" s="429"/>
      <c r="Y21412" s="429"/>
      <c r="Z21412" s="429"/>
      <c r="AA21412" s="429"/>
      <c r="AB21412" s="185"/>
      <c r="AC21412" s="431"/>
    </row>
    <row r="21413" spans="24:29">
      <c r="X21413" s="429"/>
      <c r="Y21413" s="429"/>
      <c r="Z21413" s="429"/>
      <c r="AA21413" s="429"/>
      <c r="AB21413" s="185"/>
      <c r="AC21413" s="431"/>
    </row>
    <row r="21414" spans="24:29">
      <c r="X21414" s="429"/>
      <c r="Y21414" s="429"/>
      <c r="Z21414" s="429"/>
      <c r="AA21414" s="429"/>
      <c r="AB21414" s="185"/>
      <c r="AC21414" s="431"/>
    </row>
    <row r="21415" spans="24:29">
      <c r="X21415" s="429"/>
      <c r="Y21415" s="429"/>
      <c r="Z21415" s="429"/>
      <c r="AA21415" s="429"/>
      <c r="AB21415" s="185"/>
      <c r="AC21415" s="431"/>
    </row>
    <row r="21416" spans="24:29">
      <c r="X21416" s="429"/>
      <c r="Y21416" s="429"/>
      <c r="Z21416" s="429"/>
      <c r="AA21416" s="429"/>
      <c r="AB21416" s="185"/>
      <c r="AC21416" s="431"/>
    </row>
    <row r="21417" spans="24:29">
      <c r="X21417" s="429"/>
      <c r="Y21417" s="429"/>
      <c r="Z21417" s="429"/>
      <c r="AA21417" s="429"/>
      <c r="AB21417" s="185"/>
      <c r="AC21417" s="431"/>
    </row>
    <row r="21418" spans="24:29">
      <c r="X21418" s="429"/>
      <c r="Y21418" s="429"/>
      <c r="Z21418" s="429"/>
      <c r="AA21418" s="429"/>
      <c r="AB21418" s="185"/>
      <c r="AC21418" s="431"/>
    </row>
    <row r="21419" spans="24:29">
      <c r="X21419" s="429"/>
      <c r="Y21419" s="429"/>
      <c r="Z21419" s="429"/>
      <c r="AA21419" s="429"/>
      <c r="AB21419" s="185"/>
      <c r="AC21419" s="431"/>
    </row>
    <row r="21420" spans="24:29">
      <c r="X21420" s="429"/>
      <c r="Y21420" s="429"/>
      <c r="Z21420" s="429"/>
      <c r="AA21420" s="429"/>
      <c r="AB21420" s="185"/>
      <c r="AC21420" s="431"/>
    </row>
    <row r="21421" spans="24:29">
      <c r="X21421" s="429"/>
      <c r="Y21421" s="429"/>
      <c r="Z21421" s="429"/>
      <c r="AA21421" s="429"/>
      <c r="AB21421" s="185"/>
      <c r="AC21421" s="431"/>
    </row>
    <row r="21422" spans="24:29">
      <c r="X21422" s="429"/>
      <c r="Y21422" s="429"/>
      <c r="Z21422" s="429"/>
      <c r="AA21422" s="429"/>
      <c r="AB21422" s="185"/>
      <c r="AC21422" s="431"/>
    </row>
    <row r="21423" spans="24:29">
      <c r="X21423" s="429"/>
      <c r="Y21423" s="429"/>
      <c r="Z21423" s="429"/>
      <c r="AA21423" s="429"/>
      <c r="AB21423" s="185"/>
      <c r="AC21423" s="431"/>
    </row>
    <row r="21424" spans="24:29">
      <c r="X21424" s="429"/>
      <c r="Y21424" s="429"/>
      <c r="Z21424" s="429"/>
      <c r="AA21424" s="429"/>
      <c r="AB21424" s="185"/>
      <c r="AC21424" s="431"/>
    </row>
    <row r="21425" spans="24:29">
      <c r="X21425" s="429"/>
      <c r="Y21425" s="429"/>
      <c r="Z21425" s="429"/>
      <c r="AA21425" s="429"/>
      <c r="AB21425" s="185"/>
      <c r="AC21425" s="431"/>
    </row>
    <row r="21426" spans="24:29">
      <c r="X21426" s="429"/>
      <c r="Y21426" s="429"/>
      <c r="Z21426" s="429"/>
      <c r="AA21426" s="429"/>
      <c r="AB21426" s="185"/>
      <c r="AC21426" s="431"/>
    </row>
    <row r="21427" spans="24:29">
      <c r="X21427" s="429"/>
      <c r="Y21427" s="429"/>
      <c r="Z21427" s="429"/>
      <c r="AA21427" s="429"/>
      <c r="AB21427" s="185"/>
      <c r="AC21427" s="431"/>
    </row>
    <row r="21428" spans="24:29">
      <c r="X21428" s="429"/>
      <c r="Y21428" s="429"/>
      <c r="Z21428" s="429"/>
      <c r="AA21428" s="429"/>
      <c r="AB21428" s="185"/>
      <c r="AC21428" s="431"/>
    </row>
    <row r="21429" spans="24:29">
      <c r="X21429" s="429"/>
      <c r="Y21429" s="429"/>
      <c r="Z21429" s="429"/>
      <c r="AA21429" s="429"/>
      <c r="AB21429" s="185"/>
      <c r="AC21429" s="431"/>
    </row>
    <row r="21430" spans="24:29">
      <c r="X21430" s="429"/>
      <c r="Y21430" s="429"/>
      <c r="Z21430" s="429"/>
      <c r="AA21430" s="429"/>
      <c r="AB21430" s="185"/>
      <c r="AC21430" s="431"/>
    </row>
    <row r="21431" spans="24:29">
      <c r="X21431" s="429"/>
      <c r="Y21431" s="429"/>
      <c r="Z21431" s="429"/>
      <c r="AA21431" s="429"/>
      <c r="AB21431" s="185"/>
      <c r="AC21431" s="431"/>
    </row>
    <row r="21432" spans="24:29">
      <c r="X21432" s="429"/>
      <c r="Y21432" s="429"/>
      <c r="Z21432" s="429"/>
      <c r="AA21432" s="429"/>
      <c r="AB21432" s="185"/>
      <c r="AC21432" s="431"/>
    </row>
    <row r="21433" spans="24:29">
      <c r="X21433" s="429"/>
      <c r="Y21433" s="429"/>
      <c r="Z21433" s="429"/>
      <c r="AA21433" s="429"/>
      <c r="AB21433" s="185"/>
      <c r="AC21433" s="431"/>
    </row>
    <row r="21434" spans="24:29">
      <c r="X21434" s="429"/>
      <c r="Y21434" s="429"/>
      <c r="Z21434" s="429"/>
      <c r="AA21434" s="429"/>
      <c r="AB21434" s="185"/>
      <c r="AC21434" s="431"/>
    </row>
    <row r="21435" spans="24:29">
      <c r="X21435" s="429"/>
      <c r="Y21435" s="429"/>
      <c r="Z21435" s="429"/>
      <c r="AA21435" s="429"/>
      <c r="AB21435" s="185"/>
      <c r="AC21435" s="431"/>
    </row>
    <row r="21436" spans="24:29">
      <c r="X21436" s="429"/>
      <c r="Y21436" s="429"/>
      <c r="Z21436" s="429"/>
      <c r="AA21436" s="429"/>
      <c r="AB21436" s="185"/>
      <c r="AC21436" s="431"/>
    </row>
    <row r="21437" spans="24:29">
      <c r="X21437" s="429"/>
      <c r="Y21437" s="429"/>
      <c r="Z21437" s="429"/>
      <c r="AA21437" s="429"/>
      <c r="AB21437" s="185"/>
      <c r="AC21437" s="431"/>
    </row>
    <row r="21438" spans="24:29">
      <c r="X21438" s="429"/>
      <c r="Y21438" s="429"/>
      <c r="Z21438" s="429"/>
      <c r="AA21438" s="429"/>
      <c r="AB21438" s="185"/>
      <c r="AC21438" s="431"/>
    </row>
    <row r="21439" spans="24:29">
      <c r="X21439" s="429"/>
      <c r="Y21439" s="429"/>
      <c r="Z21439" s="429"/>
      <c r="AA21439" s="429"/>
      <c r="AB21439" s="185"/>
      <c r="AC21439" s="431"/>
    </row>
    <row r="21440" spans="24:29">
      <c r="X21440" s="429"/>
      <c r="Y21440" s="429"/>
      <c r="Z21440" s="429"/>
      <c r="AA21440" s="429"/>
      <c r="AB21440" s="185"/>
      <c r="AC21440" s="431"/>
    </row>
    <row r="21441" spans="24:29">
      <c r="X21441" s="429"/>
      <c r="Y21441" s="429"/>
      <c r="Z21441" s="429"/>
      <c r="AA21441" s="429"/>
      <c r="AB21441" s="185"/>
      <c r="AC21441" s="431"/>
    </row>
    <row r="21442" spans="24:29">
      <c r="X21442" s="429"/>
      <c r="Y21442" s="429"/>
      <c r="Z21442" s="429"/>
      <c r="AA21442" s="429"/>
      <c r="AB21442" s="185"/>
      <c r="AC21442" s="431"/>
    </row>
    <row r="21443" spans="24:29">
      <c r="X21443" s="429"/>
      <c r="Y21443" s="429"/>
      <c r="Z21443" s="429"/>
      <c r="AA21443" s="429"/>
      <c r="AB21443" s="185"/>
      <c r="AC21443" s="431"/>
    </row>
    <row r="21444" spans="24:29">
      <c r="X21444" s="429"/>
      <c r="Y21444" s="429"/>
      <c r="Z21444" s="429"/>
      <c r="AA21444" s="429"/>
      <c r="AB21444" s="185"/>
      <c r="AC21444" s="431"/>
    </row>
    <row r="21445" spans="24:29">
      <c r="X21445" s="429"/>
      <c r="Y21445" s="429"/>
      <c r="Z21445" s="429"/>
      <c r="AA21445" s="429"/>
      <c r="AB21445" s="185"/>
      <c r="AC21445" s="431"/>
    </row>
    <row r="21446" spans="24:29">
      <c r="X21446" s="429"/>
      <c r="Y21446" s="429"/>
      <c r="Z21446" s="429"/>
      <c r="AA21446" s="429"/>
      <c r="AB21446" s="185"/>
      <c r="AC21446" s="431"/>
    </row>
    <row r="21447" spans="24:29">
      <c r="X21447" s="429"/>
      <c r="Y21447" s="429"/>
      <c r="Z21447" s="429"/>
      <c r="AA21447" s="429"/>
      <c r="AB21447" s="185"/>
      <c r="AC21447" s="431"/>
    </row>
    <row r="21448" spans="24:29">
      <c r="X21448" s="429"/>
      <c r="Y21448" s="429"/>
      <c r="Z21448" s="429"/>
      <c r="AA21448" s="429"/>
      <c r="AB21448" s="185"/>
      <c r="AC21448" s="431"/>
    </row>
    <row r="21449" spans="24:29">
      <c r="X21449" s="429"/>
      <c r="Y21449" s="429"/>
      <c r="Z21449" s="429"/>
      <c r="AA21449" s="429"/>
      <c r="AB21449" s="185"/>
      <c r="AC21449" s="431"/>
    </row>
    <row r="21450" spans="24:29">
      <c r="X21450" s="429"/>
      <c r="Y21450" s="429"/>
      <c r="Z21450" s="429"/>
      <c r="AA21450" s="429"/>
      <c r="AB21450" s="185"/>
      <c r="AC21450" s="431"/>
    </row>
    <row r="21451" spans="24:29">
      <c r="X21451" s="429"/>
      <c r="Y21451" s="429"/>
      <c r="Z21451" s="429"/>
      <c r="AA21451" s="429"/>
      <c r="AB21451" s="185"/>
      <c r="AC21451" s="431"/>
    </row>
    <row r="21452" spans="24:29">
      <c r="X21452" s="429"/>
      <c r="Y21452" s="429"/>
      <c r="Z21452" s="429"/>
      <c r="AA21452" s="429"/>
      <c r="AB21452" s="185"/>
      <c r="AC21452" s="431"/>
    </row>
    <row r="21453" spans="24:29">
      <c r="X21453" s="429"/>
      <c r="Y21453" s="429"/>
      <c r="Z21453" s="429"/>
      <c r="AA21453" s="429"/>
      <c r="AB21453" s="185"/>
      <c r="AC21453" s="431"/>
    </row>
    <row r="21454" spans="24:29">
      <c r="X21454" s="429"/>
      <c r="Y21454" s="429"/>
      <c r="Z21454" s="429"/>
      <c r="AA21454" s="429"/>
      <c r="AB21454" s="185"/>
      <c r="AC21454" s="431"/>
    </row>
    <row r="21455" spans="24:29">
      <c r="X21455" s="429"/>
      <c r="Y21455" s="429"/>
      <c r="Z21455" s="429"/>
      <c r="AA21455" s="429"/>
      <c r="AB21455" s="185"/>
      <c r="AC21455" s="431"/>
    </row>
    <row r="21456" spans="24:29">
      <c r="X21456" s="429"/>
      <c r="Y21456" s="429"/>
      <c r="Z21456" s="429"/>
      <c r="AA21456" s="429"/>
      <c r="AB21456" s="185"/>
      <c r="AC21456" s="431"/>
    </row>
    <row r="21457" spans="24:29">
      <c r="X21457" s="429"/>
      <c r="Y21457" s="429"/>
      <c r="Z21457" s="429"/>
      <c r="AA21457" s="429"/>
      <c r="AB21457" s="185"/>
      <c r="AC21457" s="431"/>
    </row>
    <row r="21458" spans="24:29">
      <c r="X21458" s="429"/>
      <c r="Y21458" s="429"/>
      <c r="Z21458" s="429"/>
      <c r="AA21458" s="429"/>
      <c r="AB21458" s="185"/>
      <c r="AC21458" s="431"/>
    </row>
    <row r="21459" spans="24:29">
      <c r="X21459" s="429"/>
      <c r="Y21459" s="429"/>
      <c r="Z21459" s="429"/>
      <c r="AA21459" s="429"/>
      <c r="AB21459" s="185"/>
      <c r="AC21459" s="431"/>
    </row>
    <row r="21460" spans="24:29">
      <c r="X21460" s="429"/>
      <c r="Y21460" s="429"/>
      <c r="Z21460" s="429"/>
      <c r="AA21460" s="429"/>
      <c r="AB21460" s="185"/>
      <c r="AC21460" s="431"/>
    </row>
    <row r="21461" spans="24:29">
      <c r="X21461" s="429"/>
      <c r="Y21461" s="429"/>
      <c r="Z21461" s="429"/>
      <c r="AA21461" s="429"/>
      <c r="AB21461" s="185"/>
      <c r="AC21461" s="431"/>
    </row>
    <row r="21462" spans="24:29">
      <c r="X21462" s="429"/>
      <c r="Y21462" s="429"/>
      <c r="Z21462" s="429"/>
      <c r="AA21462" s="429"/>
      <c r="AB21462" s="185"/>
      <c r="AC21462" s="431"/>
    </row>
    <row r="21463" spans="24:29">
      <c r="X21463" s="429"/>
      <c r="Y21463" s="429"/>
      <c r="Z21463" s="429"/>
      <c r="AA21463" s="429"/>
      <c r="AB21463" s="185"/>
      <c r="AC21463" s="431"/>
    </row>
    <row r="21464" spans="24:29">
      <c r="X21464" s="429"/>
      <c r="Y21464" s="429"/>
      <c r="Z21464" s="429"/>
      <c r="AA21464" s="429"/>
      <c r="AB21464" s="185"/>
      <c r="AC21464" s="431"/>
    </row>
    <row r="21465" spans="24:29">
      <c r="X21465" s="429"/>
      <c r="Y21465" s="429"/>
      <c r="Z21465" s="429"/>
      <c r="AA21465" s="429"/>
      <c r="AB21465" s="185"/>
      <c r="AC21465" s="431"/>
    </row>
    <row r="21466" spans="24:29">
      <c r="X21466" s="429"/>
      <c r="Y21466" s="429"/>
      <c r="Z21466" s="429"/>
      <c r="AA21466" s="429"/>
      <c r="AB21466" s="185"/>
      <c r="AC21466" s="431"/>
    </row>
    <row r="21467" spans="24:29">
      <c r="X21467" s="429"/>
      <c r="Y21467" s="429"/>
      <c r="Z21467" s="429"/>
      <c r="AA21467" s="429"/>
      <c r="AB21467" s="185"/>
      <c r="AC21467" s="431"/>
    </row>
    <row r="21468" spans="24:29">
      <c r="X21468" s="429"/>
      <c r="Y21468" s="429"/>
      <c r="Z21468" s="429"/>
      <c r="AA21468" s="429"/>
      <c r="AB21468" s="185"/>
      <c r="AC21468" s="431"/>
    </row>
    <row r="21469" spans="24:29">
      <c r="X21469" s="429"/>
      <c r="Y21469" s="429"/>
      <c r="Z21469" s="429"/>
      <c r="AA21469" s="429"/>
      <c r="AB21469" s="185"/>
      <c r="AC21469" s="431"/>
    </row>
    <row r="21470" spans="24:29">
      <c r="X21470" s="429"/>
      <c r="Y21470" s="429"/>
      <c r="Z21470" s="429"/>
      <c r="AA21470" s="429"/>
      <c r="AB21470" s="185"/>
      <c r="AC21470" s="431"/>
    </row>
    <row r="21471" spans="24:29">
      <c r="X21471" s="429"/>
      <c r="Y21471" s="429"/>
      <c r="Z21471" s="429"/>
      <c r="AA21471" s="429"/>
      <c r="AB21471" s="185"/>
      <c r="AC21471" s="431"/>
    </row>
    <row r="21472" spans="24:29">
      <c r="X21472" s="429"/>
      <c r="Y21472" s="429"/>
      <c r="Z21472" s="429"/>
      <c r="AA21472" s="429"/>
      <c r="AB21472" s="185"/>
      <c r="AC21472" s="431"/>
    </row>
    <row r="21473" spans="24:29">
      <c r="X21473" s="429"/>
      <c r="Y21473" s="429"/>
      <c r="Z21473" s="429"/>
      <c r="AA21473" s="429"/>
      <c r="AB21473" s="185"/>
      <c r="AC21473" s="431"/>
    </row>
    <row r="21474" spans="24:29">
      <c r="X21474" s="429"/>
      <c r="Y21474" s="429"/>
      <c r="Z21474" s="429"/>
      <c r="AA21474" s="429"/>
      <c r="AB21474" s="185"/>
      <c r="AC21474" s="431"/>
    </row>
    <row r="21475" spans="24:29">
      <c r="X21475" s="429"/>
      <c r="Y21475" s="429"/>
      <c r="Z21475" s="429"/>
      <c r="AA21475" s="429"/>
      <c r="AB21475" s="185"/>
      <c r="AC21475" s="431"/>
    </row>
    <row r="21476" spans="24:29">
      <c r="X21476" s="429"/>
      <c r="Y21476" s="429"/>
      <c r="Z21476" s="429"/>
      <c r="AA21476" s="429"/>
      <c r="AB21476" s="185"/>
      <c r="AC21476" s="431"/>
    </row>
    <row r="21477" spans="24:29">
      <c r="X21477" s="429"/>
      <c r="Y21477" s="429"/>
      <c r="Z21477" s="429"/>
      <c r="AA21477" s="429"/>
      <c r="AB21477" s="185"/>
      <c r="AC21477" s="431"/>
    </row>
    <row r="21478" spans="24:29">
      <c r="X21478" s="429"/>
      <c r="Y21478" s="429"/>
      <c r="Z21478" s="429"/>
      <c r="AA21478" s="429"/>
      <c r="AB21478" s="185"/>
      <c r="AC21478" s="431"/>
    </row>
    <row r="21479" spans="24:29">
      <c r="X21479" s="429"/>
      <c r="Y21479" s="429"/>
      <c r="Z21479" s="429"/>
      <c r="AA21479" s="429"/>
      <c r="AB21479" s="185"/>
      <c r="AC21479" s="431"/>
    </row>
    <row r="21480" spans="24:29">
      <c r="X21480" s="429"/>
      <c r="Y21480" s="429"/>
      <c r="Z21480" s="429"/>
      <c r="AA21480" s="429"/>
      <c r="AB21480" s="185"/>
      <c r="AC21480" s="431"/>
    </row>
    <row r="21481" spans="24:29">
      <c r="X21481" s="429"/>
      <c r="Y21481" s="429"/>
      <c r="Z21481" s="429"/>
      <c r="AA21481" s="429"/>
      <c r="AB21481" s="185"/>
      <c r="AC21481" s="431"/>
    </row>
    <row r="21482" spans="24:29">
      <c r="X21482" s="429"/>
      <c r="Y21482" s="429"/>
      <c r="Z21482" s="429"/>
      <c r="AA21482" s="429"/>
      <c r="AB21482" s="185"/>
      <c r="AC21482" s="431"/>
    </row>
    <row r="21483" spans="24:29">
      <c r="X21483" s="429"/>
      <c r="Y21483" s="429"/>
      <c r="Z21483" s="429"/>
      <c r="AA21483" s="429"/>
      <c r="AB21483" s="185"/>
      <c r="AC21483" s="431"/>
    </row>
    <row r="21484" spans="24:29">
      <c r="X21484" s="429"/>
      <c r="Y21484" s="429"/>
      <c r="Z21484" s="429"/>
      <c r="AA21484" s="429"/>
      <c r="AB21484" s="185"/>
      <c r="AC21484" s="431"/>
    </row>
    <row r="21485" spans="24:29">
      <c r="X21485" s="429"/>
      <c r="Y21485" s="429"/>
      <c r="Z21485" s="429"/>
      <c r="AA21485" s="429"/>
      <c r="AB21485" s="185"/>
      <c r="AC21485" s="431"/>
    </row>
    <row r="21486" spans="24:29">
      <c r="X21486" s="429"/>
      <c r="Y21486" s="429"/>
      <c r="Z21486" s="429"/>
      <c r="AA21486" s="429"/>
      <c r="AB21486" s="185"/>
      <c r="AC21486" s="431"/>
    </row>
    <row r="21487" spans="24:29">
      <c r="X21487" s="429"/>
      <c r="Y21487" s="429"/>
      <c r="Z21487" s="429"/>
      <c r="AA21487" s="429"/>
      <c r="AB21487" s="185"/>
      <c r="AC21487" s="431"/>
    </row>
    <row r="21488" spans="24:29">
      <c r="X21488" s="429"/>
      <c r="Y21488" s="429"/>
      <c r="Z21488" s="429"/>
      <c r="AA21488" s="429"/>
      <c r="AB21488" s="185"/>
      <c r="AC21488" s="431"/>
    </row>
    <row r="21489" spans="24:29">
      <c r="X21489" s="429"/>
      <c r="Y21489" s="429"/>
      <c r="Z21489" s="429"/>
      <c r="AA21489" s="429"/>
      <c r="AB21489" s="185"/>
      <c r="AC21489" s="431"/>
    </row>
    <row r="21490" spans="24:29">
      <c r="X21490" s="429"/>
      <c r="Y21490" s="429"/>
      <c r="Z21490" s="429"/>
      <c r="AA21490" s="429"/>
      <c r="AB21490" s="185"/>
      <c r="AC21490" s="431"/>
    </row>
    <row r="21491" spans="24:29">
      <c r="X21491" s="429"/>
      <c r="Y21491" s="429"/>
      <c r="Z21491" s="429"/>
      <c r="AA21491" s="429"/>
      <c r="AB21491" s="185"/>
      <c r="AC21491" s="431"/>
    </row>
    <row r="21492" spans="24:29">
      <c r="X21492" s="429"/>
      <c r="Y21492" s="429"/>
      <c r="Z21492" s="429"/>
      <c r="AA21492" s="429"/>
      <c r="AB21492" s="185"/>
      <c r="AC21492" s="431"/>
    </row>
    <row r="21493" spans="24:29">
      <c r="X21493" s="429"/>
      <c r="Y21493" s="429"/>
      <c r="Z21493" s="429"/>
      <c r="AA21493" s="429"/>
      <c r="AB21493" s="185"/>
      <c r="AC21493" s="431"/>
    </row>
    <row r="21494" spans="24:29">
      <c r="X21494" s="429"/>
      <c r="Y21494" s="429"/>
      <c r="Z21494" s="429"/>
      <c r="AA21494" s="429"/>
      <c r="AB21494" s="185"/>
      <c r="AC21494" s="431"/>
    </row>
    <row r="21495" spans="24:29">
      <c r="X21495" s="429"/>
      <c r="Y21495" s="429"/>
      <c r="Z21495" s="429"/>
      <c r="AA21495" s="429"/>
      <c r="AB21495" s="185"/>
      <c r="AC21495" s="431"/>
    </row>
    <row r="21496" spans="24:29">
      <c r="X21496" s="429"/>
      <c r="Y21496" s="429"/>
      <c r="Z21496" s="429"/>
      <c r="AA21496" s="429"/>
      <c r="AB21496" s="185"/>
      <c r="AC21496" s="431"/>
    </row>
    <row r="21497" spans="24:29">
      <c r="X21497" s="429"/>
      <c r="Y21497" s="429"/>
      <c r="Z21497" s="429"/>
      <c r="AA21497" s="429"/>
      <c r="AB21497" s="185"/>
      <c r="AC21497" s="431"/>
    </row>
    <row r="21498" spans="24:29">
      <c r="X21498" s="429"/>
      <c r="Y21498" s="429"/>
      <c r="Z21498" s="429"/>
      <c r="AA21498" s="429"/>
      <c r="AB21498" s="185"/>
      <c r="AC21498" s="431"/>
    </row>
    <row r="21499" spans="24:29">
      <c r="X21499" s="429"/>
      <c r="Y21499" s="429"/>
      <c r="Z21499" s="429"/>
      <c r="AA21499" s="429"/>
      <c r="AB21499" s="185"/>
      <c r="AC21499" s="431"/>
    </row>
    <row r="21500" spans="24:29">
      <c r="X21500" s="429"/>
      <c r="Y21500" s="429"/>
      <c r="Z21500" s="429"/>
      <c r="AA21500" s="429"/>
      <c r="AB21500" s="185"/>
      <c r="AC21500" s="431"/>
    </row>
    <row r="21501" spans="24:29">
      <c r="X21501" s="429"/>
      <c r="Y21501" s="429"/>
      <c r="Z21501" s="429"/>
      <c r="AA21501" s="429"/>
      <c r="AB21501" s="185"/>
      <c r="AC21501" s="431"/>
    </row>
    <row r="21502" spans="24:29">
      <c r="X21502" s="429"/>
      <c r="Y21502" s="429"/>
      <c r="Z21502" s="429"/>
      <c r="AA21502" s="429"/>
      <c r="AB21502" s="185"/>
      <c r="AC21502" s="431"/>
    </row>
    <row r="21503" spans="24:29">
      <c r="X21503" s="429"/>
      <c r="Y21503" s="429"/>
      <c r="Z21503" s="429"/>
      <c r="AA21503" s="429"/>
      <c r="AB21503" s="185"/>
      <c r="AC21503" s="431"/>
    </row>
    <row r="21504" spans="24:29">
      <c r="X21504" s="429"/>
      <c r="Y21504" s="429"/>
      <c r="Z21504" s="429"/>
      <c r="AA21504" s="429"/>
      <c r="AB21504" s="185"/>
      <c r="AC21504" s="431"/>
    </row>
    <row r="21505" spans="24:29">
      <c r="X21505" s="429"/>
      <c r="Y21505" s="429"/>
      <c r="Z21505" s="429"/>
      <c r="AA21505" s="429"/>
      <c r="AB21505" s="185"/>
      <c r="AC21505" s="431"/>
    </row>
    <row r="21506" spans="24:29">
      <c r="X21506" s="429"/>
      <c r="Y21506" s="429"/>
      <c r="Z21506" s="429"/>
      <c r="AA21506" s="429"/>
      <c r="AB21506" s="185"/>
      <c r="AC21506" s="431"/>
    </row>
    <row r="21507" spans="24:29">
      <c r="X21507" s="429"/>
      <c r="Y21507" s="429"/>
      <c r="Z21507" s="429"/>
      <c r="AA21507" s="429"/>
      <c r="AB21507" s="185"/>
      <c r="AC21507" s="431"/>
    </row>
    <row r="21508" spans="24:29">
      <c r="X21508" s="429"/>
      <c r="Y21508" s="429"/>
      <c r="Z21508" s="429"/>
      <c r="AA21508" s="429"/>
      <c r="AB21508" s="185"/>
      <c r="AC21508" s="431"/>
    </row>
    <row r="21509" spans="24:29">
      <c r="X21509" s="429"/>
      <c r="Y21509" s="429"/>
      <c r="Z21509" s="429"/>
      <c r="AA21509" s="429"/>
      <c r="AB21509" s="185"/>
      <c r="AC21509" s="431"/>
    </row>
    <row r="21510" spans="24:29">
      <c r="X21510" s="429"/>
      <c r="Y21510" s="429"/>
      <c r="Z21510" s="429"/>
      <c r="AA21510" s="429"/>
      <c r="AB21510" s="185"/>
      <c r="AC21510" s="431"/>
    </row>
    <row r="21511" spans="24:29">
      <c r="X21511" s="429"/>
      <c r="Y21511" s="429"/>
      <c r="Z21511" s="429"/>
      <c r="AA21511" s="429"/>
      <c r="AB21511" s="185"/>
      <c r="AC21511" s="431"/>
    </row>
    <row r="21512" spans="24:29">
      <c r="X21512" s="429"/>
      <c r="Y21512" s="429"/>
      <c r="Z21512" s="429"/>
      <c r="AA21512" s="429"/>
      <c r="AB21512" s="185"/>
      <c r="AC21512" s="431"/>
    </row>
    <row r="21513" spans="24:29">
      <c r="X21513" s="429"/>
      <c r="Y21513" s="429"/>
      <c r="Z21513" s="429"/>
      <c r="AA21513" s="429"/>
      <c r="AB21513" s="185"/>
      <c r="AC21513" s="431"/>
    </row>
    <row r="21514" spans="24:29">
      <c r="X21514" s="429"/>
      <c r="Y21514" s="429"/>
      <c r="Z21514" s="429"/>
      <c r="AA21514" s="429"/>
      <c r="AB21514" s="185"/>
      <c r="AC21514" s="431"/>
    </row>
    <row r="21515" spans="24:29">
      <c r="X21515" s="429"/>
      <c r="Y21515" s="429"/>
      <c r="Z21515" s="429"/>
      <c r="AA21515" s="429"/>
      <c r="AB21515" s="185"/>
      <c r="AC21515" s="431"/>
    </row>
    <row r="21516" spans="24:29">
      <c r="X21516" s="429"/>
      <c r="Y21516" s="429"/>
      <c r="Z21516" s="429"/>
      <c r="AA21516" s="429"/>
      <c r="AB21516" s="185"/>
      <c r="AC21516" s="431"/>
    </row>
    <row r="21517" spans="24:29">
      <c r="X21517" s="429"/>
      <c r="Y21517" s="429"/>
      <c r="Z21517" s="429"/>
      <c r="AA21517" s="429"/>
      <c r="AB21517" s="185"/>
      <c r="AC21517" s="431"/>
    </row>
    <row r="21518" spans="24:29">
      <c r="X21518" s="429"/>
      <c r="Y21518" s="429"/>
      <c r="Z21518" s="429"/>
      <c r="AA21518" s="429"/>
      <c r="AB21518" s="185"/>
      <c r="AC21518" s="431"/>
    </row>
    <row r="21519" spans="24:29">
      <c r="X21519" s="429"/>
      <c r="Y21519" s="429"/>
      <c r="Z21519" s="429"/>
      <c r="AA21519" s="429"/>
      <c r="AB21519" s="185"/>
      <c r="AC21519" s="431"/>
    </row>
    <row r="21520" spans="24:29">
      <c r="X21520" s="429"/>
      <c r="Y21520" s="429"/>
      <c r="Z21520" s="429"/>
      <c r="AA21520" s="429"/>
      <c r="AB21520" s="185"/>
      <c r="AC21520" s="431"/>
    </row>
    <row r="21521" spans="24:29">
      <c r="X21521" s="429"/>
      <c r="Y21521" s="429"/>
      <c r="Z21521" s="429"/>
      <c r="AA21521" s="429"/>
      <c r="AB21521" s="185"/>
      <c r="AC21521" s="431"/>
    </row>
    <row r="21522" spans="24:29">
      <c r="X21522" s="429"/>
      <c r="Y21522" s="429"/>
      <c r="Z21522" s="429"/>
      <c r="AA21522" s="429"/>
      <c r="AB21522" s="185"/>
      <c r="AC21522" s="431"/>
    </row>
    <row r="21523" spans="24:29">
      <c r="X21523" s="429"/>
      <c r="Y21523" s="429"/>
      <c r="Z21523" s="429"/>
      <c r="AA21523" s="429"/>
      <c r="AB21523" s="185"/>
      <c r="AC21523" s="431"/>
    </row>
    <row r="21524" spans="24:29">
      <c r="X21524" s="429"/>
      <c r="Y21524" s="429"/>
      <c r="Z21524" s="429"/>
      <c r="AA21524" s="429"/>
      <c r="AB21524" s="185"/>
      <c r="AC21524" s="431"/>
    </row>
    <row r="21525" spans="24:29">
      <c r="X21525" s="429"/>
      <c r="Y21525" s="429"/>
      <c r="Z21525" s="429"/>
      <c r="AA21525" s="429"/>
      <c r="AB21525" s="185"/>
      <c r="AC21525" s="431"/>
    </row>
    <row r="21526" spans="24:29">
      <c r="X21526" s="429"/>
      <c r="Y21526" s="429"/>
      <c r="Z21526" s="429"/>
      <c r="AA21526" s="429"/>
      <c r="AB21526" s="185"/>
      <c r="AC21526" s="431"/>
    </row>
    <row r="21527" spans="24:29">
      <c r="X21527" s="429"/>
      <c r="Y21527" s="429"/>
      <c r="Z21527" s="429"/>
      <c r="AA21527" s="429"/>
      <c r="AB21527" s="185"/>
      <c r="AC21527" s="431"/>
    </row>
    <row r="21528" spans="24:29">
      <c r="X21528" s="429"/>
      <c r="Y21528" s="429"/>
      <c r="Z21528" s="429"/>
      <c r="AA21528" s="429"/>
      <c r="AB21528" s="185"/>
      <c r="AC21528" s="431"/>
    </row>
    <row r="21529" spans="24:29">
      <c r="X21529" s="429"/>
      <c r="Y21529" s="429"/>
      <c r="Z21529" s="429"/>
      <c r="AA21529" s="429"/>
      <c r="AB21529" s="185"/>
      <c r="AC21529" s="431"/>
    </row>
    <row r="21530" spans="24:29">
      <c r="X21530" s="429"/>
      <c r="Y21530" s="429"/>
      <c r="Z21530" s="429"/>
      <c r="AA21530" s="429"/>
      <c r="AB21530" s="185"/>
      <c r="AC21530" s="431"/>
    </row>
    <row r="21531" spans="24:29">
      <c r="X21531" s="429"/>
      <c r="Y21531" s="429"/>
      <c r="Z21531" s="429"/>
      <c r="AA21531" s="429"/>
      <c r="AB21531" s="185"/>
      <c r="AC21531" s="431"/>
    </row>
    <row r="21532" spans="24:29">
      <c r="X21532" s="429"/>
      <c r="Y21532" s="429"/>
      <c r="Z21532" s="429"/>
      <c r="AA21532" s="429"/>
      <c r="AB21532" s="185"/>
      <c r="AC21532" s="431"/>
    </row>
    <row r="21533" spans="24:29">
      <c r="X21533" s="429"/>
      <c r="Y21533" s="429"/>
      <c r="Z21533" s="429"/>
      <c r="AA21533" s="429"/>
      <c r="AB21533" s="185"/>
      <c r="AC21533" s="431"/>
    </row>
    <row r="21534" spans="24:29">
      <c r="X21534" s="429"/>
      <c r="Y21534" s="429"/>
      <c r="Z21534" s="429"/>
      <c r="AA21534" s="429"/>
      <c r="AB21534" s="185"/>
      <c r="AC21534" s="431"/>
    </row>
    <row r="21535" spans="24:29">
      <c r="X21535" s="429"/>
      <c r="Y21535" s="429"/>
      <c r="Z21535" s="429"/>
      <c r="AA21535" s="429"/>
      <c r="AB21535" s="185"/>
      <c r="AC21535" s="431"/>
    </row>
    <row r="21536" spans="24:29">
      <c r="X21536" s="429"/>
      <c r="Y21536" s="429"/>
      <c r="Z21536" s="429"/>
      <c r="AA21536" s="429"/>
      <c r="AB21536" s="185"/>
      <c r="AC21536" s="431"/>
    </row>
    <row r="21537" spans="24:29">
      <c r="X21537" s="429"/>
      <c r="Y21537" s="429"/>
      <c r="Z21537" s="429"/>
      <c r="AA21537" s="429"/>
      <c r="AB21537" s="185"/>
      <c r="AC21537" s="431"/>
    </row>
    <row r="21538" spans="24:29">
      <c r="X21538" s="429"/>
      <c r="Y21538" s="429"/>
      <c r="Z21538" s="429"/>
      <c r="AA21538" s="429"/>
      <c r="AB21538" s="185"/>
      <c r="AC21538" s="431"/>
    </row>
    <row r="21539" spans="24:29">
      <c r="X21539" s="429"/>
      <c r="Y21539" s="429"/>
      <c r="Z21539" s="429"/>
      <c r="AA21539" s="429"/>
      <c r="AB21539" s="185"/>
      <c r="AC21539" s="431"/>
    </row>
    <row r="21540" spans="24:29">
      <c r="X21540" s="429"/>
      <c r="Y21540" s="429"/>
      <c r="Z21540" s="429"/>
      <c r="AA21540" s="429"/>
      <c r="AB21540" s="185"/>
      <c r="AC21540" s="431"/>
    </row>
    <row r="21541" spans="24:29">
      <c r="X21541" s="429"/>
      <c r="Y21541" s="429"/>
      <c r="Z21541" s="429"/>
      <c r="AA21541" s="429"/>
      <c r="AB21541" s="185"/>
      <c r="AC21541" s="431"/>
    </row>
    <row r="21542" spans="24:29">
      <c r="X21542" s="429"/>
      <c r="Y21542" s="429"/>
      <c r="Z21542" s="429"/>
      <c r="AA21542" s="429"/>
      <c r="AB21542" s="185"/>
      <c r="AC21542" s="431"/>
    </row>
    <row r="21543" spans="24:29">
      <c r="X21543" s="429"/>
      <c r="Y21543" s="429"/>
      <c r="Z21543" s="429"/>
      <c r="AA21543" s="429"/>
      <c r="AB21543" s="185"/>
      <c r="AC21543" s="431"/>
    </row>
    <row r="21544" spans="24:29">
      <c r="X21544" s="429"/>
      <c r="Y21544" s="429"/>
      <c r="Z21544" s="429"/>
      <c r="AA21544" s="429"/>
      <c r="AB21544" s="185"/>
      <c r="AC21544" s="431"/>
    </row>
    <row r="21545" spans="24:29">
      <c r="X21545" s="429"/>
      <c r="Y21545" s="429"/>
      <c r="Z21545" s="429"/>
      <c r="AA21545" s="429"/>
      <c r="AB21545" s="185"/>
      <c r="AC21545" s="431"/>
    </row>
    <row r="21546" spans="24:29">
      <c r="X21546" s="429"/>
      <c r="Y21546" s="429"/>
      <c r="Z21546" s="429"/>
      <c r="AA21546" s="429"/>
      <c r="AB21546" s="185"/>
      <c r="AC21546" s="431"/>
    </row>
    <row r="21547" spans="24:29">
      <c r="X21547" s="429"/>
      <c r="Y21547" s="429"/>
      <c r="Z21547" s="429"/>
      <c r="AA21547" s="429"/>
      <c r="AB21547" s="185"/>
      <c r="AC21547" s="431"/>
    </row>
    <row r="21548" spans="24:29">
      <c r="X21548" s="429"/>
      <c r="Y21548" s="429"/>
      <c r="Z21548" s="429"/>
      <c r="AA21548" s="429"/>
      <c r="AB21548" s="185"/>
      <c r="AC21548" s="431"/>
    </row>
    <row r="21549" spans="24:29">
      <c r="X21549" s="429"/>
      <c r="Y21549" s="429"/>
      <c r="Z21549" s="429"/>
      <c r="AA21549" s="429"/>
      <c r="AB21549" s="185"/>
      <c r="AC21549" s="431"/>
    </row>
    <row r="21550" spans="24:29">
      <c r="X21550" s="429"/>
      <c r="Y21550" s="429"/>
      <c r="Z21550" s="429"/>
      <c r="AA21550" s="429"/>
      <c r="AB21550" s="185"/>
      <c r="AC21550" s="431"/>
    </row>
    <row r="21551" spans="24:29">
      <c r="X21551" s="429"/>
      <c r="Y21551" s="429"/>
      <c r="Z21551" s="429"/>
      <c r="AA21551" s="429"/>
      <c r="AB21551" s="185"/>
      <c r="AC21551" s="431"/>
    </row>
    <row r="21552" spans="24:29">
      <c r="X21552" s="429"/>
      <c r="Y21552" s="429"/>
      <c r="Z21552" s="429"/>
      <c r="AA21552" s="429"/>
      <c r="AB21552" s="185"/>
      <c r="AC21552" s="431"/>
    </row>
    <row r="21553" spans="24:29">
      <c r="X21553" s="429"/>
      <c r="Y21553" s="429"/>
      <c r="Z21553" s="429"/>
      <c r="AA21553" s="429"/>
      <c r="AB21553" s="185"/>
      <c r="AC21553" s="431"/>
    </row>
    <row r="21554" spans="24:29">
      <c r="X21554" s="429"/>
      <c r="Y21554" s="429"/>
      <c r="Z21554" s="429"/>
      <c r="AA21554" s="429"/>
      <c r="AB21554" s="185"/>
      <c r="AC21554" s="431"/>
    </row>
    <row r="21555" spans="24:29">
      <c r="X21555" s="429"/>
      <c r="Y21555" s="429"/>
      <c r="Z21555" s="429"/>
      <c r="AA21555" s="429"/>
      <c r="AB21555" s="185"/>
      <c r="AC21555" s="431"/>
    </row>
    <row r="21556" spans="24:29">
      <c r="X21556" s="429"/>
      <c r="Y21556" s="429"/>
      <c r="Z21556" s="429"/>
      <c r="AA21556" s="429"/>
      <c r="AB21556" s="185"/>
      <c r="AC21556" s="431"/>
    </row>
    <row r="21557" spans="24:29">
      <c r="X21557" s="429"/>
      <c r="Y21557" s="429"/>
      <c r="Z21557" s="429"/>
      <c r="AA21557" s="429"/>
      <c r="AB21557" s="185"/>
      <c r="AC21557" s="431"/>
    </row>
    <row r="21558" spans="24:29">
      <c r="X21558" s="429"/>
      <c r="Y21558" s="429"/>
      <c r="Z21558" s="429"/>
      <c r="AA21558" s="429"/>
      <c r="AB21558" s="185"/>
      <c r="AC21558" s="431"/>
    </row>
    <row r="21559" spans="24:29">
      <c r="X21559" s="429"/>
      <c r="Y21559" s="429"/>
      <c r="Z21559" s="429"/>
      <c r="AA21559" s="429"/>
      <c r="AB21559" s="185"/>
      <c r="AC21559" s="431"/>
    </row>
    <row r="21560" spans="24:29">
      <c r="X21560" s="429"/>
      <c r="Y21560" s="429"/>
      <c r="Z21560" s="429"/>
      <c r="AA21560" s="429"/>
      <c r="AB21560" s="185"/>
      <c r="AC21560" s="431"/>
    </row>
    <row r="21561" spans="24:29">
      <c r="X21561" s="429"/>
      <c r="Y21561" s="429"/>
      <c r="Z21561" s="429"/>
      <c r="AA21561" s="429"/>
      <c r="AB21561" s="185"/>
      <c r="AC21561" s="431"/>
    </row>
    <row r="21562" spans="24:29">
      <c r="X21562" s="429"/>
      <c r="Y21562" s="429"/>
      <c r="Z21562" s="429"/>
      <c r="AA21562" s="429"/>
      <c r="AB21562" s="185"/>
      <c r="AC21562" s="431"/>
    </row>
    <row r="21563" spans="24:29">
      <c r="X21563" s="429"/>
      <c r="Y21563" s="429"/>
      <c r="Z21563" s="429"/>
      <c r="AA21563" s="429"/>
      <c r="AB21563" s="185"/>
      <c r="AC21563" s="431"/>
    </row>
    <row r="21564" spans="24:29">
      <c r="X21564" s="429"/>
      <c r="Y21564" s="429"/>
      <c r="Z21564" s="429"/>
      <c r="AA21564" s="429"/>
      <c r="AB21564" s="185"/>
      <c r="AC21564" s="431"/>
    </row>
    <row r="21565" spans="24:29">
      <c r="X21565" s="429"/>
      <c r="Y21565" s="429"/>
      <c r="Z21565" s="429"/>
      <c r="AA21565" s="429"/>
      <c r="AB21565" s="185"/>
      <c r="AC21565" s="431"/>
    </row>
    <row r="21566" spans="24:29">
      <c r="X21566" s="429"/>
      <c r="Y21566" s="429"/>
      <c r="Z21566" s="429"/>
      <c r="AA21566" s="429"/>
      <c r="AB21566" s="185"/>
      <c r="AC21566" s="431"/>
    </row>
    <row r="21567" spans="24:29">
      <c r="X21567" s="429"/>
      <c r="Y21567" s="429"/>
      <c r="Z21567" s="429"/>
      <c r="AA21567" s="429"/>
      <c r="AB21567" s="185"/>
      <c r="AC21567" s="431"/>
    </row>
    <row r="21568" spans="24:29">
      <c r="X21568" s="429"/>
      <c r="Y21568" s="429"/>
      <c r="Z21568" s="429"/>
      <c r="AA21568" s="429"/>
      <c r="AB21568" s="185"/>
      <c r="AC21568" s="431"/>
    </row>
    <row r="21569" spans="24:29">
      <c r="X21569" s="429"/>
      <c r="Y21569" s="429"/>
      <c r="Z21569" s="429"/>
      <c r="AA21569" s="429"/>
      <c r="AB21569" s="185"/>
      <c r="AC21569" s="431"/>
    </row>
    <row r="21570" spans="24:29">
      <c r="X21570" s="429"/>
      <c r="Y21570" s="429"/>
      <c r="Z21570" s="429"/>
      <c r="AA21570" s="429"/>
      <c r="AB21570" s="185"/>
      <c r="AC21570" s="431"/>
    </row>
    <row r="21571" spans="24:29">
      <c r="X21571" s="429"/>
      <c r="Y21571" s="429"/>
      <c r="Z21571" s="429"/>
      <c r="AA21571" s="429"/>
      <c r="AB21571" s="185"/>
      <c r="AC21571" s="431"/>
    </row>
    <row r="21572" spans="24:29">
      <c r="X21572" s="429"/>
      <c r="Y21572" s="429"/>
      <c r="Z21572" s="429"/>
      <c r="AA21572" s="429"/>
      <c r="AB21572" s="185"/>
      <c r="AC21572" s="431"/>
    </row>
    <row r="21573" spans="24:29">
      <c r="X21573" s="429"/>
      <c r="Y21573" s="429"/>
      <c r="Z21573" s="429"/>
      <c r="AA21573" s="429"/>
      <c r="AB21573" s="185"/>
      <c r="AC21573" s="431"/>
    </row>
    <row r="21574" spans="24:29">
      <c r="X21574" s="429"/>
      <c r="Y21574" s="429"/>
      <c r="Z21574" s="429"/>
      <c r="AA21574" s="429"/>
      <c r="AB21574" s="185"/>
      <c r="AC21574" s="431"/>
    </row>
    <row r="21575" spans="24:29">
      <c r="X21575" s="429"/>
      <c r="Y21575" s="429"/>
      <c r="Z21575" s="429"/>
      <c r="AA21575" s="429"/>
      <c r="AB21575" s="185"/>
      <c r="AC21575" s="431"/>
    </row>
    <row r="21576" spans="24:29">
      <c r="X21576" s="429"/>
      <c r="Y21576" s="429"/>
      <c r="Z21576" s="429"/>
      <c r="AA21576" s="429"/>
      <c r="AB21576" s="185"/>
      <c r="AC21576" s="431"/>
    </row>
    <row r="21577" spans="24:29">
      <c r="X21577" s="429"/>
      <c r="Y21577" s="429"/>
      <c r="Z21577" s="429"/>
      <c r="AA21577" s="429"/>
      <c r="AB21577" s="185"/>
      <c r="AC21577" s="431"/>
    </row>
    <row r="21578" spans="24:29">
      <c r="X21578" s="429"/>
      <c r="Y21578" s="429"/>
      <c r="Z21578" s="429"/>
      <c r="AA21578" s="429"/>
      <c r="AB21578" s="185"/>
      <c r="AC21578" s="431"/>
    </row>
    <row r="21579" spans="24:29">
      <c r="X21579" s="429"/>
      <c r="Y21579" s="429"/>
      <c r="Z21579" s="429"/>
      <c r="AA21579" s="429"/>
      <c r="AB21579" s="185"/>
      <c r="AC21579" s="431"/>
    </row>
    <row r="21580" spans="24:29">
      <c r="X21580" s="429"/>
      <c r="Y21580" s="429"/>
      <c r="Z21580" s="429"/>
      <c r="AA21580" s="429"/>
      <c r="AB21580" s="185"/>
      <c r="AC21580" s="431"/>
    </row>
    <row r="21581" spans="24:29">
      <c r="X21581" s="429"/>
      <c r="Y21581" s="429"/>
      <c r="Z21581" s="429"/>
      <c r="AA21581" s="429"/>
      <c r="AB21581" s="185"/>
      <c r="AC21581" s="431"/>
    </row>
    <row r="21582" spans="24:29">
      <c r="X21582" s="429"/>
      <c r="Y21582" s="429"/>
      <c r="Z21582" s="429"/>
      <c r="AA21582" s="429"/>
      <c r="AB21582" s="185"/>
      <c r="AC21582" s="431"/>
    </row>
    <row r="21583" spans="24:29">
      <c r="X21583" s="429"/>
      <c r="Y21583" s="429"/>
      <c r="Z21583" s="429"/>
      <c r="AA21583" s="429"/>
      <c r="AB21583" s="185"/>
      <c r="AC21583" s="431"/>
    </row>
    <row r="21584" spans="24:29">
      <c r="X21584" s="429"/>
      <c r="Y21584" s="429"/>
      <c r="Z21584" s="429"/>
      <c r="AA21584" s="429"/>
      <c r="AB21584" s="185"/>
      <c r="AC21584" s="431"/>
    </row>
    <row r="21585" spans="24:29">
      <c r="X21585" s="429"/>
      <c r="Y21585" s="429"/>
      <c r="Z21585" s="429"/>
      <c r="AA21585" s="429"/>
      <c r="AB21585" s="185"/>
      <c r="AC21585" s="431"/>
    </row>
    <row r="21586" spans="24:29">
      <c r="X21586" s="429"/>
      <c r="Y21586" s="429"/>
      <c r="Z21586" s="429"/>
      <c r="AA21586" s="429"/>
      <c r="AB21586" s="185"/>
      <c r="AC21586" s="431"/>
    </row>
    <row r="21587" spans="24:29">
      <c r="X21587" s="429"/>
      <c r="Y21587" s="429"/>
      <c r="Z21587" s="429"/>
      <c r="AA21587" s="429"/>
      <c r="AB21587" s="185"/>
      <c r="AC21587" s="431"/>
    </row>
    <row r="21588" spans="24:29">
      <c r="X21588" s="429"/>
      <c r="Y21588" s="429"/>
      <c r="Z21588" s="429"/>
      <c r="AA21588" s="429"/>
      <c r="AB21588" s="185"/>
      <c r="AC21588" s="431"/>
    </row>
    <row r="21589" spans="24:29">
      <c r="X21589" s="429"/>
      <c r="Y21589" s="429"/>
      <c r="Z21589" s="429"/>
      <c r="AA21589" s="429"/>
      <c r="AB21589" s="185"/>
      <c r="AC21589" s="431"/>
    </row>
    <row r="21590" spans="24:29">
      <c r="X21590" s="429"/>
      <c r="Y21590" s="429"/>
      <c r="Z21590" s="429"/>
      <c r="AA21590" s="429"/>
      <c r="AB21590" s="185"/>
      <c r="AC21590" s="431"/>
    </row>
    <row r="21591" spans="24:29">
      <c r="X21591" s="429"/>
      <c r="Y21591" s="429"/>
      <c r="Z21591" s="429"/>
      <c r="AA21591" s="429"/>
      <c r="AB21591" s="185"/>
      <c r="AC21591" s="431"/>
    </row>
    <row r="21592" spans="24:29">
      <c r="X21592" s="429"/>
      <c r="Y21592" s="429"/>
      <c r="Z21592" s="429"/>
      <c r="AA21592" s="429"/>
      <c r="AB21592" s="185"/>
      <c r="AC21592" s="431"/>
    </row>
    <row r="21593" spans="24:29">
      <c r="X21593" s="429"/>
      <c r="Y21593" s="429"/>
      <c r="Z21593" s="429"/>
      <c r="AA21593" s="429"/>
      <c r="AB21593" s="185"/>
      <c r="AC21593" s="431"/>
    </row>
    <row r="21594" spans="24:29">
      <c r="X21594" s="429"/>
      <c r="Y21594" s="429"/>
      <c r="Z21594" s="429"/>
      <c r="AA21594" s="429"/>
      <c r="AB21594" s="185"/>
      <c r="AC21594" s="431"/>
    </row>
    <row r="21595" spans="24:29">
      <c r="X21595" s="429"/>
      <c r="Y21595" s="429"/>
      <c r="Z21595" s="429"/>
      <c r="AA21595" s="429"/>
      <c r="AB21595" s="185"/>
      <c r="AC21595" s="431"/>
    </row>
    <row r="21596" spans="24:29">
      <c r="X21596" s="429"/>
      <c r="Y21596" s="429"/>
      <c r="Z21596" s="429"/>
      <c r="AA21596" s="429"/>
      <c r="AB21596" s="185"/>
      <c r="AC21596" s="431"/>
    </row>
    <row r="21597" spans="24:29">
      <c r="X21597" s="429"/>
      <c r="Y21597" s="429"/>
      <c r="Z21597" s="429"/>
      <c r="AA21597" s="429"/>
      <c r="AB21597" s="185"/>
      <c r="AC21597" s="431"/>
    </row>
    <row r="21598" spans="24:29">
      <c r="X21598" s="429"/>
      <c r="Y21598" s="429"/>
      <c r="Z21598" s="429"/>
      <c r="AA21598" s="429"/>
      <c r="AB21598" s="185"/>
      <c r="AC21598" s="431"/>
    </row>
    <row r="21599" spans="24:29">
      <c r="X21599" s="429"/>
      <c r="Y21599" s="429"/>
      <c r="Z21599" s="429"/>
      <c r="AA21599" s="429"/>
      <c r="AB21599" s="185"/>
      <c r="AC21599" s="431"/>
    </row>
    <row r="21600" spans="24:29">
      <c r="X21600" s="429"/>
      <c r="Y21600" s="429"/>
      <c r="Z21600" s="429"/>
      <c r="AA21600" s="429"/>
      <c r="AB21600" s="185"/>
      <c r="AC21600" s="431"/>
    </row>
    <row r="21601" spans="24:29">
      <c r="X21601" s="429"/>
      <c r="Y21601" s="429"/>
      <c r="Z21601" s="429"/>
      <c r="AA21601" s="429"/>
      <c r="AB21601" s="185"/>
      <c r="AC21601" s="431"/>
    </row>
    <row r="21602" spans="24:29">
      <c r="X21602" s="429"/>
      <c r="Y21602" s="429"/>
      <c r="Z21602" s="429"/>
      <c r="AA21602" s="429"/>
      <c r="AB21602" s="185"/>
      <c r="AC21602" s="431"/>
    </row>
    <row r="21603" spans="24:29">
      <c r="X21603" s="429"/>
      <c r="Y21603" s="429"/>
      <c r="Z21603" s="429"/>
      <c r="AA21603" s="429"/>
      <c r="AB21603" s="185"/>
      <c r="AC21603" s="431"/>
    </row>
    <row r="21604" spans="24:29">
      <c r="X21604" s="429"/>
      <c r="Y21604" s="429"/>
      <c r="Z21604" s="429"/>
      <c r="AA21604" s="429"/>
      <c r="AB21604" s="185"/>
      <c r="AC21604" s="431"/>
    </row>
    <row r="21605" spans="24:29">
      <c r="X21605" s="429"/>
      <c r="Y21605" s="429"/>
      <c r="Z21605" s="429"/>
      <c r="AA21605" s="429"/>
      <c r="AB21605" s="185"/>
      <c r="AC21605" s="431"/>
    </row>
    <row r="21606" spans="24:29">
      <c r="X21606" s="429"/>
      <c r="Y21606" s="429"/>
      <c r="Z21606" s="429"/>
      <c r="AA21606" s="429"/>
      <c r="AB21606" s="185"/>
      <c r="AC21606" s="431"/>
    </row>
    <row r="21607" spans="24:29">
      <c r="X21607" s="429"/>
      <c r="Y21607" s="429"/>
      <c r="Z21607" s="429"/>
      <c r="AA21607" s="429"/>
      <c r="AB21607" s="185"/>
      <c r="AC21607" s="431"/>
    </row>
    <row r="21608" spans="24:29">
      <c r="X21608" s="429"/>
      <c r="Y21608" s="429"/>
      <c r="Z21608" s="429"/>
      <c r="AA21608" s="429"/>
      <c r="AB21608" s="185"/>
      <c r="AC21608" s="431"/>
    </row>
    <row r="21609" spans="24:29">
      <c r="X21609" s="429"/>
      <c r="Y21609" s="429"/>
      <c r="Z21609" s="429"/>
      <c r="AA21609" s="429"/>
      <c r="AB21609" s="185"/>
      <c r="AC21609" s="431"/>
    </row>
    <row r="21610" spans="24:29">
      <c r="X21610" s="429"/>
      <c r="Y21610" s="429"/>
      <c r="Z21610" s="429"/>
      <c r="AA21610" s="429"/>
      <c r="AB21610" s="185"/>
      <c r="AC21610" s="431"/>
    </row>
    <row r="21611" spans="24:29">
      <c r="X21611" s="429"/>
      <c r="Y21611" s="429"/>
      <c r="Z21611" s="429"/>
      <c r="AA21611" s="429"/>
      <c r="AB21611" s="185"/>
      <c r="AC21611" s="431"/>
    </row>
    <row r="21612" spans="24:29">
      <c r="X21612" s="429"/>
      <c r="Y21612" s="429"/>
      <c r="Z21612" s="429"/>
      <c r="AA21612" s="429"/>
      <c r="AB21612" s="185"/>
      <c r="AC21612" s="431"/>
    </row>
    <row r="21613" spans="24:29">
      <c r="X21613" s="429"/>
      <c r="Y21613" s="429"/>
      <c r="Z21613" s="429"/>
      <c r="AA21613" s="429"/>
      <c r="AB21613" s="185"/>
      <c r="AC21613" s="431"/>
    </row>
    <row r="21614" spans="24:29">
      <c r="X21614" s="429"/>
      <c r="Y21614" s="429"/>
      <c r="Z21614" s="429"/>
      <c r="AA21614" s="429"/>
      <c r="AB21614" s="185"/>
      <c r="AC21614" s="431"/>
    </row>
    <row r="21615" spans="24:29">
      <c r="X21615" s="429"/>
      <c r="Y21615" s="429"/>
      <c r="Z21615" s="429"/>
      <c r="AA21615" s="429"/>
      <c r="AB21615" s="185"/>
      <c r="AC21615" s="431"/>
    </row>
    <row r="21616" spans="24:29">
      <c r="X21616" s="429"/>
      <c r="Y21616" s="429"/>
      <c r="Z21616" s="429"/>
      <c r="AA21616" s="429"/>
      <c r="AB21616" s="185"/>
      <c r="AC21616" s="431"/>
    </row>
    <row r="21617" spans="24:29">
      <c r="X21617" s="429"/>
      <c r="Y21617" s="429"/>
      <c r="Z21617" s="429"/>
      <c r="AA21617" s="429"/>
      <c r="AB21617" s="185"/>
      <c r="AC21617" s="431"/>
    </row>
    <row r="21618" spans="24:29">
      <c r="X21618" s="429"/>
      <c r="Y21618" s="429"/>
      <c r="Z21618" s="429"/>
      <c r="AA21618" s="429"/>
      <c r="AB21618" s="185"/>
      <c r="AC21618" s="431"/>
    </row>
    <row r="21619" spans="24:29">
      <c r="X21619" s="429"/>
      <c r="Y21619" s="429"/>
      <c r="Z21619" s="429"/>
      <c r="AA21619" s="429"/>
      <c r="AB21619" s="185"/>
      <c r="AC21619" s="431"/>
    </row>
    <row r="21620" spans="24:29">
      <c r="X21620" s="429"/>
      <c r="Y21620" s="429"/>
      <c r="Z21620" s="429"/>
      <c r="AA21620" s="429"/>
      <c r="AB21620" s="185"/>
      <c r="AC21620" s="431"/>
    </row>
    <row r="21621" spans="24:29">
      <c r="X21621" s="429"/>
      <c r="Y21621" s="429"/>
      <c r="Z21621" s="429"/>
      <c r="AA21621" s="429"/>
      <c r="AB21621" s="185"/>
      <c r="AC21621" s="431"/>
    </row>
    <row r="21622" spans="24:29">
      <c r="X21622" s="429"/>
      <c r="Y21622" s="429"/>
      <c r="Z21622" s="429"/>
      <c r="AA21622" s="429"/>
      <c r="AB21622" s="185"/>
      <c r="AC21622" s="431"/>
    </row>
    <row r="21623" spans="24:29">
      <c r="X21623" s="429"/>
      <c r="Y21623" s="429"/>
      <c r="Z21623" s="429"/>
      <c r="AA21623" s="429"/>
      <c r="AB21623" s="185"/>
      <c r="AC21623" s="431"/>
    </row>
    <row r="21624" spans="24:29">
      <c r="X21624" s="429"/>
      <c r="Y21624" s="429"/>
      <c r="Z21624" s="429"/>
      <c r="AA21624" s="429"/>
      <c r="AB21624" s="185"/>
      <c r="AC21624" s="431"/>
    </row>
    <row r="21625" spans="24:29">
      <c r="X21625" s="429"/>
      <c r="Y21625" s="429"/>
      <c r="Z21625" s="429"/>
      <c r="AA21625" s="429"/>
      <c r="AB21625" s="185"/>
      <c r="AC21625" s="431"/>
    </row>
    <row r="21626" spans="24:29">
      <c r="X21626" s="429"/>
      <c r="Y21626" s="429"/>
      <c r="Z21626" s="429"/>
      <c r="AA21626" s="429"/>
      <c r="AB21626" s="185"/>
      <c r="AC21626" s="431"/>
    </row>
    <row r="21627" spans="24:29">
      <c r="X21627" s="429"/>
      <c r="Y21627" s="429"/>
      <c r="Z21627" s="429"/>
      <c r="AA21627" s="429"/>
      <c r="AB21627" s="185"/>
      <c r="AC21627" s="431"/>
    </row>
    <row r="21628" spans="24:29">
      <c r="X21628" s="429"/>
      <c r="Y21628" s="429"/>
      <c r="Z21628" s="429"/>
      <c r="AA21628" s="429"/>
      <c r="AB21628" s="185"/>
      <c r="AC21628" s="431"/>
    </row>
    <row r="21629" spans="24:29">
      <c r="X21629" s="429"/>
      <c r="Y21629" s="429"/>
      <c r="Z21629" s="429"/>
      <c r="AA21629" s="429"/>
      <c r="AB21629" s="185"/>
      <c r="AC21629" s="431"/>
    </row>
    <row r="21630" spans="24:29">
      <c r="X21630" s="429"/>
      <c r="Y21630" s="429"/>
      <c r="Z21630" s="429"/>
      <c r="AA21630" s="429"/>
      <c r="AB21630" s="185"/>
      <c r="AC21630" s="431"/>
    </row>
    <row r="21631" spans="24:29">
      <c r="X21631" s="429"/>
      <c r="Y21631" s="429"/>
      <c r="Z21631" s="429"/>
      <c r="AA21631" s="429"/>
      <c r="AB21631" s="185"/>
      <c r="AC21631" s="431"/>
    </row>
    <row r="21632" spans="24:29">
      <c r="X21632" s="429"/>
      <c r="Y21632" s="429"/>
      <c r="Z21632" s="429"/>
      <c r="AA21632" s="429"/>
      <c r="AB21632" s="185"/>
      <c r="AC21632" s="431"/>
    </row>
    <row r="21633" spans="24:29">
      <c r="X21633" s="429"/>
      <c r="Y21633" s="429"/>
      <c r="Z21633" s="429"/>
      <c r="AA21633" s="429"/>
      <c r="AB21633" s="185"/>
      <c r="AC21633" s="431"/>
    </row>
    <row r="21634" spans="24:29">
      <c r="X21634" s="429"/>
      <c r="Y21634" s="429"/>
      <c r="Z21634" s="429"/>
      <c r="AA21634" s="429"/>
      <c r="AB21634" s="185"/>
      <c r="AC21634" s="431"/>
    </row>
    <row r="21635" spans="24:29">
      <c r="X21635" s="429"/>
      <c r="Y21635" s="429"/>
      <c r="Z21635" s="429"/>
      <c r="AA21635" s="429"/>
      <c r="AB21635" s="185"/>
      <c r="AC21635" s="431"/>
    </row>
    <row r="21636" spans="24:29">
      <c r="X21636" s="429"/>
      <c r="Y21636" s="429"/>
      <c r="Z21636" s="429"/>
      <c r="AA21636" s="429"/>
      <c r="AB21636" s="185"/>
      <c r="AC21636" s="431"/>
    </row>
    <row r="21637" spans="24:29">
      <c r="X21637" s="429"/>
      <c r="Y21637" s="429"/>
      <c r="Z21637" s="429"/>
      <c r="AA21637" s="429"/>
      <c r="AB21637" s="185"/>
      <c r="AC21637" s="431"/>
    </row>
    <row r="21638" spans="24:29">
      <c r="X21638" s="429"/>
      <c r="Y21638" s="429"/>
      <c r="Z21638" s="429"/>
      <c r="AA21638" s="429"/>
      <c r="AB21638" s="185"/>
      <c r="AC21638" s="431"/>
    </row>
    <row r="21639" spans="24:29">
      <c r="X21639" s="429"/>
      <c r="Y21639" s="429"/>
      <c r="Z21639" s="429"/>
      <c r="AA21639" s="429"/>
      <c r="AB21639" s="185"/>
      <c r="AC21639" s="431"/>
    </row>
    <row r="21640" spans="24:29">
      <c r="X21640" s="429"/>
      <c r="Y21640" s="429"/>
      <c r="Z21640" s="429"/>
      <c r="AA21640" s="429"/>
      <c r="AB21640" s="185"/>
      <c r="AC21640" s="431"/>
    </row>
    <row r="21641" spans="24:29">
      <c r="X21641" s="429"/>
      <c r="Y21641" s="429"/>
      <c r="Z21641" s="429"/>
      <c r="AA21641" s="429"/>
      <c r="AB21641" s="185"/>
      <c r="AC21641" s="431"/>
    </row>
    <row r="21642" spans="24:29">
      <c r="X21642" s="429"/>
      <c r="Y21642" s="429"/>
      <c r="Z21642" s="429"/>
      <c r="AA21642" s="429"/>
      <c r="AB21642" s="185"/>
      <c r="AC21642" s="431"/>
    </row>
    <row r="21643" spans="24:29">
      <c r="X21643" s="429"/>
      <c r="Y21643" s="429"/>
      <c r="Z21643" s="429"/>
      <c r="AA21643" s="429"/>
      <c r="AB21643" s="185"/>
      <c r="AC21643" s="431"/>
    </row>
    <row r="21644" spans="24:29">
      <c r="X21644" s="429"/>
      <c r="Y21644" s="429"/>
      <c r="Z21644" s="429"/>
      <c r="AA21644" s="429"/>
      <c r="AB21644" s="185"/>
      <c r="AC21644" s="431"/>
    </row>
    <row r="21645" spans="24:29">
      <c r="X21645" s="429"/>
      <c r="Y21645" s="429"/>
      <c r="Z21645" s="429"/>
      <c r="AA21645" s="429"/>
      <c r="AB21645" s="185"/>
      <c r="AC21645" s="431"/>
    </row>
    <row r="21646" spans="24:29">
      <c r="X21646" s="429"/>
      <c r="Y21646" s="429"/>
      <c r="Z21646" s="429"/>
      <c r="AA21646" s="429"/>
      <c r="AB21646" s="185"/>
      <c r="AC21646" s="431"/>
    </row>
    <row r="21647" spans="24:29">
      <c r="X21647" s="429"/>
      <c r="Y21647" s="429"/>
      <c r="Z21647" s="429"/>
      <c r="AA21647" s="429"/>
      <c r="AB21647" s="185"/>
      <c r="AC21647" s="431"/>
    </row>
    <row r="21648" spans="24:29">
      <c r="X21648" s="429"/>
      <c r="Y21648" s="429"/>
      <c r="Z21648" s="429"/>
      <c r="AA21648" s="429"/>
      <c r="AB21648" s="185"/>
      <c r="AC21648" s="431"/>
    </row>
    <row r="21649" spans="24:29">
      <c r="X21649" s="429"/>
      <c r="Y21649" s="429"/>
      <c r="Z21649" s="429"/>
      <c r="AA21649" s="429"/>
      <c r="AB21649" s="185"/>
      <c r="AC21649" s="431"/>
    </row>
    <row r="21650" spans="24:29">
      <c r="X21650" s="429"/>
      <c r="Y21650" s="429"/>
      <c r="Z21650" s="429"/>
      <c r="AA21650" s="429"/>
      <c r="AB21650" s="185"/>
      <c r="AC21650" s="431"/>
    </row>
    <row r="21651" spans="24:29">
      <c r="X21651" s="429"/>
      <c r="Y21651" s="429"/>
      <c r="Z21651" s="429"/>
      <c r="AA21651" s="429"/>
      <c r="AB21651" s="185"/>
      <c r="AC21651" s="431"/>
    </row>
    <row r="21652" spans="24:29">
      <c r="X21652" s="429"/>
      <c r="Y21652" s="429"/>
      <c r="Z21652" s="429"/>
      <c r="AA21652" s="429"/>
      <c r="AB21652" s="185"/>
      <c r="AC21652" s="431"/>
    </row>
    <row r="21653" spans="24:29">
      <c r="X21653" s="429"/>
      <c r="Y21653" s="429"/>
      <c r="Z21653" s="429"/>
      <c r="AA21653" s="429"/>
      <c r="AB21653" s="185"/>
      <c r="AC21653" s="431"/>
    </row>
    <row r="21654" spans="24:29">
      <c r="X21654" s="429"/>
      <c r="Y21654" s="429"/>
      <c r="Z21654" s="429"/>
      <c r="AA21654" s="429"/>
      <c r="AB21654" s="185"/>
      <c r="AC21654" s="431"/>
    </row>
    <row r="21655" spans="24:29">
      <c r="X21655" s="429"/>
      <c r="Y21655" s="429"/>
      <c r="Z21655" s="429"/>
      <c r="AA21655" s="429"/>
      <c r="AB21655" s="185"/>
      <c r="AC21655" s="431"/>
    </row>
    <row r="21656" spans="24:29">
      <c r="X21656" s="429"/>
      <c r="Y21656" s="429"/>
      <c r="Z21656" s="429"/>
      <c r="AA21656" s="429"/>
      <c r="AB21656" s="185"/>
      <c r="AC21656" s="431"/>
    </row>
    <row r="21657" spans="24:29">
      <c r="X21657" s="429"/>
      <c r="Y21657" s="429"/>
      <c r="Z21657" s="429"/>
      <c r="AA21657" s="429"/>
      <c r="AB21657" s="185"/>
      <c r="AC21657" s="431"/>
    </row>
    <row r="21658" spans="24:29">
      <c r="X21658" s="429"/>
      <c r="Y21658" s="429"/>
      <c r="Z21658" s="429"/>
      <c r="AA21658" s="429"/>
      <c r="AB21658" s="185"/>
      <c r="AC21658" s="431"/>
    </row>
    <row r="21659" spans="24:29">
      <c r="X21659" s="429"/>
      <c r="Y21659" s="429"/>
      <c r="Z21659" s="429"/>
      <c r="AA21659" s="429"/>
      <c r="AB21659" s="185"/>
      <c r="AC21659" s="431"/>
    </row>
    <row r="21660" spans="24:29">
      <c r="X21660" s="429"/>
      <c r="Y21660" s="429"/>
      <c r="Z21660" s="429"/>
      <c r="AA21660" s="429"/>
      <c r="AB21660" s="185"/>
      <c r="AC21660" s="431"/>
    </row>
    <row r="21661" spans="24:29">
      <c r="X21661" s="429"/>
      <c r="Y21661" s="429"/>
      <c r="Z21661" s="429"/>
      <c r="AA21661" s="429"/>
      <c r="AB21661" s="185"/>
      <c r="AC21661" s="431"/>
    </row>
    <row r="21662" spans="24:29">
      <c r="X21662" s="429"/>
      <c r="Y21662" s="429"/>
      <c r="Z21662" s="429"/>
      <c r="AA21662" s="429"/>
      <c r="AB21662" s="185"/>
      <c r="AC21662" s="431"/>
    </row>
    <row r="21663" spans="24:29">
      <c r="X21663" s="429"/>
      <c r="Y21663" s="429"/>
      <c r="Z21663" s="429"/>
      <c r="AA21663" s="429"/>
      <c r="AB21663" s="185"/>
      <c r="AC21663" s="431"/>
    </row>
    <row r="21664" spans="24:29">
      <c r="X21664" s="429"/>
      <c r="Y21664" s="429"/>
      <c r="Z21664" s="429"/>
      <c r="AA21664" s="429"/>
      <c r="AB21664" s="185"/>
      <c r="AC21664" s="431"/>
    </row>
    <row r="21665" spans="24:29">
      <c r="X21665" s="429"/>
      <c r="Y21665" s="429"/>
      <c r="Z21665" s="429"/>
      <c r="AA21665" s="429"/>
      <c r="AB21665" s="185"/>
      <c r="AC21665" s="431"/>
    </row>
    <row r="21666" spans="24:29">
      <c r="X21666" s="429"/>
      <c r="Y21666" s="429"/>
      <c r="Z21666" s="429"/>
      <c r="AA21666" s="429"/>
      <c r="AB21666" s="185"/>
      <c r="AC21666" s="431"/>
    </row>
    <row r="21667" spans="24:29">
      <c r="X21667" s="429"/>
      <c r="Y21667" s="429"/>
      <c r="Z21667" s="429"/>
      <c r="AA21667" s="429"/>
      <c r="AB21667" s="185"/>
      <c r="AC21667" s="431"/>
    </row>
    <row r="21668" spans="24:29">
      <c r="X21668" s="429"/>
      <c r="Y21668" s="429"/>
      <c r="Z21668" s="429"/>
      <c r="AA21668" s="429"/>
      <c r="AB21668" s="185"/>
      <c r="AC21668" s="431"/>
    </row>
    <row r="21669" spans="24:29">
      <c r="X21669" s="429"/>
      <c r="Y21669" s="429"/>
      <c r="Z21669" s="429"/>
      <c r="AA21669" s="429"/>
      <c r="AB21669" s="185"/>
      <c r="AC21669" s="431"/>
    </row>
    <row r="21670" spans="24:29">
      <c r="X21670" s="429"/>
      <c r="Y21670" s="429"/>
      <c r="Z21670" s="429"/>
      <c r="AA21670" s="429"/>
      <c r="AB21670" s="185"/>
      <c r="AC21670" s="431"/>
    </row>
    <row r="21671" spans="24:29">
      <c r="X21671" s="429"/>
      <c r="Y21671" s="429"/>
      <c r="Z21671" s="429"/>
      <c r="AA21671" s="429"/>
      <c r="AB21671" s="185"/>
      <c r="AC21671" s="431"/>
    </row>
    <row r="21672" spans="24:29">
      <c r="X21672" s="429"/>
      <c r="Y21672" s="429"/>
      <c r="Z21672" s="429"/>
      <c r="AA21672" s="429"/>
      <c r="AB21672" s="185"/>
      <c r="AC21672" s="431"/>
    </row>
    <row r="21673" spans="24:29">
      <c r="X21673" s="429"/>
      <c r="Y21673" s="429"/>
      <c r="Z21673" s="429"/>
      <c r="AA21673" s="429"/>
      <c r="AB21673" s="185"/>
      <c r="AC21673" s="431"/>
    </row>
    <row r="21674" spans="24:29">
      <c r="X21674" s="429"/>
      <c r="Y21674" s="429"/>
      <c r="Z21674" s="429"/>
      <c r="AA21674" s="429"/>
      <c r="AB21674" s="185"/>
      <c r="AC21674" s="431"/>
    </row>
    <row r="21675" spans="24:29">
      <c r="X21675" s="429"/>
      <c r="Y21675" s="429"/>
      <c r="Z21675" s="429"/>
      <c r="AA21675" s="429"/>
      <c r="AB21675" s="185"/>
      <c r="AC21675" s="431"/>
    </row>
    <row r="21676" spans="24:29">
      <c r="X21676" s="429"/>
      <c r="Y21676" s="429"/>
      <c r="Z21676" s="429"/>
      <c r="AA21676" s="429"/>
      <c r="AB21676" s="185"/>
      <c r="AC21676" s="431"/>
    </row>
    <row r="21677" spans="24:29">
      <c r="X21677" s="429"/>
      <c r="Y21677" s="429"/>
      <c r="Z21677" s="429"/>
      <c r="AA21677" s="429"/>
      <c r="AB21677" s="185"/>
      <c r="AC21677" s="431"/>
    </row>
    <row r="21678" spans="24:29">
      <c r="X21678" s="429"/>
      <c r="Y21678" s="429"/>
      <c r="Z21678" s="429"/>
      <c r="AA21678" s="429"/>
      <c r="AB21678" s="185"/>
      <c r="AC21678" s="431"/>
    </row>
    <row r="21679" spans="24:29">
      <c r="X21679" s="429"/>
      <c r="Y21679" s="429"/>
      <c r="Z21679" s="429"/>
      <c r="AA21679" s="429"/>
      <c r="AB21679" s="185"/>
      <c r="AC21679" s="431"/>
    </row>
    <row r="21680" spans="24:29">
      <c r="X21680" s="429"/>
      <c r="Y21680" s="429"/>
      <c r="Z21680" s="429"/>
      <c r="AA21680" s="429"/>
      <c r="AB21680" s="185"/>
      <c r="AC21680" s="431"/>
    </row>
    <row r="21681" spans="24:29">
      <c r="X21681" s="429"/>
      <c r="Y21681" s="429"/>
      <c r="Z21681" s="429"/>
      <c r="AA21681" s="429"/>
      <c r="AB21681" s="185"/>
      <c r="AC21681" s="431"/>
    </row>
    <row r="21682" spans="24:29">
      <c r="X21682" s="429"/>
      <c r="Y21682" s="429"/>
      <c r="Z21682" s="429"/>
      <c r="AA21682" s="429"/>
      <c r="AB21682" s="185"/>
      <c r="AC21682" s="431"/>
    </row>
    <row r="21683" spans="24:29">
      <c r="X21683" s="429"/>
      <c r="Y21683" s="429"/>
      <c r="Z21683" s="429"/>
      <c r="AA21683" s="429"/>
      <c r="AB21683" s="185"/>
      <c r="AC21683" s="431"/>
    </row>
    <row r="21684" spans="24:29">
      <c r="X21684" s="429"/>
      <c r="Y21684" s="429"/>
      <c r="Z21684" s="429"/>
      <c r="AA21684" s="429"/>
      <c r="AB21684" s="185"/>
      <c r="AC21684" s="431"/>
    </row>
    <row r="21685" spans="24:29">
      <c r="X21685" s="429"/>
      <c r="Y21685" s="429"/>
      <c r="Z21685" s="429"/>
      <c r="AA21685" s="429"/>
      <c r="AB21685" s="185"/>
      <c r="AC21685" s="431"/>
    </row>
    <row r="21686" spans="24:29">
      <c r="X21686" s="429"/>
      <c r="Y21686" s="429"/>
      <c r="Z21686" s="429"/>
      <c r="AA21686" s="429"/>
      <c r="AB21686" s="185"/>
      <c r="AC21686" s="431"/>
    </row>
    <row r="21687" spans="24:29">
      <c r="X21687" s="429"/>
      <c r="Y21687" s="429"/>
      <c r="Z21687" s="429"/>
      <c r="AA21687" s="429"/>
      <c r="AB21687" s="185"/>
      <c r="AC21687" s="431"/>
    </row>
    <row r="21688" spans="24:29">
      <c r="X21688" s="429"/>
      <c r="Y21688" s="429"/>
      <c r="Z21688" s="429"/>
      <c r="AA21688" s="429"/>
      <c r="AB21688" s="185"/>
      <c r="AC21688" s="431"/>
    </row>
    <row r="21689" spans="24:29">
      <c r="X21689" s="429"/>
      <c r="Y21689" s="429"/>
      <c r="Z21689" s="429"/>
      <c r="AA21689" s="429"/>
      <c r="AB21689" s="185"/>
      <c r="AC21689" s="431"/>
    </row>
    <row r="21690" spans="24:29">
      <c r="X21690" s="429"/>
      <c r="Y21690" s="429"/>
      <c r="Z21690" s="429"/>
      <c r="AA21690" s="429"/>
      <c r="AB21690" s="185"/>
      <c r="AC21690" s="431"/>
    </row>
    <row r="21691" spans="24:29">
      <c r="X21691" s="429"/>
      <c r="Y21691" s="429"/>
      <c r="Z21691" s="429"/>
      <c r="AA21691" s="429"/>
      <c r="AB21691" s="185"/>
      <c r="AC21691" s="431"/>
    </row>
    <row r="21692" spans="24:29">
      <c r="X21692" s="429"/>
      <c r="Y21692" s="429"/>
      <c r="Z21692" s="429"/>
      <c r="AA21692" s="429"/>
      <c r="AB21692" s="185"/>
      <c r="AC21692" s="431"/>
    </row>
    <row r="21693" spans="24:29">
      <c r="X21693" s="429"/>
      <c r="Y21693" s="429"/>
      <c r="Z21693" s="429"/>
      <c r="AA21693" s="429"/>
      <c r="AB21693" s="185"/>
      <c r="AC21693" s="431"/>
    </row>
    <row r="21694" spans="24:29">
      <c r="X21694" s="429"/>
      <c r="Y21694" s="429"/>
      <c r="Z21694" s="429"/>
      <c r="AA21694" s="429"/>
      <c r="AB21694" s="185"/>
      <c r="AC21694" s="431"/>
    </row>
    <row r="21695" spans="24:29">
      <c r="X21695" s="429"/>
      <c r="Y21695" s="429"/>
      <c r="Z21695" s="429"/>
      <c r="AA21695" s="429"/>
      <c r="AB21695" s="185"/>
      <c r="AC21695" s="431"/>
    </row>
    <row r="21696" spans="24:29">
      <c r="X21696" s="429"/>
      <c r="Y21696" s="429"/>
      <c r="Z21696" s="429"/>
      <c r="AA21696" s="429"/>
      <c r="AB21696" s="185"/>
      <c r="AC21696" s="431"/>
    </row>
    <row r="21697" spans="24:29">
      <c r="X21697" s="429"/>
      <c r="Y21697" s="429"/>
      <c r="Z21697" s="429"/>
      <c r="AA21697" s="429"/>
      <c r="AB21697" s="185"/>
      <c r="AC21697" s="431"/>
    </row>
    <row r="21698" spans="24:29">
      <c r="X21698" s="429"/>
      <c r="Y21698" s="429"/>
      <c r="Z21698" s="429"/>
      <c r="AA21698" s="429"/>
      <c r="AB21698" s="185"/>
      <c r="AC21698" s="431"/>
    </row>
    <row r="21699" spans="24:29">
      <c r="X21699" s="429"/>
      <c r="Y21699" s="429"/>
      <c r="Z21699" s="429"/>
      <c r="AA21699" s="429"/>
      <c r="AB21699" s="185"/>
      <c r="AC21699" s="431"/>
    </row>
    <row r="21700" spans="24:29">
      <c r="X21700" s="429"/>
      <c r="Y21700" s="429"/>
      <c r="Z21700" s="429"/>
      <c r="AA21700" s="429"/>
      <c r="AB21700" s="185"/>
      <c r="AC21700" s="431"/>
    </row>
    <row r="21701" spans="24:29">
      <c r="X21701" s="429"/>
      <c r="Y21701" s="429"/>
      <c r="Z21701" s="429"/>
      <c r="AA21701" s="429"/>
      <c r="AB21701" s="185"/>
      <c r="AC21701" s="431"/>
    </row>
    <row r="21702" spans="24:29">
      <c r="X21702" s="429"/>
      <c r="Y21702" s="429"/>
      <c r="Z21702" s="429"/>
      <c r="AA21702" s="429"/>
      <c r="AB21702" s="185"/>
      <c r="AC21702" s="431"/>
    </row>
    <row r="21703" spans="24:29">
      <c r="X21703" s="429"/>
      <c r="Y21703" s="429"/>
      <c r="Z21703" s="429"/>
      <c r="AA21703" s="429"/>
      <c r="AB21703" s="185"/>
      <c r="AC21703" s="431"/>
    </row>
    <row r="21704" spans="24:29">
      <c r="X21704" s="429"/>
      <c r="Y21704" s="429"/>
      <c r="Z21704" s="429"/>
      <c r="AA21704" s="429"/>
      <c r="AB21704" s="185"/>
      <c r="AC21704" s="431"/>
    </row>
    <row r="21705" spans="24:29">
      <c r="X21705" s="429"/>
      <c r="Y21705" s="429"/>
      <c r="Z21705" s="429"/>
      <c r="AA21705" s="429"/>
      <c r="AB21705" s="185"/>
      <c r="AC21705" s="431"/>
    </row>
    <row r="21706" spans="24:29">
      <c r="X21706" s="429"/>
      <c r="Y21706" s="429"/>
      <c r="Z21706" s="429"/>
      <c r="AA21706" s="429"/>
      <c r="AB21706" s="185"/>
      <c r="AC21706" s="431"/>
    </row>
    <row r="21707" spans="24:29">
      <c r="X21707" s="429"/>
      <c r="Y21707" s="429"/>
      <c r="Z21707" s="429"/>
      <c r="AA21707" s="429"/>
      <c r="AB21707" s="185"/>
      <c r="AC21707" s="431"/>
    </row>
    <row r="21708" spans="24:29">
      <c r="X21708" s="429"/>
      <c r="Y21708" s="429"/>
      <c r="Z21708" s="429"/>
      <c r="AA21708" s="429"/>
      <c r="AB21708" s="185"/>
      <c r="AC21708" s="431"/>
    </row>
    <row r="21709" spans="24:29">
      <c r="X21709" s="429"/>
      <c r="Y21709" s="429"/>
      <c r="Z21709" s="429"/>
      <c r="AA21709" s="429"/>
      <c r="AB21709" s="185"/>
      <c r="AC21709" s="431"/>
    </row>
    <row r="21710" spans="24:29">
      <c r="X21710" s="429"/>
      <c r="Y21710" s="429"/>
      <c r="Z21710" s="429"/>
      <c r="AA21710" s="429"/>
      <c r="AB21710" s="185"/>
      <c r="AC21710" s="431"/>
    </row>
    <row r="21711" spans="24:29">
      <c r="X21711" s="429"/>
      <c r="Y21711" s="429"/>
      <c r="Z21711" s="429"/>
      <c r="AA21711" s="429"/>
      <c r="AB21711" s="185"/>
      <c r="AC21711" s="431"/>
    </row>
    <row r="21712" spans="24:29">
      <c r="X21712" s="429"/>
      <c r="Y21712" s="429"/>
      <c r="Z21712" s="429"/>
      <c r="AA21712" s="429"/>
      <c r="AB21712" s="185"/>
      <c r="AC21712" s="431"/>
    </row>
    <row r="21713" spans="24:29">
      <c r="X21713" s="429"/>
      <c r="Y21713" s="429"/>
      <c r="Z21713" s="429"/>
      <c r="AA21713" s="429"/>
      <c r="AB21713" s="185"/>
      <c r="AC21713" s="431"/>
    </row>
    <row r="21714" spans="24:29">
      <c r="X21714" s="429"/>
      <c r="Y21714" s="429"/>
      <c r="Z21714" s="429"/>
      <c r="AA21714" s="429"/>
      <c r="AB21714" s="185"/>
      <c r="AC21714" s="431"/>
    </row>
    <row r="21715" spans="24:29">
      <c r="X21715" s="429"/>
      <c r="Y21715" s="429"/>
      <c r="Z21715" s="429"/>
      <c r="AA21715" s="429"/>
      <c r="AB21715" s="185"/>
      <c r="AC21715" s="431"/>
    </row>
    <row r="21716" spans="24:29">
      <c r="X21716" s="429"/>
      <c r="Y21716" s="429"/>
      <c r="Z21716" s="429"/>
      <c r="AA21716" s="429"/>
      <c r="AB21716" s="185"/>
      <c r="AC21716" s="431"/>
    </row>
    <row r="21717" spans="24:29">
      <c r="X21717" s="429"/>
      <c r="Y21717" s="429"/>
      <c r="Z21717" s="429"/>
      <c r="AA21717" s="429"/>
      <c r="AB21717" s="185"/>
      <c r="AC21717" s="431"/>
    </row>
    <row r="21718" spans="24:29">
      <c r="X21718" s="429"/>
      <c r="Y21718" s="429"/>
      <c r="Z21718" s="429"/>
      <c r="AA21718" s="429"/>
      <c r="AB21718" s="185"/>
      <c r="AC21718" s="431"/>
    </row>
    <row r="21719" spans="24:29">
      <c r="X21719" s="429"/>
      <c r="Y21719" s="429"/>
      <c r="Z21719" s="429"/>
      <c r="AA21719" s="429"/>
      <c r="AB21719" s="185"/>
      <c r="AC21719" s="431"/>
    </row>
    <row r="21720" spans="24:29">
      <c r="X21720" s="429"/>
      <c r="Y21720" s="429"/>
      <c r="Z21720" s="429"/>
      <c r="AA21720" s="429"/>
      <c r="AB21720" s="185"/>
      <c r="AC21720" s="431"/>
    </row>
    <row r="21721" spans="24:29">
      <c r="X21721" s="429"/>
      <c r="Y21721" s="429"/>
      <c r="Z21721" s="429"/>
      <c r="AA21721" s="429"/>
      <c r="AB21721" s="185"/>
      <c r="AC21721" s="431"/>
    </row>
    <row r="21722" spans="24:29">
      <c r="X21722" s="429"/>
      <c r="Y21722" s="429"/>
      <c r="Z21722" s="429"/>
      <c r="AA21722" s="429"/>
      <c r="AB21722" s="185"/>
      <c r="AC21722" s="431"/>
    </row>
    <row r="21723" spans="24:29">
      <c r="X21723" s="429"/>
      <c r="Y21723" s="429"/>
      <c r="Z21723" s="429"/>
      <c r="AA21723" s="429"/>
      <c r="AB21723" s="185"/>
      <c r="AC21723" s="431"/>
    </row>
    <row r="21724" spans="24:29">
      <c r="X21724" s="429"/>
      <c r="Y21724" s="429"/>
      <c r="Z21724" s="429"/>
      <c r="AA21724" s="429"/>
      <c r="AB21724" s="185"/>
      <c r="AC21724" s="431"/>
    </row>
    <row r="21725" spans="24:29">
      <c r="X21725" s="429"/>
      <c r="Y21725" s="429"/>
      <c r="Z21725" s="429"/>
      <c r="AA21725" s="429"/>
      <c r="AB21725" s="185"/>
      <c r="AC21725" s="431"/>
    </row>
    <row r="21726" spans="24:29">
      <c r="X21726" s="429"/>
      <c r="Y21726" s="429"/>
      <c r="Z21726" s="429"/>
      <c r="AA21726" s="429"/>
      <c r="AB21726" s="185"/>
      <c r="AC21726" s="431"/>
    </row>
    <row r="21727" spans="24:29">
      <c r="X21727" s="429"/>
      <c r="Y21727" s="429"/>
      <c r="Z21727" s="429"/>
      <c r="AA21727" s="429"/>
      <c r="AB21727" s="185"/>
      <c r="AC21727" s="431"/>
    </row>
    <row r="21728" spans="24:29">
      <c r="X21728" s="429"/>
      <c r="Y21728" s="429"/>
      <c r="Z21728" s="429"/>
      <c r="AA21728" s="429"/>
      <c r="AB21728" s="185"/>
      <c r="AC21728" s="431"/>
    </row>
    <row r="21729" spans="24:29">
      <c r="X21729" s="429"/>
      <c r="Y21729" s="429"/>
      <c r="Z21729" s="429"/>
      <c r="AA21729" s="429"/>
      <c r="AB21729" s="185"/>
      <c r="AC21729" s="431"/>
    </row>
    <row r="21730" spans="24:29">
      <c r="X21730" s="429"/>
      <c r="Y21730" s="429"/>
      <c r="Z21730" s="429"/>
      <c r="AA21730" s="429"/>
      <c r="AB21730" s="185"/>
      <c r="AC21730" s="431"/>
    </row>
    <row r="21731" spans="24:29">
      <c r="X21731" s="429"/>
      <c r="Y21731" s="429"/>
      <c r="Z21731" s="429"/>
      <c r="AA21731" s="429"/>
      <c r="AB21731" s="185"/>
      <c r="AC21731" s="431"/>
    </row>
    <row r="21732" spans="24:29">
      <c r="X21732" s="429"/>
      <c r="Y21732" s="429"/>
      <c r="Z21732" s="429"/>
      <c r="AA21732" s="429"/>
      <c r="AB21732" s="185"/>
      <c r="AC21732" s="431"/>
    </row>
    <row r="21733" spans="24:29">
      <c r="X21733" s="429"/>
      <c r="Y21733" s="429"/>
      <c r="Z21733" s="429"/>
      <c r="AA21733" s="429"/>
      <c r="AB21733" s="185"/>
      <c r="AC21733" s="431"/>
    </row>
    <row r="21734" spans="24:29">
      <c r="X21734" s="429"/>
      <c r="Y21734" s="429"/>
      <c r="Z21734" s="429"/>
      <c r="AA21734" s="429"/>
      <c r="AB21734" s="185"/>
      <c r="AC21734" s="431"/>
    </row>
    <row r="21735" spans="24:29">
      <c r="X21735" s="429"/>
      <c r="Y21735" s="429"/>
      <c r="Z21735" s="429"/>
      <c r="AA21735" s="429"/>
      <c r="AB21735" s="185"/>
      <c r="AC21735" s="431"/>
    </row>
    <row r="21736" spans="24:29">
      <c r="X21736" s="429"/>
      <c r="Y21736" s="429"/>
      <c r="Z21736" s="429"/>
      <c r="AA21736" s="429"/>
      <c r="AB21736" s="185"/>
      <c r="AC21736" s="431"/>
    </row>
    <row r="21737" spans="24:29">
      <c r="X21737" s="429"/>
      <c r="Y21737" s="429"/>
      <c r="Z21737" s="429"/>
      <c r="AA21737" s="429"/>
      <c r="AB21737" s="185"/>
      <c r="AC21737" s="431"/>
    </row>
    <row r="21738" spans="24:29">
      <c r="X21738" s="429"/>
      <c r="Y21738" s="429"/>
      <c r="Z21738" s="429"/>
      <c r="AA21738" s="429"/>
      <c r="AB21738" s="185"/>
      <c r="AC21738" s="431"/>
    </row>
    <row r="21739" spans="24:29">
      <c r="X21739" s="429"/>
      <c r="Y21739" s="429"/>
      <c r="Z21739" s="429"/>
      <c r="AA21739" s="429"/>
      <c r="AB21739" s="185"/>
      <c r="AC21739" s="431"/>
    </row>
    <row r="21740" spans="24:29">
      <c r="X21740" s="429"/>
      <c r="Y21740" s="429"/>
      <c r="Z21740" s="429"/>
      <c r="AA21740" s="429"/>
      <c r="AB21740" s="185"/>
      <c r="AC21740" s="431"/>
    </row>
    <row r="21741" spans="24:29">
      <c r="X21741" s="429"/>
      <c r="Y21741" s="429"/>
      <c r="Z21741" s="429"/>
      <c r="AA21741" s="429"/>
      <c r="AB21741" s="185"/>
      <c r="AC21741" s="431"/>
    </row>
    <row r="21742" spans="24:29">
      <c r="X21742" s="429"/>
      <c r="Y21742" s="429"/>
      <c r="Z21742" s="429"/>
      <c r="AA21742" s="429"/>
      <c r="AB21742" s="185"/>
      <c r="AC21742" s="431"/>
    </row>
    <row r="21743" spans="24:29">
      <c r="X21743" s="429"/>
      <c r="Y21743" s="429"/>
      <c r="Z21743" s="429"/>
      <c r="AA21743" s="429"/>
      <c r="AB21743" s="185"/>
      <c r="AC21743" s="431"/>
    </row>
    <row r="21744" spans="24:29">
      <c r="X21744" s="429"/>
      <c r="Y21744" s="429"/>
      <c r="Z21744" s="429"/>
      <c r="AA21744" s="429"/>
      <c r="AB21744" s="185"/>
      <c r="AC21744" s="431"/>
    </row>
    <row r="21745" spans="24:29">
      <c r="X21745" s="429"/>
      <c r="Y21745" s="429"/>
      <c r="Z21745" s="429"/>
      <c r="AA21745" s="429"/>
      <c r="AB21745" s="185"/>
      <c r="AC21745" s="431"/>
    </row>
    <row r="21746" spans="24:29">
      <c r="X21746" s="429"/>
      <c r="Y21746" s="429"/>
      <c r="Z21746" s="429"/>
      <c r="AA21746" s="429"/>
      <c r="AB21746" s="185"/>
      <c r="AC21746" s="431"/>
    </row>
    <row r="21747" spans="24:29">
      <c r="X21747" s="429"/>
      <c r="Y21747" s="429"/>
      <c r="Z21747" s="429"/>
      <c r="AA21747" s="429"/>
      <c r="AB21747" s="185"/>
      <c r="AC21747" s="431"/>
    </row>
    <row r="21748" spans="24:29">
      <c r="X21748" s="429"/>
      <c r="Y21748" s="429"/>
      <c r="Z21748" s="429"/>
      <c r="AA21748" s="429"/>
      <c r="AB21748" s="185"/>
      <c r="AC21748" s="431"/>
    </row>
    <row r="21749" spans="24:29">
      <c r="X21749" s="429"/>
      <c r="Y21749" s="429"/>
      <c r="Z21749" s="429"/>
      <c r="AA21749" s="429"/>
      <c r="AB21749" s="185"/>
      <c r="AC21749" s="431"/>
    </row>
    <row r="21750" spans="24:29">
      <c r="X21750" s="429"/>
      <c r="Y21750" s="429"/>
      <c r="Z21750" s="429"/>
      <c r="AA21750" s="429"/>
      <c r="AB21750" s="185"/>
      <c r="AC21750" s="431"/>
    </row>
    <row r="21751" spans="24:29">
      <c r="X21751" s="429"/>
      <c r="Y21751" s="429"/>
      <c r="Z21751" s="429"/>
      <c r="AA21751" s="429"/>
      <c r="AB21751" s="185"/>
      <c r="AC21751" s="431"/>
    </row>
    <row r="21752" spans="24:29">
      <c r="X21752" s="429"/>
      <c r="Y21752" s="429"/>
      <c r="Z21752" s="429"/>
      <c r="AA21752" s="429"/>
      <c r="AB21752" s="185"/>
      <c r="AC21752" s="431"/>
    </row>
    <row r="21753" spans="24:29">
      <c r="X21753" s="429"/>
      <c r="Y21753" s="429"/>
      <c r="Z21753" s="429"/>
      <c r="AA21753" s="429"/>
      <c r="AB21753" s="185"/>
      <c r="AC21753" s="431"/>
    </row>
    <row r="21754" spans="24:29">
      <c r="X21754" s="429"/>
      <c r="Y21754" s="429"/>
      <c r="Z21754" s="429"/>
      <c r="AA21754" s="429"/>
      <c r="AB21754" s="185"/>
      <c r="AC21754" s="431"/>
    </row>
    <row r="21755" spans="24:29">
      <c r="X21755" s="429"/>
      <c r="Y21755" s="429"/>
      <c r="Z21755" s="429"/>
      <c r="AA21755" s="429"/>
      <c r="AB21755" s="185"/>
      <c r="AC21755" s="431"/>
    </row>
    <row r="21756" spans="24:29">
      <c r="X21756" s="429"/>
      <c r="Y21756" s="429"/>
      <c r="Z21756" s="429"/>
      <c r="AA21756" s="429"/>
      <c r="AB21756" s="185"/>
      <c r="AC21756" s="431"/>
    </row>
    <row r="21757" spans="24:29">
      <c r="X21757" s="429"/>
      <c r="Y21757" s="429"/>
      <c r="Z21757" s="429"/>
      <c r="AA21757" s="429"/>
      <c r="AB21757" s="185"/>
      <c r="AC21757" s="431"/>
    </row>
    <row r="21758" spans="24:29">
      <c r="X21758" s="429"/>
      <c r="Y21758" s="429"/>
      <c r="Z21758" s="429"/>
      <c r="AA21758" s="429"/>
      <c r="AB21758" s="185"/>
      <c r="AC21758" s="431"/>
    </row>
    <row r="21759" spans="24:29">
      <c r="X21759" s="429"/>
      <c r="Y21759" s="429"/>
      <c r="Z21759" s="429"/>
      <c r="AA21759" s="429"/>
      <c r="AB21759" s="185"/>
      <c r="AC21759" s="431"/>
    </row>
    <row r="21760" spans="24:29">
      <c r="X21760" s="429"/>
      <c r="Y21760" s="429"/>
      <c r="Z21760" s="429"/>
      <c r="AA21760" s="429"/>
      <c r="AB21760" s="185"/>
      <c r="AC21760" s="431"/>
    </row>
    <row r="21761" spans="24:29">
      <c r="X21761" s="429"/>
      <c r="Y21761" s="429"/>
      <c r="Z21761" s="429"/>
      <c r="AA21761" s="429"/>
      <c r="AB21761" s="185"/>
      <c r="AC21761" s="431"/>
    </row>
    <row r="21762" spans="24:29">
      <c r="X21762" s="429"/>
      <c r="Y21762" s="429"/>
      <c r="Z21762" s="429"/>
      <c r="AA21762" s="429"/>
      <c r="AB21762" s="185"/>
      <c r="AC21762" s="431"/>
    </row>
    <row r="21763" spans="24:29">
      <c r="X21763" s="429"/>
      <c r="Y21763" s="429"/>
      <c r="Z21763" s="429"/>
      <c r="AA21763" s="429"/>
      <c r="AB21763" s="185"/>
      <c r="AC21763" s="431"/>
    </row>
    <row r="21764" spans="24:29">
      <c r="X21764" s="429"/>
      <c r="Y21764" s="429"/>
      <c r="Z21764" s="429"/>
      <c r="AA21764" s="429"/>
      <c r="AB21764" s="185"/>
      <c r="AC21764" s="431"/>
    </row>
    <row r="21765" spans="24:29">
      <c r="X21765" s="429"/>
      <c r="Y21765" s="429"/>
      <c r="Z21765" s="429"/>
      <c r="AA21765" s="429"/>
      <c r="AB21765" s="185"/>
      <c r="AC21765" s="431"/>
    </row>
    <row r="21766" spans="24:29">
      <c r="X21766" s="429"/>
      <c r="Y21766" s="429"/>
      <c r="Z21766" s="429"/>
      <c r="AA21766" s="429"/>
      <c r="AB21766" s="185"/>
      <c r="AC21766" s="431"/>
    </row>
    <row r="21767" spans="24:29">
      <c r="X21767" s="429"/>
      <c r="Y21767" s="429"/>
      <c r="Z21767" s="429"/>
      <c r="AA21767" s="429"/>
      <c r="AB21767" s="185"/>
      <c r="AC21767" s="431"/>
    </row>
    <row r="21768" spans="24:29">
      <c r="X21768" s="429"/>
      <c r="Y21768" s="429"/>
      <c r="Z21768" s="429"/>
      <c r="AA21768" s="429"/>
      <c r="AB21768" s="185"/>
      <c r="AC21768" s="431"/>
    </row>
    <row r="21769" spans="24:29">
      <c r="X21769" s="429"/>
      <c r="Y21769" s="429"/>
      <c r="Z21769" s="429"/>
      <c r="AA21769" s="429"/>
      <c r="AB21769" s="185"/>
      <c r="AC21769" s="431"/>
    </row>
    <row r="21770" spans="24:29">
      <c r="X21770" s="429"/>
      <c r="Y21770" s="429"/>
      <c r="Z21770" s="429"/>
      <c r="AA21770" s="429"/>
      <c r="AB21770" s="185"/>
      <c r="AC21770" s="431"/>
    </row>
    <row r="21771" spans="24:29">
      <c r="X21771" s="429"/>
      <c r="Y21771" s="429"/>
      <c r="Z21771" s="429"/>
      <c r="AA21771" s="429"/>
      <c r="AB21771" s="185"/>
      <c r="AC21771" s="431"/>
    </row>
    <row r="21772" spans="24:29">
      <c r="X21772" s="429"/>
      <c r="Y21772" s="429"/>
      <c r="Z21772" s="429"/>
      <c r="AA21772" s="429"/>
      <c r="AB21772" s="185"/>
      <c r="AC21772" s="431"/>
    </row>
    <row r="21773" spans="24:29">
      <c r="X21773" s="429"/>
      <c r="Y21773" s="429"/>
      <c r="Z21773" s="429"/>
      <c r="AA21773" s="429"/>
      <c r="AB21773" s="185"/>
      <c r="AC21773" s="431"/>
    </row>
    <row r="21774" spans="24:29">
      <c r="X21774" s="429"/>
      <c r="Y21774" s="429"/>
      <c r="Z21774" s="429"/>
      <c r="AA21774" s="429"/>
      <c r="AB21774" s="185"/>
      <c r="AC21774" s="431"/>
    </row>
    <row r="21775" spans="24:29">
      <c r="X21775" s="429"/>
      <c r="Y21775" s="429"/>
      <c r="Z21775" s="429"/>
      <c r="AA21775" s="429"/>
      <c r="AB21775" s="185"/>
      <c r="AC21775" s="431"/>
    </row>
    <row r="21776" spans="24:29">
      <c r="X21776" s="429"/>
      <c r="Y21776" s="429"/>
      <c r="Z21776" s="429"/>
      <c r="AA21776" s="429"/>
      <c r="AB21776" s="185"/>
      <c r="AC21776" s="431"/>
    </row>
    <row r="21777" spans="24:29">
      <c r="X21777" s="429"/>
      <c r="Y21777" s="429"/>
      <c r="Z21777" s="429"/>
      <c r="AA21777" s="429"/>
      <c r="AB21777" s="185"/>
      <c r="AC21777" s="431"/>
    </row>
    <row r="21778" spans="24:29">
      <c r="X21778" s="429"/>
      <c r="Y21778" s="429"/>
      <c r="Z21778" s="429"/>
      <c r="AA21778" s="429"/>
      <c r="AB21778" s="185"/>
      <c r="AC21778" s="431"/>
    </row>
    <row r="21779" spans="24:29">
      <c r="X21779" s="429"/>
      <c r="Y21779" s="429"/>
      <c r="Z21779" s="429"/>
      <c r="AA21779" s="429"/>
      <c r="AB21779" s="185"/>
      <c r="AC21779" s="431"/>
    </row>
    <row r="21780" spans="24:29">
      <c r="X21780" s="429"/>
      <c r="Y21780" s="429"/>
      <c r="Z21780" s="429"/>
      <c r="AA21780" s="429"/>
      <c r="AB21780" s="185"/>
      <c r="AC21780" s="431"/>
    </row>
    <row r="21781" spans="24:29">
      <c r="X21781" s="429"/>
      <c r="Y21781" s="429"/>
      <c r="Z21781" s="429"/>
      <c r="AA21781" s="429"/>
      <c r="AB21781" s="185"/>
      <c r="AC21781" s="431"/>
    </row>
    <row r="21782" spans="24:29">
      <c r="X21782" s="429"/>
      <c r="Y21782" s="429"/>
      <c r="Z21782" s="429"/>
      <c r="AA21782" s="429"/>
      <c r="AB21782" s="185"/>
      <c r="AC21782" s="431"/>
    </row>
    <row r="21783" spans="24:29">
      <c r="X21783" s="429"/>
      <c r="Y21783" s="429"/>
      <c r="Z21783" s="429"/>
      <c r="AA21783" s="429"/>
      <c r="AB21783" s="185"/>
      <c r="AC21783" s="431"/>
    </row>
    <row r="21784" spans="24:29">
      <c r="X21784" s="429"/>
      <c r="Y21784" s="429"/>
      <c r="Z21784" s="429"/>
      <c r="AA21784" s="429"/>
      <c r="AB21784" s="185"/>
      <c r="AC21784" s="431"/>
    </row>
    <row r="21785" spans="24:29">
      <c r="X21785" s="429"/>
      <c r="Y21785" s="429"/>
      <c r="Z21785" s="429"/>
      <c r="AA21785" s="429"/>
      <c r="AB21785" s="185"/>
      <c r="AC21785" s="431"/>
    </row>
    <row r="21786" spans="24:29">
      <c r="X21786" s="429"/>
      <c r="Y21786" s="429"/>
      <c r="Z21786" s="429"/>
      <c r="AA21786" s="429"/>
      <c r="AB21786" s="185"/>
      <c r="AC21786" s="431"/>
    </row>
    <row r="21787" spans="24:29">
      <c r="X21787" s="429"/>
      <c r="Y21787" s="429"/>
      <c r="Z21787" s="429"/>
      <c r="AA21787" s="429"/>
      <c r="AB21787" s="185"/>
      <c r="AC21787" s="431"/>
    </row>
    <row r="21788" spans="24:29">
      <c r="X21788" s="429"/>
      <c r="Y21788" s="429"/>
      <c r="Z21788" s="429"/>
      <c r="AA21788" s="429"/>
      <c r="AB21788" s="185"/>
      <c r="AC21788" s="431"/>
    </row>
    <row r="21789" spans="24:29">
      <c r="X21789" s="429"/>
      <c r="Y21789" s="429"/>
      <c r="Z21789" s="429"/>
      <c r="AA21789" s="429"/>
      <c r="AB21789" s="185"/>
      <c r="AC21789" s="431"/>
    </row>
    <row r="21790" spans="24:29">
      <c r="X21790" s="429"/>
      <c r="Y21790" s="429"/>
      <c r="Z21790" s="429"/>
      <c r="AA21790" s="429"/>
      <c r="AB21790" s="185"/>
      <c r="AC21790" s="431"/>
    </row>
    <row r="21791" spans="24:29">
      <c r="X21791" s="429"/>
      <c r="Y21791" s="429"/>
      <c r="Z21791" s="429"/>
      <c r="AA21791" s="429"/>
      <c r="AB21791" s="185"/>
      <c r="AC21791" s="431"/>
    </row>
    <row r="21792" spans="24:29">
      <c r="X21792" s="429"/>
      <c r="Y21792" s="429"/>
      <c r="Z21792" s="429"/>
      <c r="AA21792" s="429"/>
      <c r="AB21792" s="185"/>
      <c r="AC21792" s="431"/>
    </row>
    <row r="21793" spans="24:29">
      <c r="X21793" s="429"/>
      <c r="Y21793" s="429"/>
      <c r="Z21793" s="429"/>
      <c r="AA21793" s="429"/>
      <c r="AB21793" s="185"/>
      <c r="AC21793" s="431"/>
    </row>
    <row r="21794" spans="24:29">
      <c r="X21794" s="429"/>
      <c r="Y21794" s="429"/>
      <c r="Z21794" s="429"/>
      <c r="AA21794" s="429"/>
      <c r="AB21794" s="185"/>
      <c r="AC21794" s="431"/>
    </row>
    <row r="21795" spans="24:29">
      <c r="X21795" s="429"/>
      <c r="Y21795" s="429"/>
      <c r="Z21795" s="429"/>
      <c r="AA21795" s="429"/>
      <c r="AB21795" s="185"/>
      <c r="AC21795" s="431"/>
    </row>
    <row r="21796" spans="24:29">
      <c r="X21796" s="429"/>
      <c r="Y21796" s="429"/>
      <c r="Z21796" s="429"/>
      <c r="AA21796" s="429"/>
      <c r="AB21796" s="185"/>
      <c r="AC21796" s="431"/>
    </row>
    <row r="21797" spans="24:29">
      <c r="X21797" s="429"/>
      <c r="Y21797" s="429"/>
      <c r="Z21797" s="429"/>
      <c r="AA21797" s="429"/>
      <c r="AB21797" s="185"/>
      <c r="AC21797" s="431"/>
    </row>
    <row r="21798" spans="24:29">
      <c r="X21798" s="429"/>
      <c r="Y21798" s="429"/>
      <c r="Z21798" s="429"/>
      <c r="AA21798" s="429"/>
      <c r="AB21798" s="185"/>
      <c r="AC21798" s="431"/>
    </row>
    <row r="21799" spans="24:29">
      <c r="X21799" s="429"/>
      <c r="Y21799" s="429"/>
      <c r="Z21799" s="429"/>
      <c r="AA21799" s="429"/>
      <c r="AB21799" s="185"/>
      <c r="AC21799" s="431"/>
    </row>
    <row r="21800" spans="24:29">
      <c r="X21800" s="429"/>
      <c r="Y21800" s="429"/>
      <c r="Z21800" s="429"/>
      <c r="AA21800" s="429"/>
      <c r="AB21800" s="185"/>
      <c r="AC21800" s="431"/>
    </row>
    <row r="21801" spans="24:29">
      <c r="X21801" s="429"/>
      <c r="Y21801" s="429"/>
      <c r="Z21801" s="429"/>
      <c r="AA21801" s="429"/>
      <c r="AB21801" s="185"/>
      <c r="AC21801" s="431"/>
    </row>
    <row r="21802" spans="24:29">
      <c r="X21802" s="429"/>
      <c r="Y21802" s="429"/>
      <c r="Z21802" s="429"/>
      <c r="AA21802" s="429"/>
      <c r="AB21802" s="185"/>
      <c r="AC21802" s="431"/>
    </row>
    <row r="21803" spans="24:29">
      <c r="X21803" s="429"/>
      <c r="Y21803" s="429"/>
      <c r="Z21803" s="429"/>
      <c r="AA21803" s="429"/>
      <c r="AB21803" s="185"/>
      <c r="AC21803" s="431"/>
    </row>
    <row r="21804" spans="24:29">
      <c r="X21804" s="429"/>
      <c r="Y21804" s="429"/>
      <c r="Z21804" s="429"/>
      <c r="AA21804" s="429"/>
      <c r="AB21804" s="185"/>
      <c r="AC21804" s="431"/>
    </row>
    <row r="21805" spans="24:29">
      <c r="X21805" s="429"/>
      <c r="Y21805" s="429"/>
      <c r="Z21805" s="429"/>
      <c r="AA21805" s="429"/>
      <c r="AB21805" s="185"/>
      <c r="AC21805" s="431"/>
    </row>
    <row r="21806" spans="24:29">
      <c r="X21806" s="429"/>
      <c r="Y21806" s="429"/>
      <c r="Z21806" s="429"/>
      <c r="AA21806" s="429"/>
      <c r="AB21806" s="185"/>
      <c r="AC21806" s="431"/>
    </row>
    <row r="21807" spans="24:29">
      <c r="X21807" s="429"/>
      <c r="Y21807" s="429"/>
      <c r="Z21807" s="429"/>
      <c r="AA21807" s="429"/>
      <c r="AB21807" s="185"/>
      <c r="AC21807" s="431"/>
    </row>
    <row r="21808" spans="24:29">
      <c r="X21808" s="429"/>
      <c r="Y21808" s="429"/>
      <c r="Z21808" s="429"/>
      <c r="AA21808" s="429"/>
      <c r="AB21808" s="185"/>
      <c r="AC21808" s="431"/>
    </row>
    <row r="21809" spans="24:29">
      <c r="X21809" s="429"/>
      <c r="Y21809" s="429"/>
      <c r="Z21809" s="429"/>
      <c r="AA21809" s="429"/>
      <c r="AB21809" s="185"/>
      <c r="AC21809" s="431"/>
    </row>
    <row r="21810" spans="24:29">
      <c r="X21810" s="429"/>
      <c r="Y21810" s="429"/>
      <c r="Z21810" s="429"/>
      <c r="AA21810" s="429"/>
      <c r="AB21810" s="185"/>
      <c r="AC21810" s="431"/>
    </row>
    <row r="21811" spans="24:29">
      <c r="X21811" s="429"/>
      <c r="Y21811" s="429"/>
      <c r="Z21811" s="429"/>
      <c r="AA21811" s="429"/>
      <c r="AB21811" s="185"/>
      <c r="AC21811" s="431"/>
    </row>
    <row r="21812" spans="24:29">
      <c r="X21812" s="429"/>
      <c r="Y21812" s="429"/>
      <c r="Z21812" s="429"/>
      <c r="AA21812" s="429"/>
      <c r="AB21812" s="185"/>
      <c r="AC21812" s="431"/>
    </row>
    <row r="21813" spans="24:29">
      <c r="X21813" s="429"/>
      <c r="Y21813" s="429"/>
      <c r="Z21813" s="429"/>
      <c r="AA21813" s="429"/>
      <c r="AB21813" s="185"/>
      <c r="AC21813" s="431"/>
    </row>
    <row r="21814" spans="24:29">
      <c r="X21814" s="429"/>
      <c r="Y21814" s="429"/>
      <c r="Z21814" s="429"/>
      <c r="AA21814" s="429"/>
      <c r="AB21814" s="185"/>
      <c r="AC21814" s="431"/>
    </row>
    <row r="21815" spans="24:29">
      <c r="X21815" s="429"/>
      <c r="Y21815" s="429"/>
      <c r="Z21815" s="429"/>
      <c r="AA21815" s="429"/>
      <c r="AB21815" s="185"/>
      <c r="AC21815" s="431"/>
    </row>
    <row r="21816" spans="24:29">
      <c r="X21816" s="429"/>
      <c r="Y21816" s="429"/>
      <c r="Z21816" s="429"/>
      <c r="AA21816" s="429"/>
      <c r="AB21816" s="185"/>
      <c r="AC21816" s="431"/>
    </row>
    <row r="21817" spans="24:29">
      <c r="X21817" s="429"/>
      <c r="Y21817" s="429"/>
      <c r="Z21817" s="429"/>
      <c r="AA21817" s="429"/>
      <c r="AB21817" s="185"/>
      <c r="AC21817" s="431"/>
    </row>
    <row r="21818" spans="24:29">
      <c r="X21818" s="429"/>
      <c r="Y21818" s="429"/>
      <c r="Z21818" s="429"/>
      <c r="AA21818" s="429"/>
      <c r="AB21818" s="185"/>
      <c r="AC21818" s="431"/>
    </row>
    <row r="21819" spans="24:29">
      <c r="X21819" s="429"/>
      <c r="Y21819" s="429"/>
      <c r="Z21819" s="429"/>
      <c r="AA21819" s="429"/>
      <c r="AB21819" s="185"/>
      <c r="AC21819" s="431"/>
    </row>
    <row r="21820" spans="24:29">
      <c r="X21820" s="429"/>
      <c r="Y21820" s="429"/>
      <c r="Z21820" s="429"/>
      <c r="AA21820" s="429"/>
      <c r="AB21820" s="185"/>
      <c r="AC21820" s="431"/>
    </row>
    <row r="21821" spans="24:29">
      <c r="X21821" s="429"/>
      <c r="Y21821" s="429"/>
      <c r="Z21821" s="429"/>
      <c r="AA21821" s="429"/>
      <c r="AB21821" s="185"/>
      <c r="AC21821" s="431"/>
    </row>
    <row r="21822" spans="24:29">
      <c r="X21822" s="429"/>
      <c r="Y21822" s="429"/>
      <c r="Z21822" s="429"/>
      <c r="AA21822" s="429"/>
      <c r="AB21822" s="185"/>
      <c r="AC21822" s="431"/>
    </row>
    <row r="21823" spans="24:29">
      <c r="X21823" s="429"/>
      <c r="Y21823" s="429"/>
      <c r="Z21823" s="429"/>
      <c r="AA21823" s="429"/>
      <c r="AB21823" s="185"/>
      <c r="AC21823" s="431"/>
    </row>
    <row r="21824" spans="24:29">
      <c r="X21824" s="429"/>
      <c r="Y21824" s="429"/>
      <c r="Z21824" s="429"/>
      <c r="AA21824" s="429"/>
      <c r="AB21824" s="185"/>
      <c r="AC21824" s="431"/>
    </row>
    <row r="21825" spans="24:29">
      <c r="X21825" s="429"/>
      <c r="Y21825" s="429"/>
      <c r="Z21825" s="429"/>
      <c r="AA21825" s="429"/>
      <c r="AB21825" s="185"/>
      <c r="AC21825" s="431"/>
    </row>
    <row r="21826" spans="24:29">
      <c r="X21826" s="429"/>
      <c r="Y21826" s="429"/>
      <c r="Z21826" s="429"/>
      <c r="AA21826" s="429"/>
      <c r="AB21826" s="185"/>
      <c r="AC21826" s="431"/>
    </row>
    <row r="21827" spans="24:29">
      <c r="X21827" s="429"/>
      <c r="Y21827" s="429"/>
      <c r="Z21827" s="429"/>
      <c r="AA21827" s="429"/>
      <c r="AB21827" s="185"/>
      <c r="AC21827" s="431"/>
    </row>
    <row r="21828" spans="24:29">
      <c r="X21828" s="429"/>
      <c r="Y21828" s="429"/>
      <c r="Z21828" s="429"/>
      <c r="AA21828" s="429"/>
      <c r="AB21828" s="185"/>
      <c r="AC21828" s="431"/>
    </row>
    <row r="21829" spans="24:29">
      <c r="X21829" s="429"/>
      <c r="Y21829" s="429"/>
      <c r="Z21829" s="429"/>
      <c r="AA21829" s="429"/>
      <c r="AB21829" s="185"/>
      <c r="AC21829" s="431"/>
    </row>
    <row r="21830" spans="24:29">
      <c r="X21830" s="429"/>
      <c r="Y21830" s="429"/>
      <c r="Z21830" s="429"/>
      <c r="AA21830" s="429"/>
      <c r="AB21830" s="185"/>
      <c r="AC21830" s="431"/>
    </row>
    <row r="21831" spans="24:29">
      <c r="X21831" s="429"/>
      <c r="Y21831" s="429"/>
      <c r="Z21831" s="429"/>
      <c r="AA21831" s="429"/>
      <c r="AB21831" s="185"/>
      <c r="AC21831" s="431"/>
    </row>
    <row r="21832" spans="24:29">
      <c r="X21832" s="429"/>
      <c r="Y21832" s="429"/>
      <c r="Z21832" s="429"/>
      <c r="AA21832" s="429"/>
      <c r="AB21832" s="185"/>
      <c r="AC21832" s="431"/>
    </row>
    <row r="21833" spans="24:29">
      <c r="X21833" s="429"/>
      <c r="Y21833" s="429"/>
      <c r="Z21833" s="429"/>
      <c r="AA21833" s="429"/>
      <c r="AB21833" s="185"/>
      <c r="AC21833" s="431"/>
    </row>
    <row r="21834" spans="24:29">
      <c r="X21834" s="429"/>
      <c r="Y21834" s="429"/>
      <c r="Z21834" s="429"/>
      <c r="AA21834" s="429"/>
      <c r="AB21834" s="185"/>
      <c r="AC21834" s="431"/>
    </row>
    <row r="21835" spans="24:29">
      <c r="X21835" s="429"/>
      <c r="Y21835" s="429"/>
      <c r="Z21835" s="429"/>
      <c r="AA21835" s="429"/>
      <c r="AB21835" s="185"/>
      <c r="AC21835" s="431"/>
    </row>
    <row r="21836" spans="24:29">
      <c r="X21836" s="429"/>
      <c r="Y21836" s="429"/>
      <c r="Z21836" s="429"/>
      <c r="AA21836" s="429"/>
      <c r="AB21836" s="185"/>
      <c r="AC21836" s="431"/>
    </row>
    <row r="21837" spans="24:29">
      <c r="X21837" s="429"/>
      <c r="Y21837" s="429"/>
      <c r="Z21837" s="429"/>
      <c r="AA21837" s="429"/>
      <c r="AB21837" s="185"/>
      <c r="AC21837" s="431"/>
    </row>
    <row r="21838" spans="24:29">
      <c r="X21838" s="429"/>
      <c r="Y21838" s="429"/>
      <c r="Z21838" s="429"/>
      <c r="AA21838" s="429"/>
      <c r="AB21838" s="185"/>
      <c r="AC21838" s="431"/>
    </row>
    <row r="21839" spans="24:29">
      <c r="X21839" s="429"/>
      <c r="Y21839" s="429"/>
      <c r="Z21839" s="429"/>
      <c r="AA21839" s="429"/>
      <c r="AB21839" s="185"/>
      <c r="AC21839" s="431"/>
    </row>
    <row r="21840" spans="24:29">
      <c r="X21840" s="429"/>
      <c r="Y21840" s="429"/>
      <c r="Z21840" s="429"/>
      <c r="AA21840" s="429"/>
      <c r="AB21840" s="185"/>
      <c r="AC21840" s="431"/>
    </row>
    <row r="21841" spans="24:29">
      <c r="X21841" s="429"/>
      <c r="Y21841" s="429"/>
      <c r="Z21841" s="429"/>
      <c r="AA21841" s="429"/>
      <c r="AB21841" s="185"/>
      <c r="AC21841" s="431"/>
    </row>
    <row r="21842" spans="24:29">
      <c r="X21842" s="429"/>
      <c r="Y21842" s="429"/>
      <c r="Z21842" s="429"/>
      <c r="AA21842" s="429"/>
      <c r="AB21842" s="185"/>
      <c r="AC21842" s="431"/>
    </row>
    <row r="21843" spans="24:29">
      <c r="X21843" s="429"/>
      <c r="Y21843" s="429"/>
      <c r="Z21843" s="429"/>
      <c r="AA21843" s="429"/>
      <c r="AB21843" s="185"/>
      <c r="AC21843" s="431"/>
    </row>
    <row r="21844" spans="24:29">
      <c r="X21844" s="429"/>
      <c r="Y21844" s="429"/>
      <c r="Z21844" s="429"/>
      <c r="AA21844" s="429"/>
      <c r="AB21844" s="185"/>
      <c r="AC21844" s="431"/>
    </row>
    <row r="21845" spans="24:29">
      <c r="X21845" s="429"/>
      <c r="Y21845" s="429"/>
      <c r="Z21845" s="429"/>
      <c r="AA21845" s="429"/>
      <c r="AB21845" s="185"/>
      <c r="AC21845" s="431"/>
    </row>
    <row r="21846" spans="24:29">
      <c r="X21846" s="429"/>
      <c r="Y21846" s="429"/>
      <c r="Z21846" s="429"/>
      <c r="AA21846" s="429"/>
      <c r="AB21846" s="185"/>
      <c r="AC21846" s="431"/>
    </row>
    <row r="21847" spans="24:29">
      <c r="X21847" s="429"/>
      <c r="Y21847" s="429"/>
      <c r="Z21847" s="429"/>
      <c r="AA21847" s="429"/>
      <c r="AB21847" s="185"/>
      <c r="AC21847" s="431"/>
    </row>
    <row r="21848" spans="24:29">
      <c r="X21848" s="429"/>
      <c r="Y21848" s="429"/>
      <c r="Z21848" s="429"/>
      <c r="AA21848" s="429"/>
      <c r="AB21848" s="185"/>
      <c r="AC21848" s="431"/>
    </row>
    <row r="21849" spans="24:29">
      <c r="X21849" s="429"/>
      <c r="Y21849" s="429"/>
      <c r="Z21849" s="429"/>
      <c r="AA21849" s="429"/>
      <c r="AB21849" s="185"/>
      <c r="AC21849" s="431"/>
    </row>
    <row r="21850" spans="24:29">
      <c r="X21850" s="429"/>
      <c r="Y21850" s="429"/>
      <c r="Z21850" s="429"/>
      <c r="AA21850" s="429"/>
      <c r="AB21850" s="185"/>
      <c r="AC21850" s="431"/>
    </row>
    <row r="21851" spans="24:29">
      <c r="X21851" s="429"/>
      <c r="Y21851" s="429"/>
      <c r="Z21851" s="429"/>
      <c r="AA21851" s="429"/>
      <c r="AB21851" s="185"/>
      <c r="AC21851" s="431"/>
    </row>
    <row r="21852" spans="24:29">
      <c r="X21852" s="429"/>
      <c r="Y21852" s="429"/>
      <c r="Z21852" s="429"/>
      <c r="AA21852" s="429"/>
      <c r="AB21852" s="185"/>
      <c r="AC21852" s="431"/>
    </row>
    <row r="21853" spans="24:29">
      <c r="X21853" s="429"/>
      <c r="Y21853" s="429"/>
      <c r="Z21853" s="429"/>
      <c r="AA21853" s="429"/>
      <c r="AB21853" s="185"/>
      <c r="AC21853" s="431"/>
    </row>
    <row r="21854" spans="24:29">
      <c r="X21854" s="429"/>
      <c r="Y21854" s="429"/>
      <c r="Z21854" s="429"/>
      <c r="AA21854" s="429"/>
      <c r="AB21854" s="185"/>
      <c r="AC21854" s="431"/>
    </row>
    <row r="21855" spans="24:29">
      <c r="X21855" s="429"/>
      <c r="Y21855" s="429"/>
      <c r="Z21855" s="429"/>
      <c r="AA21855" s="429"/>
      <c r="AB21855" s="185"/>
      <c r="AC21855" s="431"/>
    </row>
    <row r="21856" spans="24:29">
      <c r="X21856" s="429"/>
      <c r="Y21856" s="429"/>
      <c r="Z21856" s="429"/>
      <c r="AA21856" s="429"/>
      <c r="AB21856" s="185"/>
      <c r="AC21856" s="431"/>
    </row>
    <row r="21857" spans="24:29">
      <c r="X21857" s="429"/>
      <c r="Y21857" s="429"/>
      <c r="Z21857" s="429"/>
      <c r="AA21857" s="429"/>
      <c r="AB21857" s="185"/>
      <c r="AC21857" s="431"/>
    </row>
    <row r="21858" spans="24:29">
      <c r="X21858" s="429"/>
      <c r="Y21858" s="429"/>
      <c r="Z21858" s="429"/>
      <c r="AA21858" s="429"/>
      <c r="AB21858" s="185"/>
      <c r="AC21858" s="431"/>
    </row>
    <row r="21859" spans="24:29">
      <c r="X21859" s="429"/>
      <c r="Y21859" s="429"/>
      <c r="Z21859" s="429"/>
      <c r="AA21859" s="429"/>
      <c r="AB21859" s="185"/>
      <c r="AC21859" s="431"/>
    </row>
    <row r="21860" spans="24:29">
      <c r="X21860" s="429"/>
      <c r="Y21860" s="429"/>
      <c r="Z21860" s="429"/>
      <c r="AA21860" s="429"/>
      <c r="AB21860" s="185"/>
      <c r="AC21860" s="431"/>
    </row>
    <row r="21861" spans="24:29">
      <c r="X21861" s="429"/>
      <c r="Y21861" s="429"/>
      <c r="Z21861" s="429"/>
      <c r="AA21861" s="429"/>
      <c r="AB21861" s="185"/>
      <c r="AC21861" s="431"/>
    </row>
    <row r="21862" spans="24:29">
      <c r="X21862" s="429"/>
      <c r="Y21862" s="429"/>
      <c r="Z21862" s="429"/>
      <c r="AA21862" s="429"/>
      <c r="AB21862" s="185"/>
      <c r="AC21862" s="431"/>
    </row>
    <row r="21863" spans="24:29">
      <c r="X21863" s="429"/>
      <c r="Y21863" s="429"/>
      <c r="Z21863" s="429"/>
      <c r="AA21863" s="429"/>
      <c r="AB21863" s="185"/>
      <c r="AC21863" s="431"/>
    </row>
    <row r="21864" spans="24:29">
      <c r="X21864" s="429"/>
      <c r="Y21864" s="429"/>
      <c r="Z21864" s="429"/>
      <c r="AA21864" s="429"/>
      <c r="AB21864" s="185"/>
      <c r="AC21864" s="431"/>
    </row>
    <row r="21865" spans="24:29">
      <c r="X21865" s="429"/>
      <c r="Y21865" s="429"/>
      <c r="Z21865" s="429"/>
      <c r="AA21865" s="429"/>
      <c r="AB21865" s="185"/>
      <c r="AC21865" s="431"/>
    </row>
    <row r="21866" spans="24:29">
      <c r="X21866" s="429"/>
      <c r="Y21866" s="429"/>
      <c r="Z21866" s="429"/>
      <c r="AA21866" s="429"/>
      <c r="AB21866" s="185"/>
      <c r="AC21866" s="431"/>
    </row>
    <row r="21867" spans="24:29">
      <c r="X21867" s="429"/>
      <c r="Y21867" s="429"/>
      <c r="Z21867" s="429"/>
      <c r="AA21867" s="429"/>
      <c r="AB21867" s="185"/>
      <c r="AC21867" s="431"/>
    </row>
    <row r="21868" spans="24:29">
      <c r="X21868" s="429"/>
      <c r="Y21868" s="429"/>
      <c r="Z21868" s="429"/>
      <c r="AA21868" s="429"/>
      <c r="AB21868" s="185"/>
      <c r="AC21868" s="431"/>
    </row>
    <row r="21869" spans="24:29">
      <c r="X21869" s="429"/>
      <c r="Y21869" s="429"/>
      <c r="Z21869" s="429"/>
      <c r="AA21869" s="429"/>
      <c r="AB21869" s="185"/>
      <c r="AC21869" s="431"/>
    </row>
    <row r="21870" spans="24:29">
      <c r="X21870" s="429"/>
      <c r="Y21870" s="429"/>
      <c r="Z21870" s="429"/>
      <c r="AA21870" s="429"/>
      <c r="AB21870" s="185"/>
      <c r="AC21870" s="431"/>
    </row>
    <row r="21871" spans="24:29">
      <c r="X21871" s="429"/>
      <c r="Y21871" s="429"/>
      <c r="Z21871" s="429"/>
      <c r="AA21871" s="429"/>
      <c r="AB21871" s="185"/>
      <c r="AC21871" s="431"/>
    </row>
    <row r="21872" spans="24:29">
      <c r="X21872" s="429"/>
      <c r="Y21872" s="429"/>
      <c r="Z21872" s="429"/>
      <c r="AA21872" s="429"/>
      <c r="AB21872" s="185"/>
      <c r="AC21872" s="431"/>
    </row>
    <row r="21873" spans="24:29">
      <c r="X21873" s="429"/>
      <c r="Y21873" s="429"/>
      <c r="Z21873" s="429"/>
      <c r="AA21873" s="429"/>
      <c r="AB21873" s="185"/>
      <c r="AC21873" s="431"/>
    </row>
    <row r="21874" spans="24:29">
      <c r="X21874" s="429"/>
      <c r="Y21874" s="429"/>
      <c r="Z21874" s="429"/>
      <c r="AA21874" s="429"/>
      <c r="AB21874" s="185"/>
      <c r="AC21874" s="431"/>
    </row>
    <row r="21875" spans="24:29">
      <c r="X21875" s="429"/>
      <c r="Y21875" s="429"/>
      <c r="Z21875" s="429"/>
      <c r="AA21875" s="429"/>
      <c r="AB21875" s="185"/>
      <c r="AC21875" s="431"/>
    </row>
    <row r="21876" spans="24:29">
      <c r="X21876" s="429"/>
      <c r="Y21876" s="429"/>
      <c r="Z21876" s="429"/>
      <c r="AA21876" s="429"/>
      <c r="AB21876" s="185"/>
      <c r="AC21876" s="431"/>
    </row>
    <row r="21877" spans="24:29">
      <c r="X21877" s="429"/>
      <c r="Y21877" s="429"/>
      <c r="Z21877" s="429"/>
      <c r="AA21877" s="429"/>
      <c r="AB21877" s="185"/>
      <c r="AC21877" s="431"/>
    </row>
    <row r="21878" spans="24:29">
      <c r="X21878" s="429"/>
      <c r="Y21878" s="429"/>
      <c r="Z21878" s="429"/>
      <c r="AA21878" s="429"/>
      <c r="AB21878" s="185"/>
      <c r="AC21878" s="431"/>
    </row>
    <row r="21879" spans="24:29">
      <c r="X21879" s="429"/>
      <c r="Y21879" s="429"/>
      <c r="Z21879" s="429"/>
      <c r="AA21879" s="429"/>
      <c r="AB21879" s="185"/>
      <c r="AC21879" s="431"/>
    </row>
    <row r="21880" spans="24:29">
      <c r="X21880" s="429"/>
      <c r="Y21880" s="429"/>
      <c r="Z21880" s="429"/>
      <c r="AA21880" s="429"/>
      <c r="AB21880" s="185"/>
      <c r="AC21880" s="431"/>
    </row>
    <row r="21881" spans="24:29">
      <c r="X21881" s="429"/>
      <c r="Y21881" s="429"/>
      <c r="Z21881" s="429"/>
      <c r="AA21881" s="429"/>
      <c r="AB21881" s="185"/>
      <c r="AC21881" s="431"/>
    </row>
    <row r="21882" spans="24:29">
      <c r="X21882" s="429"/>
      <c r="Y21882" s="429"/>
      <c r="Z21882" s="429"/>
      <c r="AA21882" s="429"/>
      <c r="AB21882" s="185"/>
      <c r="AC21882" s="431"/>
    </row>
    <row r="21883" spans="24:29">
      <c r="X21883" s="429"/>
      <c r="Y21883" s="429"/>
      <c r="Z21883" s="429"/>
      <c r="AA21883" s="429"/>
      <c r="AB21883" s="185"/>
      <c r="AC21883" s="431"/>
    </row>
    <row r="21884" spans="24:29">
      <c r="X21884" s="429"/>
      <c r="Y21884" s="429"/>
      <c r="Z21884" s="429"/>
      <c r="AA21884" s="429"/>
      <c r="AB21884" s="185"/>
      <c r="AC21884" s="431"/>
    </row>
    <row r="21885" spans="24:29">
      <c r="X21885" s="429"/>
      <c r="Y21885" s="429"/>
      <c r="Z21885" s="429"/>
      <c r="AA21885" s="429"/>
      <c r="AB21885" s="185"/>
      <c r="AC21885" s="431"/>
    </row>
    <row r="21886" spans="24:29">
      <c r="X21886" s="429"/>
      <c r="Y21886" s="429"/>
      <c r="Z21886" s="429"/>
      <c r="AA21886" s="429"/>
      <c r="AB21886" s="185"/>
      <c r="AC21886" s="431"/>
    </row>
    <row r="21887" spans="24:29">
      <c r="X21887" s="429"/>
      <c r="Y21887" s="429"/>
      <c r="Z21887" s="429"/>
      <c r="AA21887" s="429"/>
      <c r="AB21887" s="185"/>
      <c r="AC21887" s="431"/>
    </row>
    <row r="21888" spans="24:29">
      <c r="X21888" s="429"/>
      <c r="Y21888" s="429"/>
      <c r="Z21888" s="429"/>
      <c r="AA21888" s="429"/>
      <c r="AB21888" s="185"/>
      <c r="AC21888" s="431"/>
    </row>
    <row r="21889" spans="24:29">
      <c r="X21889" s="429"/>
      <c r="Y21889" s="429"/>
      <c r="Z21889" s="429"/>
      <c r="AA21889" s="429"/>
      <c r="AB21889" s="185"/>
      <c r="AC21889" s="431"/>
    </row>
    <row r="21890" spans="24:29">
      <c r="X21890" s="429"/>
      <c r="Y21890" s="429"/>
      <c r="Z21890" s="429"/>
      <c r="AA21890" s="429"/>
      <c r="AB21890" s="185"/>
      <c r="AC21890" s="431"/>
    </row>
    <row r="21891" spans="24:29">
      <c r="X21891" s="429"/>
      <c r="Y21891" s="429"/>
      <c r="Z21891" s="429"/>
      <c r="AA21891" s="429"/>
      <c r="AB21891" s="185"/>
      <c r="AC21891" s="431"/>
    </row>
    <row r="21892" spans="24:29">
      <c r="X21892" s="429"/>
      <c r="Y21892" s="429"/>
      <c r="Z21892" s="429"/>
      <c r="AA21892" s="429"/>
      <c r="AB21892" s="185"/>
      <c r="AC21892" s="431"/>
    </row>
    <row r="21893" spans="24:29">
      <c r="X21893" s="429"/>
      <c r="Y21893" s="429"/>
      <c r="Z21893" s="429"/>
      <c r="AA21893" s="429"/>
      <c r="AB21893" s="185"/>
      <c r="AC21893" s="431"/>
    </row>
    <row r="21894" spans="24:29">
      <c r="X21894" s="429"/>
      <c r="Y21894" s="429"/>
      <c r="Z21894" s="429"/>
      <c r="AA21894" s="429"/>
      <c r="AB21894" s="185"/>
      <c r="AC21894" s="431"/>
    </row>
    <row r="21895" spans="24:29">
      <c r="X21895" s="429"/>
      <c r="Y21895" s="429"/>
      <c r="Z21895" s="429"/>
      <c r="AA21895" s="429"/>
      <c r="AB21895" s="185"/>
      <c r="AC21895" s="431"/>
    </row>
    <row r="21896" spans="24:29">
      <c r="X21896" s="429"/>
      <c r="Y21896" s="429"/>
      <c r="Z21896" s="429"/>
      <c r="AA21896" s="429"/>
      <c r="AB21896" s="185"/>
      <c r="AC21896" s="431"/>
    </row>
    <row r="21897" spans="24:29">
      <c r="X21897" s="429"/>
      <c r="Y21897" s="429"/>
      <c r="Z21897" s="429"/>
      <c r="AA21897" s="429"/>
      <c r="AB21897" s="185"/>
      <c r="AC21897" s="431"/>
    </row>
    <row r="21898" spans="24:29">
      <c r="X21898" s="429"/>
      <c r="Y21898" s="429"/>
      <c r="Z21898" s="429"/>
      <c r="AA21898" s="429"/>
      <c r="AB21898" s="185"/>
      <c r="AC21898" s="431"/>
    </row>
    <row r="21899" spans="24:29">
      <c r="X21899" s="429"/>
      <c r="Y21899" s="429"/>
      <c r="Z21899" s="429"/>
      <c r="AA21899" s="429"/>
      <c r="AB21899" s="185"/>
      <c r="AC21899" s="431"/>
    </row>
    <row r="21900" spans="24:29">
      <c r="X21900" s="429"/>
      <c r="Y21900" s="429"/>
      <c r="Z21900" s="429"/>
      <c r="AA21900" s="429"/>
      <c r="AB21900" s="185"/>
      <c r="AC21900" s="431"/>
    </row>
    <row r="21901" spans="24:29">
      <c r="X21901" s="429"/>
      <c r="Y21901" s="429"/>
      <c r="Z21901" s="429"/>
      <c r="AA21901" s="429"/>
      <c r="AB21901" s="185"/>
      <c r="AC21901" s="431"/>
    </row>
    <row r="21902" spans="24:29">
      <c r="X21902" s="429"/>
      <c r="Y21902" s="429"/>
      <c r="Z21902" s="429"/>
      <c r="AA21902" s="429"/>
      <c r="AB21902" s="185"/>
      <c r="AC21902" s="431"/>
    </row>
    <row r="21903" spans="24:29">
      <c r="X21903" s="429"/>
      <c r="Y21903" s="429"/>
      <c r="Z21903" s="429"/>
      <c r="AA21903" s="429"/>
      <c r="AB21903" s="185"/>
      <c r="AC21903" s="431"/>
    </row>
    <row r="21904" spans="24:29">
      <c r="X21904" s="429"/>
      <c r="Y21904" s="429"/>
      <c r="Z21904" s="429"/>
      <c r="AA21904" s="429"/>
      <c r="AB21904" s="185"/>
      <c r="AC21904" s="431"/>
    </row>
    <row r="21905" spans="24:29">
      <c r="X21905" s="429"/>
      <c r="Y21905" s="429"/>
      <c r="Z21905" s="429"/>
      <c r="AA21905" s="429"/>
      <c r="AB21905" s="185"/>
      <c r="AC21905" s="431"/>
    </row>
    <row r="21906" spans="24:29">
      <c r="X21906" s="429"/>
      <c r="Y21906" s="429"/>
      <c r="Z21906" s="429"/>
      <c r="AA21906" s="429"/>
      <c r="AB21906" s="185"/>
      <c r="AC21906" s="431"/>
    </row>
    <row r="21907" spans="24:29">
      <c r="X21907" s="429"/>
      <c r="Y21907" s="429"/>
      <c r="Z21907" s="429"/>
      <c r="AA21907" s="429"/>
      <c r="AB21907" s="185"/>
      <c r="AC21907" s="431"/>
    </row>
    <row r="21908" spans="24:29">
      <c r="X21908" s="429"/>
      <c r="Y21908" s="429"/>
      <c r="Z21908" s="429"/>
      <c r="AA21908" s="429"/>
      <c r="AB21908" s="185"/>
      <c r="AC21908" s="431"/>
    </row>
    <row r="21909" spans="24:29">
      <c r="X21909" s="429"/>
      <c r="Y21909" s="429"/>
      <c r="Z21909" s="429"/>
      <c r="AA21909" s="429"/>
      <c r="AB21909" s="185"/>
      <c r="AC21909" s="431"/>
    </row>
    <row r="21910" spans="24:29">
      <c r="X21910" s="429"/>
      <c r="Y21910" s="429"/>
      <c r="Z21910" s="429"/>
      <c r="AA21910" s="429"/>
      <c r="AB21910" s="185"/>
      <c r="AC21910" s="431"/>
    </row>
    <row r="21911" spans="24:29">
      <c r="X21911" s="429"/>
      <c r="Y21911" s="429"/>
      <c r="Z21911" s="429"/>
      <c r="AA21911" s="429"/>
      <c r="AB21911" s="185"/>
      <c r="AC21911" s="431"/>
    </row>
    <row r="21912" spans="24:29">
      <c r="X21912" s="429"/>
      <c r="Y21912" s="429"/>
      <c r="Z21912" s="429"/>
      <c r="AA21912" s="429"/>
      <c r="AB21912" s="185"/>
      <c r="AC21912" s="431"/>
    </row>
    <row r="21913" spans="24:29">
      <c r="X21913" s="429"/>
      <c r="Y21913" s="429"/>
      <c r="Z21913" s="429"/>
      <c r="AA21913" s="429"/>
      <c r="AB21913" s="185"/>
      <c r="AC21913" s="431"/>
    </row>
    <row r="21914" spans="24:29">
      <c r="X21914" s="429"/>
      <c r="Y21914" s="429"/>
      <c r="Z21914" s="429"/>
      <c r="AA21914" s="429"/>
      <c r="AB21914" s="185"/>
      <c r="AC21914" s="431"/>
    </row>
    <row r="21915" spans="24:29">
      <c r="X21915" s="429"/>
      <c r="Y21915" s="429"/>
      <c r="Z21915" s="429"/>
      <c r="AA21915" s="429"/>
      <c r="AB21915" s="185"/>
      <c r="AC21915" s="431"/>
    </row>
    <row r="21916" spans="24:29">
      <c r="X21916" s="429"/>
      <c r="Y21916" s="429"/>
      <c r="Z21916" s="429"/>
      <c r="AA21916" s="429"/>
      <c r="AB21916" s="185"/>
      <c r="AC21916" s="431"/>
    </row>
    <row r="21917" spans="24:29">
      <c r="X21917" s="429"/>
      <c r="Y21917" s="429"/>
      <c r="Z21917" s="429"/>
      <c r="AA21917" s="429"/>
      <c r="AB21917" s="185"/>
      <c r="AC21917" s="431"/>
    </row>
    <row r="21918" spans="24:29">
      <c r="X21918" s="429"/>
      <c r="Y21918" s="429"/>
      <c r="Z21918" s="429"/>
      <c r="AA21918" s="429"/>
      <c r="AB21918" s="185"/>
      <c r="AC21918" s="431"/>
    </row>
    <row r="21919" spans="24:29">
      <c r="X21919" s="429"/>
      <c r="Y21919" s="429"/>
      <c r="Z21919" s="429"/>
      <c r="AA21919" s="429"/>
      <c r="AB21919" s="185"/>
      <c r="AC21919" s="431"/>
    </row>
    <row r="21920" spans="24:29">
      <c r="X21920" s="429"/>
      <c r="Y21920" s="429"/>
      <c r="Z21920" s="429"/>
      <c r="AA21920" s="429"/>
      <c r="AB21920" s="185"/>
      <c r="AC21920" s="431"/>
    </row>
    <row r="21921" spans="24:29">
      <c r="X21921" s="429"/>
      <c r="Y21921" s="429"/>
      <c r="Z21921" s="429"/>
      <c r="AA21921" s="429"/>
      <c r="AB21921" s="185"/>
      <c r="AC21921" s="431"/>
    </row>
    <row r="21922" spans="24:29">
      <c r="X21922" s="429"/>
      <c r="Y21922" s="429"/>
      <c r="Z21922" s="429"/>
      <c r="AA21922" s="429"/>
      <c r="AB21922" s="185"/>
      <c r="AC21922" s="431"/>
    </row>
    <row r="21923" spans="24:29">
      <c r="X21923" s="429"/>
      <c r="Y21923" s="429"/>
      <c r="Z21923" s="429"/>
      <c r="AA21923" s="429"/>
      <c r="AB21923" s="185"/>
      <c r="AC21923" s="431"/>
    </row>
    <row r="21924" spans="24:29">
      <c r="X21924" s="429"/>
      <c r="Y21924" s="429"/>
      <c r="Z21924" s="429"/>
      <c r="AA21924" s="429"/>
      <c r="AB21924" s="185"/>
      <c r="AC21924" s="431"/>
    </row>
    <row r="21925" spans="24:29">
      <c r="X21925" s="429"/>
      <c r="Y21925" s="429"/>
      <c r="Z21925" s="429"/>
      <c r="AA21925" s="429"/>
      <c r="AB21925" s="185"/>
      <c r="AC21925" s="431"/>
    </row>
    <row r="21926" spans="24:29">
      <c r="X21926" s="429"/>
      <c r="Y21926" s="429"/>
      <c r="Z21926" s="429"/>
      <c r="AA21926" s="429"/>
      <c r="AB21926" s="185"/>
      <c r="AC21926" s="431"/>
    </row>
    <row r="21927" spans="24:29">
      <c r="X21927" s="429"/>
      <c r="Y21927" s="429"/>
      <c r="Z21927" s="429"/>
      <c r="AA21927" s="429"/>
      <c r="AB21927" s="185"/>
      <c r="AC21927" s="431"/>
    </row>
    <row r="21928" spans="24:29">
      <c r="X21928" s="429"/>
      <c r="Y21928" s="429"/>
      <c r="Z21928" s="429"/>
      <c r="AA21928" s="429"/>
      <c r="AB21928" s="185"/>
      <c r="AC21928" s="431"/>
    </row>
    <row r="21929" spans="24:29">
      <c r="X21929" s="429"/>
      <c r="Y21929" s="429"/>
      <c r="Z21929" s="429"/>
      <c r="AA21929" s="429"/>
      <c r="AB21929" s="185"/>
      <c r="AC21929" s="431"/>
    </row>
    <row r="21930" spans="24:29">
      <c r="X21930" s="429"/>
      <c r="Y21930" s="429"/>
      <c r="Z21930" s="429"/>
      <c r="AA21930" s="429"/>
      <c r="AB21930" s="185"/>
      <c r="AC21930" s="431"/>
    </row>
    <row r="21931" spans="24:29">
      <c r="X21931" s="429"/>
      <c r="Y21931" s="429"/>
      <c r="Z21931" s="429"/>
      <c r="AA21931" s="429"/>
      <c r="AB21931" s="185"/>
      <c r="AC21931" s="431"/>
    </row>
    <row r="21932" spans="24:29">
      <c r="X21932" s="429"/>
      <c r="Y21932" s="429"/>
      <c r="Z21932" s="429"/>
      <c r="AA21932" s="429"/>
      <c r="AB21932" s="185"/>
      <c r="AC21932" s="431"/>
    </row>
    <row r="21933" spans="24:29">
      <c r="X21933" s="429"/>
      <c r="Y21933" s="429"/>
      <c r="Z21933" s="429"/>
      <c r="AA21933" s="429"/>
      <c r="AB21933" s="185"/>
      <c r="AC21933" s="431"/>
    </row>
    <row r="21934" spans="24:29">
      <c r="X21934" s="429"/>
      <c r="Y21934" s="429"/>
      <c r="Z21934" s="429"/>
      <c r="AA21934" s="429"/>
      <c r="AB21934" s="185"/>
      <c r="AC21934" s="431"/>
    </row>
    <row r="21935" spans="24:29">
      <c r="X21935" s="429"/>
      <c r="Y21935" s="429"/>
      <c r="Z21935" s="429"/>
      <c r="AA21935" s="429"/>
      <c r="AB21935" s="185"/>
      <c r="AC21935" s="431"/>
    </row>
    <row r="21936" spans="24:29">
      <c r="X21936" s="429"/>
      <c r="Y21936" s="429"/>
      <c r="Z21936" s="429"/>
      <c r="AA21936" s="429"/>
      <c r="AB21936" s="185"/>
      <c r="AC21936" s="431"/>
    </row>
    <row r="21937" spans="24:29">
      <c r="X21937" s="429"/>
      <c r="Y21937" s="429"/>
      <c r="Z21937" s="429"/>
      <c r="AA21937" s="429"/>
      <c r="AB21937" s="185"/>
      <c r="AC21937" s="431"/>
    </row>
    <row r="21938" spans="24:29">
      <c r="X21938" s="429"/>
      <c r="Y21938" s="429"/>
      <c r="Z21938" s="429"/>
      <c r="AA21938" s="429"/>
      <c r="AB21938" s="185"/>
      <c r="AC21938" s="431"/>
    </row>
    <row r="21939" spans="24:29">
      <c r="X21939" s="429"/>
      <c r="Y21939" s="429"/>
      <c r="Z21939" s="429"/>
      <c r="AA21939" s="429"/>
      <c r="AB21939" s="185"/>
      <c r="AC21939" s="431"/>
    </row>
    <row r="21940" spans="24:29">
      <c r="X21940" s="429"/>
      <c r="Y21940" s="429"/>
      <c r="Z21940" s="429"/>
      <c r="AA21940" s="429"/>
      <c r="AB21940" s="185"/>
      <c r="AC21940" s="431"/>
    </row>
    <row r="21941" spans="24:29">
      <c r="X21941" s="429"/>
      <c r="Y21941" s="429"/>
      <c r="Z21941" s="429"/>
      <c r="AA21941" s="429"/>
      <c r="AB21941" s="185"/>
      <c r="AC21941" s="431"/>
    </row>
    <row r="21942" spans="24:29">
      <c r="X21942" s="429"/>
      <c r="Y21942" s="429"/>
      <c r="Z21942" s="429"/>
      <c r="AA21942" s="429"/>
      <c r="AB21942" s="185"/>
      <c r="AC21942" s="431"/>
    </row>
    <row r="21943" spans="24:29">
      <c r="X21943" s="429"/>
      <c r="Y21943" s="429"/>
      <c r="Z21943" s="429"/>
      <c r="AA21943" s="429"/>
      <c r="AB21943" s="185"/>
      <c r="AC21943" s="431"/>
    </row>
    <row r="21944" spans="24:29">
      <c r="X21944" s="429"/>
      <c r="Y21944" s="429"/>
      <c r="Z21944" s="429"/>
      <c r="AA21944" s="429"/>
      <c r="AB21944" s="185"/>
      <c r="AC21944" s="431"/>
    </row>
    <row r="21945" spans="24:29">
      <c r="X21945" s="429"/>
      <c r="Y21945" s="429"/>
      <c r="Z21945" s="429"/>
      <c r="AA21945" s="429"/>
      <c r="AB21945" s="185"/>
      <c r="AC21945" s="431"/>
    </row>
    <row r="21946" spans="24:29">
      <c r="X21946" s="429"/>
      <c r="Y21946" s="429"/>
      <c r="Z21946" s="429"/>
      <c r="AA21946" s="429"/>
      <c r="AB21946" s="185"/>
      <c r="AC21946" s="431"/>
    </row>
    <row r="21947" spans="24:29">
      <c r="X21947" s="429"/>
      <c r="Y21947" s="429"/>
      <c r="Z21947" s="429"/>
      <c r="AA21947" s="429"/>
      <c r="AB21947" s="185"/>
      <c r="AC21947" s="431"/>
    </row>
    <row r="21948" spans="24:29">
      <c r="X21948" s="429"/>
      <c r="Y21948" s="429"/>
      <c r="Z21948" s="429"/>
      <c r="AA21948" s="429"/>
      <c r="AB21948" s="185"/>
      <c r="AC21948" s="431"/>
    </row>
    <row r="21949" spans="24:29">
      <c r="X21949" s="429"/>
      <c r="Y21949" s="429"/>
      <c r="Z21949" s="429"/>
      <c r="AA21949" s="429"/>
      <c r="AB21949" s="185"/>
      <c r="AC21949" s="431"/>
    </row>
    <row r="21950" spans="24:29">
      <c r="X21950" s="429"/>
      <c r="Y21950" s="429"/>
      <c r="Z21950" s="429"/>
      <c r="AA21950" s="429"/>
      <c r="AB21950" s="185"/>
      <c r="AC21950" s="431"/>
    </row>
    <row r="21951" spans="24:29">
      <c r="X21951" s="429"/>
      <c r="Y21951" s="429"/>
      <c r="Z21951" s="429"/>
      <c r="AA21951" s="429"/>
      <c r="AB21951" s="185"/>
      <c r="AC21951" s="431"/>
    </row>
    <row r="21952" spans="24:29">
      <c r="X21952" s="429"/>
      <c r="Y21952" s="429"/>
      <c r="Z21952" s="429"/>
      <c r="AA21952" s="429"/>
      <c r="AB21952" s="185"/>
      <c r="AC21952" s="431"/>
    </row>
    <row r="21953" spans="24:29">
      <c r="X21953" s="429"/>
      <c r="Y21953" s="429"/>
      <c r="Z21953" s="429"/>
      <c r="AA21953" s="429"/>
      <c r="AB21953" s="185"/>
      <c r="AC21953" s="431"/>
    </row>
    <row r="21954" spans="24:29">
      <c r="X21954" s="429"/>
      <c r="Y21954" s="429"/>
      <c r="Z21954" s="429"/>
      <c r="AA21954" s="429"/>
      <c r="AB21954" s="185"/>
      <c r="AC21954" s="431"/>
    </row>
    <row r="21955" spans="24:29">
      <c r="X21955" s="429"/>
      <c r="Y21955" s="429"/>
      <c r="Z21955" s="429"/>
      <c r="AA21955" s="429"/>
      <c r="AB21955" s="185"/>
      <c r="AC21955" s="431"/>
    </row>
    <row r="21956" spans="24:29">
      <c r="X21956" s="429"/>
      <c r="Y21956" s="429"/>
      <c r="Z21956" s="429"/>
      <c r="AA21956" s="429"/>
      <c r="AB21956" s="185"/>
      <c r="AC21956" s="431"/>
    </row>
    <row r="21957" spans="24:29">
      <c r="X21957" s="429"/>
      <c r="Y21957" s="429"/>
      <c r="Z21957" s="429"/>
      <c r="AA21957" s="429"/>
      <c r="AB21957" s="185"/>
      <c r="AC21957" s="431"/>
    </row>
    <row r="21958" spans="24:29">
      <c r="X21958" s="429"/>
      <c r="Y21958" s="429"/>
      <c r="Z21958" s="429"/>
      <c r="AA21958" s="429"/>
      <c r="AB21958" s="185"/>
      <c r="AC21958" s="431"/>
    </row>
    <row r="21959" spans="24:29">
      <c r="X21959" s="429"/>
      <c r="Y21959" s="429"/>
      <c r="Z21959" s="429"/>
      <c r="AA21959" s="429"/>
      <c r="AB21959" s="185"/>
      <c r="AC21959" s="431"/>
    </row>
    <row r="21960" spans="24:29">
      <c r="X21960" s="429"/>
      <c r="Y21960" s="429"/>
      <c r="Z21960" s="429"/>
      <c r="AA21960" s="429"/>
      <c r="AB21960" s="185"/>
      <c r="AC21960" s="431"/>
    </row>
    <row r="21961" spans="24:29">
      <c r="X21961" s="429"/>
      <c r="Y21961" s="429"/>
      <c r="Z21961" s="429"/>
      <c r="AA21961" s="429"/>
      <c r="AB21961" s="185"/>
      <c r="AC21961" s="431"/>
    </row>
    <row r="21962" spans="24:29">
      <c r="X21962" s="429"/>
      <c r="Y21962" s="429"/>
      <c r="Z21962" s="429"/>
      <c r="AA21962" s="429"/>
      <c r="AB21962" s="185"/>
      <c r="AC21962" s="431"/>
    </row>
    <row r="21963" spans="24:29">
      <c r="X21963" s="429"/>
      <c r="Y21963" s="429"/>
      <c r="Z21963" s="429"/>
      <c r="AA21963" s="429"/>
      <c r="AB21963" s="185"/>
      <c r="AC21963" s="431"/>
    </row>
    <row r="21964" spans="24:29">
      <c r="X21964" s="429"/>
      <c r="Y21964" s="429"/>
      <c r="Z21964" s="429"/>
      <c r="AA21964" s="429"/>
      <c r="AB21964" s="185"/>
      <c r="AC21964" s="431"/>
    </row>
    <row r="21965" spans="24:29">
      <c r="X21965" s="429"/>
      <c r="Y21965" s="429"/>
      <c r="Z21965" s="429"/>
      <c r="AA21965" s="429"/>
      <c r="AB21965" s="185"/>
      <c r="AC21965" s="431"/>
    </row>
    <row r="21966" spans="24:29">
      <c r="X21966" s="429"/>
      <c r="Y21966" s="429"/>
      <c r="Z21966" s="429"/>
      <c r="AA21966" s="429"/>
      <c r="AB21966" s="185"/>
      <c r="AC21966" s="431"/>
    </row>
    <row r="21967" spans="24:29">
      <c r="X21967" s="429"/>
      <c r="Y21967" s="429"/>
      <c r="Z21967" s="429"/>
      <c r="AA21967" s="429"/>
      <c r="AB21967" s="185"/>
      <c r="AC21967" s="431"/>
    </row>
    <row r="21968" spans="24:29">
      <c r="X21968" s="429"/>
      <c r="Y21968" s="429"/>
      <c r="Z21968" s="429"/>
      <c r="AA21968" s="429"/>
      <c r="AB21968" s="185"/>
      <c r="AC21968" s="431"/>
    </row>
    <row r="21969" spans="24:29">
      <c r="X21969" s="429"/>
      <c r="Y21969" s="429"/>
      <c r="Z21969" s="429"/>
      <c r="AA21969" s="429"/>
      <c r="AB21969" s="185"/>
      <c r="AC21969" s="431"/>
    </row>
    <row r="21970" spans="24:29">
      <c r="X21970" s="429"/>
      <c r="Y21970" s="429"/>
      <c r="Z21970" s="429"/>
      <c r="AA21970" s="429"/>
      <c r="AB21970" s="185"/>
      <c r="AC21970" s="431"/>
    </row>
    <row r="21971" spans="24:29">
      <c r="X21971" s="429"/>
      <c r="Y21971" s="429"/>
      <c r="Z21971" s="429"/>
      <c r="AA21971" s="429"/>
      <c r="AB21971" s="185"/>
      <c r="AC21971" s="431"/>
    </row>
    <row r="21972" spans="24:29">
      <c r="X21972" s="429"/>
      <c r="Y21972" s="429"/>
      <c r="Z21972" s="429"/>
      <c r="AA21972" s="429"/>
      <c r="AB21972" s="185"/>
      <c r="AC21972" s="431"/>
    </row>
    <row r="21973" spans="24:29">
      <c r="X21973" s="429"/>
      <c r="Y21973" s="429"/>
      <c r="Z21973" s="429"/>
      <c r="AA21973" s="429"/>
      <c r="AB21973" s="185"/>
      <c r="AC21973" s="431"/>
    </row>
    <row r="21974" spans="24:29">
      <c r="X21974" s="429"/>
      <c r="Y21974" s="429"/>
      <c r="Z21974" s="429"/>
      <c r="AA21974" s="429"/>
      <c r="AB21974" s="185"/>
      <c r="AC21974" s="431"/>
    </row>
    <row r="21975" spans="24:29">
      <c r="X21975" s="429"/>
      <c r="Y21975" s="429"/>
      <c r="Z21975" s="429"/>
      <c r="AA21975" s="429"/>
      <c r="AB21975" s="185"/>
      <c r="AC21975" s="431"/>
    </row>
    <row r="21976" spans="24:29">
      <c r="X21976" s="429"/>
      <c r="Y21976" s="429"/>
      <c r="Z21976" s="429"/>
      <c r="AA21976" s="429"/>
      <c r="AB21976" s="185"/>
      <c r="AC21976" s="431"/>
    </row>
    <row r="21977" spans="24:29">
      <c r="X21977" s="429"/>
      <c r="Y21977" s="429"/>
      <c r="Z21977" s="429"/>
      <c r="AA21977" s="429"/>
      <c r="AB21977" s="185"/>
      <c r="AC21977" s="431"/>
    </row>
    <row r="21978" spans="24:29">
      <c r="X21978" s="429"/>
      <c r="Y21978" s="429"/>
      <c r="Z21978" s="429"/>
      <c r="AA21978" s="429"/>
      <c r="AB21978" s="185"/>
      <c r="AC21978" s="431"/>
    </row>
    <row r="21979" spans="24:29">
      <c r="X21979" s="429"/>
      <c r="Y21979" s="429"/>
      <c r="Z21979" s="429"/>
      <c r="AA21979" s="429"/>
      <c r="AB21979" s="185"/>
      <c r="AC21979" s="431"/>
    </row>
    <row r="21980" spans="24:29">
      <c r="X21980" s="429"/>
      <c r="Y21980" s="429"/>
      <c r="Z21980" s="429"/>
      <c r="AA21980" s="429"/>
      <c r="AB21980" s="185"/>
      <c r="AC21980" s="431"/>
    </row>
    <row r="21981" spans="24:29">
      <c r="X21981" s="429"/>
      <c r="Y21981" s="429"/>
      <c r="Z21981" s="429"/>
      <c r="AA21981" s="429"/>
      <c r="AB21981" s="185"/>
      <c r="AC21981" s="431"/>
    </row>
    <row r="21982" spans="24:29">
      <c r="X21982" s="429"/>
      <c r="Y21982" s="429"/>
      <c r="Z21982" s="429"/>
      <c r="AA21982" s="429"/>
      <c r="AB21982" s="185"/>
      <c r="AC21982" s="431"/>
    </row>
    <row r="21983" spans="24:29">
      <c r="X21983" s="429"/>
      <c r="Y21983" s="429"/>
      <c r="Z21983" s="429"/>
      <c r="AA21983" s="429"/>
      <c r="AB21983" s="185"/>
      <c r="AC21983" s="431"/>
    </row>
    <row r="21984" spans="24:29">
      <c r="X21984" s="429"/>
      <c r="Y21984" s="429"/>
      <c r="Z21984" s="429"/>
      <c r="AA21984" s="429"/>
      <c r="AB21984" s="185"/>
      <c r="AC21984" s="431"/>
    </row>
    <row r="21985" spans="24:29">
      <c r="X21985" s="429"/>
      <c r="Y21985" s="429"/>
      <c r="Z21985" s="429"/>
      <c r="AA21985" s="429"/>
      <c r="AB21985" s="185"/>
      <c r="AC21985" s="431"/>
    </row>
    <row r="21986" spans="24:29">
      <c r="X21986" s="429"/>
      <c r="Y21986" s="429"/>
      <c r="Z21986" s="429"/>
      <c r="AA21986" s="429"/>
      <c r="AB21986" s="185"/>
      <c r="AC21986" s="431"/>
    </row>
    <row r="21987" spans="24:29">
      <c r="X21987" s="429"/>
      <c r="Y21987" s="429"/>
      <c r="Z21987" s="429"/>
      <c r="AA21987" s="429"/>
      <c r="AB21987" s="185"/>
      <c r="AC21987" s="431"/>
    </row>
    <row r="21988" spans="24:29">
      <c r="X21988" s="429"/>
      <c r="Y21988" s="429"/>
      <c r="Z21988" s="429"/>
      <c r="AA21988" s="429"/>
      <c r="AB21988" s="185"/>
      <c r="AC21988" s="431"/>
    </row>
    <row r="21989" spans="24:29">
      <c r="X21989" s="429"/>
      <c r="Y21989" s="429"/>
      <c r="Z21989" s="429"/>
      <c r="AA21989" s="429"/>
      <c r="AB21989" s="185"/>
      <c r="AC21989" s="431"/>
    </row>
    <row r="21990" spans="24:29">
      <c r="X21990" s="429"/>
      <c r="Y21990" s="429"/>
      <c r="Z21990" s="429"/>
      <c r="AA21990" s="429"/>
      <c r="AB21990" s="185"/>
      <c r="AC21990" s="431"/>
    </row>
    <row r="21991" spans="24:29">
      <c r="X21991" s="429"/>
      <c r="Y21991" s="429"/>
      <c r="Z21991" s="429"/>
      <c r="AA21991" s="429"/>
      <c r="AB21991" s="185"/>
      <c r="AC21991" s="431"/>
    </row>
    <row r="21992" spans="24:29">
      <c r="X21992" s="429"/>
      <c r="Y21992" s="429"/>
      <c r="Z21992" s="429"/>
      <c r="AA21992" s="429"/>
      <c r="AB21992" s="185"/>
      <c r="AC21992" s="431"/>
    </row>
    <row r="21993" spans="24:29">
      <c r="X21993" s="429"/>
      <c r="Y21993" s="429"/>
      <c r="Z21993" s="429"/>
      <c r="AA21993" s="429"/>
      <c r="AB21993" s="185"/>
      <c r="AC21993" s="431"/>
    </row>
    <row r="21994" spans="24:29">
      <c r="X21994" s="429"/>
      <c r="Y21994" s="429"/>
      <c r="Z21994" s="429"/>
      <c r="AA21994" s="429"/>
      <c r="AB21994" s="185"/>
      <c r="AC21994" s="431"/>
    </row>
    <row r="21995" spans="24:29">
      <c r="X21995" s="429"/>
      <c r="Y21995" s="429"/>
      <c r="Z21995" s="429"/>
      <c r="AA21995" s="429"/>
      <c r="AB21995" s="185"/>
      <c r="AC21995" s="431"/>
    </row>
    <row r="21996" spans="24:29">
      <c r="X21996" s="429"/>
      <c r="Y21996" s="429"/>
      <c r="Z21996" s="429"/>
      <c r="AA21996" s="429"/>
      <c r="AB21996" s="185"/>
      <c r="AC21996" s="431"/>
    </row>
    <row r="21997" spans="24:29">
      <c r="X21997" s="429"/>
      <c r="Y21997" s="429"/>
      <c r="Z21997" s="429"/>
      <c r="AA21997" s="429"/>
      <c r="AB21997" s="185"/>
      <c r="AC21997" s="431"/>
    </row>
    <row r="21998" spans="24:29">
      <c r="X21998" s="429"/>
      <c r="Y21998" s="429"/>
      <c r="Z21998" s="429"/>
      <c r="AA21998" s="429"/>
      <c r="AB21998" s="185"/>
      <c r="AC21998" s="431"/>
    </row>
    <row r="21999" spans="24:29">
      <c r="X21999" s="429"/>
      <c r="Y21999" s="429"/>
      <c r="Z21999" s="429"/>
      <c r="AA21999" s="429"/>
      <c r="AB21999" s="185"/>
      <c r="AC21999" s="431"/>
    </row>
    <row r="22000" spans="24:29">
      <c r="X22000" s="429"/>
      <c r="Y22000" s="429"/>
      <c r="Z22000" s="429"/>
      <c r="AA22000" s="429"/>
      <c r="AB22000" s="185"/>
      <c r="AC22000" s="431"/>
    </row>
    <row r="22001" spans="24:29">
      <c r="X22001" s="429"/>
      <c r="Y22001" s="429"/>
      <c r="Z22001" s="429"/>
      <c r="AA22001" s="429"/>
      <c r="AB22001" s="185"/>
      <c r="AC22001" s="431"/>
    </row>
    <row r="22002" spans="24:29">
      <c r="X22002" s="429"/>
      <c r="Y22002" s="429"/>
      <c r="Z22002" s="429"/>
      <c r="AA22002" s="429"/>
      <c r="AB22002" s="185"/>
      <c r="AC22002" s="431"/>
    </row>
    <row r="22003" spans="24:29">
      <c r="X22003" s="429"/>
      <c r="Y22003" s="429"/>
      <c r="Z22003" s="429"/>
      <c r="AA22003" s="429"/>
      <c r="AB22003" s="185"/>
      <c r="AC22003" s="431"/>
    </row>
    <row r="22004" spans="24:29">
      <c r="X22004" s="429"/>
      <c r="Y22004" s="429"/>
      <c r="Z22004" s="429"/>
      <c r="AA22004" s="429"/>
      <c r="AB22004" s="185"/>
      <c r="AC22004" s="431"/>
    </row>
    <row r="22005" spans="24:29">
      <c r="X22005" s="429"/>
      <c r="Y22005" s="429"/>
      <c r="Z22005" s="429"/>
      <c r="AA22005" s="429"/>
      <c r="AB22005" s="185"/>
      <c r="AC22005" s="431"/>
    </row>
    <row r="22006" spans="24:29">
      <c r="X22006" s="429"/>
      <c r="Y22006" s="429"/>
      <c r="Z22006" s="429"/>
      <c r="AA22006" s="429"/>
      <c r="AB22006" s="185"/>
      <c r="AC22006" s="431"/>
    </row>
    <row r="22007" spans="24:29">
      <c r="X22007" s="429"/>
      <c r="Y22007" s="429"/>
      <c r="Z22007" s="429"/>
      <c r="AA22007" s="429"/>
      <c r="AB22007" s="185"/>
      <c r="AC22007" s="431"/>
    </row>
    <row r="22008" spans="24:29">
      <c r="X22008" s="429"/>
      <c r="Y22008" s="429"/>
      <c r="Z22008" s="429"/>
      <c r="AA22008" s="429"/>
      <c r="AB22008" s="185"/>
      <c r="AC22008" s="431"/>
    </row>
    <row r="22009" spans="24:29">
      <c r="X22009" s="429"/>
      <c r="Y22009" s="429"/>
      <c r="Z22009" s="429"/>
      <c r="AA22009" s="429"/>
      <c r="AB22009" s="185"/>
      <c r="AC22009" s="431"/>
    </row>
    <row r="22010" spans="24:29">
      <c r="X22010" s="429"/>
      <c r="Y22010" s="429"/>
      <c r="Z22010" s="429"/>
      <c r="AA22010" s="429"/>
      <c r="AB22010" s="185"/>
      <c r="AC22010" s="431"/>
    </row>
    <row r="22011" spans="24:29">
      <c r="X22011" s="429"/>
      <c r="Y22011" s="429"/>
      <c r="Z22011" s="429"/>
      <c r="AA22011" s="429"/>
      <c r="AB22011" s="185"/>
      <c r="AC22011" s="431"/>
    </row>
    <row r="22012" spans="24:29">
      <c r="X22012" s="429"/>
      <c r="Y22012" s="429"/>
      <c r="Z22012" s="429"/>
      <c r="AA22012" s="429"/>
      <c r="AB22012" s="185"/>
      <c r="AC22012" s="431"/>
    </row>
    <row r="22013" spans="24:29">
      <c r="X22013" s="429"/>
      <c r="Y22013" s="429"/>
      <c r="Z22013" s="429"/>
      <c r="AA22013" s="429"/>
      <c r="AB22013" s="185"/>
      <c r="AC22013" s="431"/>
    </row>
    <row r="22014" spans="24:29">
      <c r="X22014" s="429"/>
      <c r="Y22014" s="429"/>
      <c r="Z22014" s="429"/>
      <c r="AA22014" s="429"/>
      <c r="AB22014" s="185"/>
      <c r="AC22014" s="431"/>
    </row>
    <row r="22015" spans="24:29">
      <c r="X22015" s="429"/>
      <c r="Y22015" s="429"/>
      <c r="Z22015" s="429"/>
      <c r="AA22015" s="429"/>
      <c r="AB22015" s="185"/>
      <c r="AC22015" s="431"/>
    </row>
    <row r="22016" spans="24:29">
      <c r="X22016" s="429"/>
      <c r="Y22016" s="429"/>
      <c r="Z22016" s="429"/>
      <c r="AA22016" s="429"/>
      <c r="AB22016" s="185"/>
      <c r="AC22016" s="431"/>
    </row>
    <row r="22017" spans="24:29">
      <c r="X22017" s="429"/>
      <c r="Y22017" s="429"/>
      <c r="Z22017" s="429"/>
      <c r="AA22017" s="429"/>
      <c r="AB22017" s="185"/>
      <c r="AC22017" s="431"/>
    </row>
    <row r="22018" spans="24:29">
      <c r="X22018" s="429"/>
      <c r="Y22018" s="429"/>
      <c r="Z22018" s="429"/>
      <c r="AA22018" s="429"/>
      <c r="AB22018" s="185"/>
      <c r="AC22018" s="431"/>
    </row>
    <row r="22019" spans="24:29">
      <c r="X22019" s="429"/>
      <c r="Y22019" s="429"/>
      <c r="Z22019" s="429"/>
      <c r="AA22019" s="429"/>
      <c r="AB22019" s="185"/>
      <c r="AC22019" s="431"/>
    </row>
    <row r="22020" spans="24:29">
      <c r="X22020" s="429"/>
      <c r="Y22020" s="429"/>
      <c r="Z22020" s="429"/>
      <c r="AA22020" s="429"/>
      <c r="AB22020" s="185"/>
      <c r="AC22020" s="431"/>
    </row>
    <row r="22021" spans="24:29">
      <c r="X22021" s="429"/>
      <c r="Y22021" s="429"/>
      <c r="Z22021" s="429"/>
      <c r="AA22021" s="429"/>
      <c r="AB22021" s="185"/>
      <c r="AC22021" s="431"/>
    </row>
    <row r="22022" spans="24:29">
      <c r="X22022" s="429"/>
      <c r="Y22022" s="429"/>
      <c r="Z22022" s="429"/>
      <c r="AA22022" s="429"/>
      <c r="AB22022" s="185"/>
      <c r="AC22022" s="431"/>
    </row>
    <row r="22023" spans="24:29">
      <c r="X22023" s="429"/>
      <c r="Y22023" s="429"/>
      <c r="Z22023" s="429"/>
      <c r="AA22023" s="429"/>
      <c r="AB22023" s="185"/>
      <c r="AC22023" s="431"/>
    </row>
    <row r="22024" spans="24:29">
      <c r="X22024" s="429"/>
      <c r="Y22024" s="429"/>
      <c r="Z22024" s="429"/>
      <c r="AA22024" s="429"/>
      <c r="AB22024" s="185"/>
      <c r="AC22024" s="431"/>
    </row>
    <row r="22025" spans="24:29">
      <c r="X22025" s="429"/>
      <c r="Y22025" s="429"/>
      <c r="Z22025" s="429"/>
      <c r="AA22025" s="429"/>
      <c r="AB22025" s="185"/>
      <c r="AC22025" s="431"/>
    </row>
    <row r="22026" spans="24:29">
      <c r="X22026" s="429"/>
      <c r="Y22026" s="429"/>
      <c r="Z22026" s="429"/>
      <c r="AA22026" s="429"/>
      <c r="AB22026" s="185"/>
      <c r="AC22026" s="431"/>
    </row>
    <row r="22027" spans="24:29">
      <c r="X22027" s="429"/>
      <c r="Y22027" s="429"/>
      <c r="Z22027" s="429"/>
      <c r="AA22027" s="429"/>
      <c r="AB22027" s="185"/>
      <c r="AC22027" s="431"/>
    </row>
    <row r="22028" spans="24:29">
      <c r="X22028" s="429"/>
      <c r="Y22028" s="429"/>
      <c r="Z22028" s="429"/>
      <c r="AA22028" s="429"/>
      <c r="AB22028" s="185"/>
      <c r="AC22028" s="431"/>
    </row>
    <row r="22029" spans="24:29">
      <c r="X22029" s="429"/>
      <c r="Y22029" s="429"/>
      <c r="Z22029" s="429"/>
      <c r="AA22029" s="429"/>
      <c r="AB22029" s="185"/>
      <c r="AC22029" s="431"/>
    </row>
    <row r="22030" spans="24:29">
      <c r="X22030" s="429"/>
      <c r="Y22030" s="429"/>
      <c r="Z22030" s="429"/>
      <c r="AA22030" s="429"/>
      <c r="AB22030" s="185"/>
      <c r="AC22030" s="431"/>
    </row>
    <row r="22031" spans="24:29">
      <c r="X22031" s="429"/>
      <c r="Y22031" s="429"/>
      <c r="Z22031" s="429"/>
      <c r="AA22031" s="429"/>
      <c r="AB22031" s="185"/>
      <c r="AC22031" s="431"/>
    </row>
    <row r="22032" spans="24:29">
      <c r="X22032" s="429"/>
      <c r="Y22032" s="429"/>
      <c r="Z22032" s="429"/>
      <c r="AA22032" s="429"/>
      <c r="AB22032" s="185"/>
      <c r="AC22032" s="431"/>
    </row>
    <row r="22033" spans="24:29">
      <c r="X22033" s="429"/>
      <c r="Y22033" s="429"/>
      <c r="Z22033" s="429"/>
      <c r="AA22033" s="429"/>
      <c r="AB22033" s="185"/>
      <c r="AC22033" s="431"/>
    </row>
    <row r="22034" spans="24:29">
      <c r="X22034" s="429"/>
      <c r="Y22034" s="429"/>
      <c r="Z22034" s="429"/>
      <c r="AA22034" s="429"/>
      <c r="AB22034" s="185"/>
      <c r="AC22034" s="431"/>
    </row>
    <row r="22035" spans="24:29">
      <c r="X22035" s="429"/>
      <c r="Y22035" s="429"/>
      <c r="Z22035" s="429"/>
      <c r="AA22035" s="429"/>
      <c r="AB22035" s="185"/>
      <c r="AC22035" s="431"/>
    </row>
    <row r="22036" spans="24:29">
      <c r="X22036" s="429"/>
      <c r="Y22036" s="429"/>
      <c r="Z22036" s="429"/>
      <c r="AA22036" s="429"/>
      <c r="AB22036" s="185"/>
      <c r="AC22036" s="431"/>
    </row>
    <row r="22037" spans="24:29">
      <c r="X22037" s="429"/>
      <c r="Y22037" s="429"/>
      <c r="Z22037" s="429"/>
      <c r="AA22037" s="429"/>
      <c r="AB22037" s="185"/>
      <c r="AC22037" s="431"/>
    </row>
    <row r="22038" spans="24:29">
      <c r="X22038" s="429"/>
      <c r="Y22038" s="429"/>
      <c r="Z22038" s="429"/>
      <c r="AA22038" s="429"/>
      <c r="AB22038" s="185"/>
      <c r="AC22038" s="431"/>
    </row>
    <row r="22039" spans="24:29">
      <c r="X22039" s="429"/>
      <c r="Y22039" s="429"/>
      <c r="Z22039" s="429"/>
      <c r="AA22039" s="429"/>
      <c r="AB22039" s="185"/>
      <c r="AC22039" s="431"/>
    </row>
    <row r="22040" spans="24:29">
      <c r="X22040" s="429"/>
      <c r="Y22040" s="429"/>
      <c r="Z22040" s="429"/>
      <c r="AA22040" s="429"/>
      <c r="AB22040" s="185"/>
      <c r="AC22040" s="431"/>
    </row>
    <row r="22041" spans="24:29">
      <c r="X22041" s="429"/>
      <c r="Y22041" s="429"/>
      <c r="Z22041" s="429"/>
      <c r="AA22041" s="429"/>
      <c r="AB22041" s="185"/>
      <c r="AC22041" s="431"/>
    </row>
    <row r="22042" spans="24:29">
      <c r="X22042" s="429"/>
      <c r="Y22042" s="429"/>
      <c r="Z22042" s="429"/>
      <c r="AA22042" s="429"/>
      <c r="AB22042" s="185"/>
      <c r="AC22042" s="431"/>
    </row>
    <row r="22043" spans="24:29">
      <c r="X22043" s="429"/>
      <c r="Y22043" s="429"/>
      <c r="Z22043" s="429"/>
      <c r="AA22043" s="429"/>
      <c r="AB22043" s="185"/>
      <c r="AC22043" s="431"/>
    </row>
    <row r="22044" spans="24:29">
      <c r="X22044" s="429"/>
      <c r="Y22044" s="429"/>
      <c r="Z22044" s="429"/>
      <c r="AA22044" s="429"/>
      <c r="AB22044" s="185"/>
      <c r="AC22044" s="431"/>
    </row>
    <row r="22045" spans="24:29">
      <c r="X22045" s="429"/>
      <c r="Y22045" s="429"/>
      <c r="Z22045" s="429"/>
      <c r="AA22045" s="429"/>
      <c r="AB22045" s="185"/>
      <c r="AC22045" s="431"/>
    </row>
    <row r="22046" spans="24:29">
      <c r="X22046" s="429"/>
      <c r="Y22046" s="429"/>
      <c r="Z22046" s="429"/>
      <c r="AA22046" s="429"/>
      <c r="AB22046" s="185"/>
      <c r="AC22046" s="431"/>
    </row>
    <row r="22047" spans="24:29">
      <c r="X22047" s="429"/>
      <c r="Y22047" s="429"/>
      <c r="Z22047" s="429"/>
      <c r="AA22047" s="429"/>
      <c r="AB22047" s="185"/>
      <c r="AC22047" s="431"/>
    </row>
    <row r="22048" spans="24:29">
      <c r="X22048" s="429"/>
      <c r="Y22048" s="429"/>
      <c r="Z22048" s="429"/>
      <c r="AA22048" s="429"/>
      <c r="AB22048" s="185"/>
      <c r="AC22048" s="431"/>
    </row>
    <row r="22049" spans="24:29">
      <c r="X22049" s="429"/>
      <c r="Y22049" s="429"/>
      <c r="Z22049" s="429"/>
      <c r="AA22049" s="429"/>
      <c r="AB22049" s="185"/>
      <c r="AC22049" s="431"/>
    </row>
    <row r="22050" spans="24:29">
      <c r="X22050" s="429"/>
      <c r="Y22050" s="429"/>
      <c r="Z22050" s="429"/>
      <c r="AA22050" s="429"/>
      <c r="AB22050" s="185"/>
      <c r="AC22050" s="431"/>
    </row>
    <row r="22051" spans="24:29">
      <c r="X22051" s="429"/>
      <c r="Y22051" s="429"/>
      <c r="Z22051" s="429"/>
      <c r="AA22051" s="429"/>
      <c r="AB22051" s="185"/>
      <c r="AC22051" s="431"/>
    </row>
    <row r="22052" spans="24:29">
      <c r="X22052" s="429"/>
      <c r="Y22052" s="429"/>
      <c r="Z22052" s="429"/>
      <c r="AA22052" s="429"/>
      <c r="AB22052" s="185"/>
      <c r="AC22052" s="431"/>
    </row>
    <row r="22053" spans="24:29">
      <c r="X22053" s="429"/>
      <c r="Y22053" s="429"/>
      <c r="Z22053" s="429"/>
      <c r="AA22053" s="429"/>
      <c r="AB22053" s="185"/>
      <c r="AC22053" s="431"/>
    </row>
    <row r="22054" spans="24:29">
      <c r="X22054" s="429"/>
      <c r="Y22054" s="429"/>
      <c r="Z22054" s="429"/>
      <c r="AA22054" s="429"/>
      <c r="AB22054" s="185"/>
      <c r="AC22054" s="431"/>
    </row>
    <row r="22055" spans="24:29">
      <c r="X22055" s="429"/>
      <c r="Y22055" s="429"/>
      <c r="Z22055" s="429"/>
      <c r="AA22055" s="429"/>
      <c r="AB22055" s="185"/>
      <c r="AC22055" s="431"/>
    </row>
    <row r="22056" spans="24:29">
      <c r="X22056" s="429"/>
      <c r="Y22056" s="429"/>
      <c r="Z22056" s="429"/>
      <c r="AA22056" s="429"/>
      <c r="AB22056" s="185"/>
      <c r="AC22056" s="431"/>
    </row>
    <row r="22057" spans="24:29">
      <c r="X22057" s="429"/>
      <c r="Y22057" s="429"/>
      <c r="Z22057" s="429"/>
      <c r="AA22057" s="429"/>
      <c r="AB22057" s="185"/>
      <c r="AC22057" s="431"/>
    </row>
    <row r="22058" spans="24:29">
      <c r="X22058" s="429"/>
      <c r="Y22058" s="429"/>
      <c r="Z22058" s="429"/>
      <c r="AA22058" s="429"/>
      <c r="AB22058" s="185"/>
      <c r="AC22058" s="431"/>
    </row>
    <row r="22059" spans="24:29">
      <c r="X22059" s="429"/>
      <c r="Y22059" s="429"/>
      <c r="Z22059" s="429"/>
      <c r="AA22059" s="429"/>
      <c r="AB22059" s="185"/>
      <c r="AC22059" s="431"/>
    </row>
    <row r="22060" spans="24:29">
      <c r="X22060" s="429"/>
      <c r="Y22060" s="429"/>
      <c r="Z22060" s="429"/>
      <c r="AA22060" s="429"/>
      <c r="AB22060" s="185"/>
      <c r="AC22060" s="431"/>
    </row>
    <row r="22061" spans="24:29">
      <c r="X22061" s="429"/>
      <c r="Y22061" s="429"/>
      <c r="Z22061" s="429"/>
      <c r="AA22061" s="429"/>
      <c r="AB22061" s="185"/>
      <c r="AC22061" s="431"/>
    </row>
    <row r="22062" spans="24:29">
      <c r="X22062" s="429"/>
      <c r="Y22062" s="429"/>
      <c r="Z22062" s="429"/>
      <c r="AA22062" s="429"/>
      <c r="AB22062" s="185"/>
      <c r="AC22062" s="431"/>
    </row>
    <row r="22063" spans="24:29">
      <c r="X22063" s="429"/>
      <c r="Y22063" s="429"/>
      <c r="Z22063" s="429"/>
      <c r="AA22063" s="429"/>
      <c r="AB22063" s="185"/>
      <c r="AC22063" s="431"/>
    </row>
    <row r="22064" spans="24:29">
      <c r="X22064" s="429"/>
      <c r="Y22064" s="429"/>
      <c r="Z22064" s="429"/>
      <c r="AA22064" s="429"/>
      <c r="AB22064" s="185"/>
      <c r="AC22064" s="431"/>
    </row>
    <row r="22065" spans="24:29">
      <c r="X22065" s="429"/>
      <c r="Y22065" s="429"/>
      <c r="Z22065" s="429"/>
      <c r="AA22065" s="429"/>
      <c r="AB22065" s="185"/>
      <c r="AC22065" s="431"/>
    </row>
    <row r="22066" spans="24:29">
      <c r="X22066" s="429"/>
      <c r="Y22066" s="429"/>
      <c r="Z22066" s="429"/>
      <c r="AA22066" s="429"/>
      <c r="AB22066" s="185"/>
      <c r="AC22066" s="431"/>
    </row>
    <row r="22067" spans="24:29">
      <c r="X22067" s="429"/>
      <c r="Y22067" s="429"/>
      <c r="Z22067" s="429"/>
      <c r="AA22067" s="429"/>
      <c r="AB22067" s="185"/>
      <c r="AC22067" s="431"/>
    </row>
    <row r="22068" spans="24:29">
      <c r="X22068" s="429"/>
      <c r="Y22068" s="429"/>
      <c r="Z22068" s="429"/>
      <c r="AA22068" s="429"/>
      <c r="AB22068" s="185"/>
      <c r="AC22068" s="431"/>
    </row>
    <row r="22069" spans="24:29">
      <c r="X22069" s="429"/>
      <c r="Y22069" s="429"/>
      <c r="Z22069" s="429"/>
      <c r="AA22069" s="429"/>
      <c r="AB22069" s="185"/>
      <c r="AC22069" s="431"/>
    </row>
    <row r="22070" spans="24:29">
      <c r="X22070" s="429"/>
      <c r="Y22070" s="429"/>
      <c r="Z22070" s="429"/>
      <c r="AA22070" s="429"/>
      <c r="AB22070" s="185"/>
      <c r="AC22070" s="431"/>
    </row>
    <row r="22071" spans="24:29">
      <c r="X22071" s="429"/>
      <c r="Y22071" s="429"/>
      <c r="Z22071" s="429"/>
      <c r="AA22071" s="429"/>
      <c r="AB22071" s="185"/>
      <c r="AC22071" s="431"/>
    </row>
    <row r="22072" spans="24:29">
      <c r="X22072" s="429"/>
      <c r="Y22072" s="429"/>
      <c r="Z22072" s="429"/>
      <c r="AA22072" s="429"/>
      <c r="AB22072" s="185"/>
      <c r="AC22072" s="431"/>
    </row>
    <row r="22073" spans="24:29">
      <c r="X22073" s="429"/>
      <c r="Y22073" s="429"/>
      <c r="Z22073" s="429"/>
      <c r="AA22073" s="429"/>
      <c r="AB22073" s="185"/>
      <c r="AC22073" s="431"/>
    </row>
    <row r="22074" spans="24:29">
      <c r="X22074" s="429"/>
      <c r="Y22074" s="429"/>
      <c r="Z22074" s="429"/>
      <c r="AA22074" s="429"/>
      <c r="AB22074" s="185"/>
      <c r="AC22074" s="431"/>
    </row>
    <row r="22075" spans="24:29">
      <c r="X22075" s="429"/>
      <c r="Y22075" s="429"/>
      <c r="Z22075" s="429"/>
      <c r="AA22075" s="429"/>
      <c r="AB22075" s="185"/>
      <c r="AC22075" s="431"/>
    </row>
    <row r="22076" spans="24:29">
      <c r="X22076" s="429"/>
      <c r="Y22076" s="429"/>
      <c r="Z22076" s="429"/>
      <c r="AA22076" s="429"/>
      <c r="AB22076" s="185"/>
      <c r="AC22076" s="431"/>
    </row>
    <row r="22077" spans="24:29">
      <c r="X22077" s="429"/>
      <c r="Y22077" s="429"/>
      <c r="Z22077" s="429"/>
      <c r="AA22077" s="429"/>
      <c r="AB22077" s="185"/>
      <c r="AC22077" s="431"/>
    </row>
    <row r="22078" spans="24:29">
      <c r="X22078" s="429"/>
      <c r="Y22078" s="429"/>
      <c r="Z22078" s="429"/>
      <c r="AA22078" s="429"/>
      <c r="AB22078" s="185"/>
      <c r="AC22078" s="431"/>
    </row>
    <row r="22079" spans="24:29">
      <c r="X22079" s="429"/>
      <c r="Y22079" s="429"/>
      <c r="Z22079" s="429"/>
      <c r="AA22079" s="429"/>
      <c r="AB22079" s="185"/>
      <c r="AC22079" s="431"/>
    </row>
    <row r="22080" spans="24:29">
      <c r="X22080" s="429"/>
      <c r="Y22080" s="429"/>
      <c r="Z22080" s="429"/>
      <c r="AA22080" s="429"/>
      <c r="AB22080" s="185"/>
      <c r="AC22080" s="431"/>
    </row>
    <row r="22081" spans="24:29">
      <c r="X22081" s="429"/>
      <c r="Y22081" s="429"/>
      <c r="Z22081" s="429"/>
      <c r="AA22081" s="429"/>
      <c r="AB22081" s="185"/>
      <c r="AC22081" s="431"/>
    </row>
    <row r="22082" spans="24:29">
      <c r="X22082" s="429"/>
      <c r="Y22082" s="429"/>
      <c r="Z22082" s="429"/>
      <c r="AA22082" s="429"/>
      <c r="AB22082" s="185"/>
      <c r="AC22082" s="431"/>
    </row>
    <row r="22083" spans="24:29">
      <c r="X22083" s="429"/>
      <c r="Y22083" s="429"/>
      <c r="Z22083" s="429"/>
      <c r="AA22083" s="429"/>
      <c r="AB22083" s="185"/>
      <c r="AC22083" s="431"/>
    </row>
    <row r="22084" spans="24:29">
      <c r="X22084" s="429"/>
      <c r="Y22084" s="429"/>
      <c r="Z22084" s="429"/>
      <c r="AA22084" s="429"/>
      <c r="AB22084" s="185"/>
      <c r="AC22084" s="431"/>
    </row>
    <row r="22085" spans="24:29">
      <c r="X22085" s="429"/>
      <c r="Y22085" s="429"/>
      <c r="Z22085" s="429"/>
      <c r="AA22085" s="429"/>
      <c r="AB22085" s="185"/>
      <c r="AC22085" s="431"/>
    </row>
    <row r="22086" spans="24:29">
      <c r="X22086" s="429"/>
      <c r="Y22086" s="429"/>
      <c r="Z22086" s="429"/>
      <c r="AA22086" s="429"/>
      <c r="AB22086" s="185"/>
      <c r="AC22086" s="431"/>
    </row>
    <row r="22087" spans="24:29">
      <c r="X22087" s="429"/>
      <c r="Y22087" s="429"/>
      <c r="Z22087" s="429"/>
      <c r="AA22087" s="429"/>
      <c r="AB22087" s="185"/>
      <c r="AC22087" s="431"/>
    </row>
    <row r="22088" spans="24:29">
      <c r="X22088" s="429"/>
      <c r="Y22088" s="429"/>
      <c r="Z22088" s="429"/>
      <c r="AA22088" s="429"/>
      <c r="AB22088" s="185"/>
      <c r="AC22088" s="431"/>
    </row>
    <row r="22089" spans="24:29">
      <c r="X22089" s="429"/>
      <c r="Y22089" s="429"/>
      <c r="Z22089" s="429"/>
      <c r="AA22089" s="429"/>
      <c r="AB22089" s="185"/>
      <c r="AC22089" s="431"/>
    </row>
    <row r="22090" spans="24:29">
      <c r="X22090" s="429"/>
      <c r="Y22090" s="429"/>
      <c r="Z22090" s="429"/>
      <c r="AA22090" s="429"/>
      <c r="AB22090" s="185"/>
      <c r="AC22090" s="431"/>
    </row>
    <row r="22091" spans="24:29">
      <c r="X22091" s="429"/>
      <c r="Y22091" s="429"/>
      <c r="Z22091" s="429"/>
      <c r="AA22091" s="429"/>
      <c r="AB22091" s="185"/>
      <c r="AC22091" s="431"/>
    </row>
    <row r="22092" spans="24:29">
      <c r="X22092" s="429"/>
      <c r="Y22092" s="429"/>
      <c r="Z22092" s="429"/>
      <c r="AA22092" s="429"/>
      <c r="AB22092" s="185"/>
      <c r="AC22092" s="431"/>
    </row>
    <row r="22093" spans="24:29">
      <c r="X22093" s="429"/>
      <c r="Y22093" s="429"/>
      <c r="Z22093" s="429"/>
      <c r="AA22093" s="429"/>
      <c r="AB22093" s="185"/>
      <c r="AC22093" s="431"/>
    </row>
    <row r="22094" spans="24:29">
      <c r="X22094" s="429"/>
      <c r="Y22094" s="429"/>
      <c r="Z22094" s="429"/>
      <c r="AA22094" s="429"/>
      <c r="AB22094" s="185"/>
      <c r="AC22094" s="431"/>
    </row>
    <row r="22095" spans="24:29">
      <c r="X22095" s="429"/>
      <c r="Y22095" s="429"/>
      <c r="Z22095" s="429"/>
      <c r="AA22095" s="429"/>
      <c r="AB22095" s="185"/>
      <c r="AC22095" s="431"/>
    </row>
    <row r="22096" spans="24:29">
      <c r="X22096" s="429"/>
      <c r="Y22096" s="429"/>
      <c r="Z22096" s="429"/>
      <c r="AA22096" s="429"/>
      <c r="AB22096" s="185"/>
      <c r="AC22096" s="431"/>
    </row>
    <row r="22097" spans="24:29">
      <c r="X22097" s="429"/>
      <c r="Y22097" s="429"/>
      <c r="Z22097" s="429"/>
      <c r="AA22097" s="429"/>
      <c r="AB22097" s="185"/>
      <c r="AC22097" s="431"/>
    </row>
    <row r="22098" spans="24:29">
      <c r="X22098" s="429"/>
      <c r="Y22098" s="429"/>
      <c r="Z22098" s="429"/>
      <c r="AA22098" s="429"/>
      <c r="AB22098" s="185"/>
      <c r="AC22098" s="431"/>
    </row>
    <row r="22099" spans="24:29">
      <c r="X22099" s="429"/>
      <c r="Y22099" s="429"/>
      <c r="Z22099" s="429"/>
      <c r="AA22099" s="429"/>
      <c r="AB22099" s="185"/>
      <c r="AC22099" s="431"/>
    </row>
    <row r="22100" spans="24:29">
      <c r="X22100" s="429"/>
      <c r="Y22100" s="429"/>
      <c r="Z22100" s="429"/>
      <c r="AA22100" s="429"/>
      <c r="AB22100" s="185"/>
      <c r="AC22100" s="431"/>
    </row>
    <row r="22101" spans="24:29">
      <c r="X22101" s="429"/>
      <c r="Y22101" s="429"/>
      <c r="Z22101" s="429"/>
      <c r="AA22101" s="429"/>
      <c r="AB22101" s="185"/>
      <c r="AC22101" s="431"/>
    </row>
    <row r="22102" spans="24:29">
      <c r="X22102" s="429"/>
      <c r="Y22102" s="429"/>
      <c r="Z22102" s="429"/>
      <c r="AA22102" s="429"/>
      <c r="AB22102" s="185"/>
      <c r="AC22102" s="431"/>
    </row>
    <row r="22103" spans="24:29">
      <c r="X22103" s="429"/>
      <c r="Y22103" s="429"/>
      <c r="Z22103" s="429"/>
      <c r="AA22103" s="429"/>
      <c r="AB22103" s="185"/>
      <c r="AC22103" s="431"/>
    </row>
    <row r="22104" spans="24:29">
      <c r="X22104" s="429"/>
      <c r="Y22104" s="429"/>
      <c r="Z22104" s="429"/>
      <c r="AA22104" s="429"/>
      <c r="AB22104" s="185"/>
      <c r="AC22104" s="431"/>
    </row>
    <row r="22105" spans="24:29">
      <c r="X22105" s="429"/>
      <c r="Y22105" s="429"/>
      <c r="Z22105" s="429"/>
      <c r="AA22105" s="429"/>
      <c r="AB22105" s="185"/>
      <c r="AC22105" s="431"/>
    </row>
    <row r="22106" spans="24:29">
      <c r="X22106" s="429"/>
      <c r="Y22106" s="429"/>
      <c r="Z22106" s="429"/>
      <c r="AA22106" s="429"/>
      <c r="AB22106" s="185"/>
      <c r="AC22106" s="431"/>
    </row>
    <row r="22107" spans="24:29">
      <c r="X22107" s="429"/>
      <c r="Y22107" s="429"/>
      <c r="Z22107" s="429"/>
      <c r="AA22107" s="429"/>
      <c r="AB22107" s="185"/>
      <c r="AC22107" s="431"/>
    </row>
    <row r="22108" spans="24:29">
      <c r="X22108" s="429"/>
      <c r="Y22108" s="429"/>
      <c r="Z22108" s="429"/>
      <c r="AA22108" s="429"/>
      <c r="AB22108" s="185"/>
      <c r="AC22108" s="431"/>
    </row>
    <row r="22109" spans="24:29">
      <c r="X22109" s="429"/>
      <c r="Y22109" s="429"/>
      <c r="Z22109" s="429"/>
      <c r="AA22109" s="429"/>
      <c r="AB22109" s="185"/>
      <c r="AC22109" s="431"/>
    </row>
    <row r="22110" spans="24:29">
      <c r="X22110" s="429"/>
      <c r="Y22110" s="429"/>
      <c r="Z22110" s="429"/>
      <c r="AA22110" s="429"/>
      <c r="AB22110" s="185"/>
      <c r="AC22110" s="431"/>
    </row>
    <row r="22111" spans="24:29">
      <c r="X22111" s="429"/>
      <c r="Y22111" s="429"/>
      <c r="Z22111" s="429"/>
      <c r="AA22111" s="429"/>
      <c r="AB22111" s="185"/>
      <c r="AC22111" s="431"/>
    </row>
    <row r="22112" spans="24:29">
      <c r="X22112" s="429"/>
      <c r="Y22112" s="429"/>
      <c r="Z22112" s="429"/>
      <c r="AA22112" s="429"/>
      <c r="AB22112" s="185"/>
      <c r="AC22112" s="431"/>
    </row>
    <row r="22113" spans="24:29">
      <c r="X22113" s="429"/>
      <c r="Y22113" s="429"/>
      <c r="Z22113" s="429"/>
      <c r="AA22113" s="429"/>
      <c r="AB22113" s="185"/>
      <c r="AC22113" s="431"/>
    </row>
    <row r="22114" spans="24:29">
      <c r="X22114" s="429"/>
      <c r="Y22114" s="429"/>
      <c r="Z22114" s="429"/>
      <c r="AA22114" s="429"/>
      <c r="AB22114" s="185"/>
      <c r="AC22114" s="431"/>
    </row>
    <row r="22115" spans="24:29">
      <c r="X22115" s="429"/>
      <c r="Y22115" s="429"/>
      <c r="Z22115" s="429"/>
      <c r="AA22115" s="429"/>
      <c r="AB22115" s="185"/>
      <c r="AC22115" s="431"/>
    </row>
    <row r="22116" spans="24:29">
      <c r="X22116" s="429"/>
      <c r="Y22116" s="429"/>
      <c r="Z22116" s="429"/>
      <c r="AA22116" s="429"/>
      <c r="AB22116" s="185"/>
      <c r="AC22116" s="431"/>
    </row>
    <row r="22117" spans="24:29">
      <c r="X22117" s="429"/>
      <c r="Y22117" s="429"/>
      <c r="Z22117" s="429"/>
      <c r="AA22117" s="429"/>
      <c r="AB22117" s="185"/>
      <c r="AC22117" s="431"/>
    </row>
    <row r="22118" spans="24:29">
      <c r="X22118" s="429"/>
      <c r="Y22118" s="429"/>
      <c r="Z22118" s="429"/>
      <c r="AA22118" s="429"/>
      <c r="AB22118" s="185"/>
      <c r="AC22118" s="431"/>
    </row>
    <row r="22119" spans="24:29">
      <c r="X22119" s="429"/>
      <c r="Y22119" s="429"/>
      <c r="Z22119" s="429"/>
      <c r="AA22119" s="429"/>
      <c r="AB22119" s="185"/>
      <c r="AC22119" s="431"/>
    </row>
    <row r="22120" spans="24:29">
      <c r="X22120" s="429"/>
      <c r="Y22120" s="429"/>
      <c r="Z22120" s="429"/>
      <c r="AA22120" s="429"/>
      <c r="AB22120" s="185"/>
      <c r="AC22120" s="431"/>
    </row>
    <row r="22121" spans="24:29">
      <c r="X22121" s="429"/>
      <c r="Y22121" s="429"/>
      <c r="Z22121" s="429"/>
      <c r="AA22121" s="429"/>
      <c r="AB22121" s="185"/>
      <c r="AC22121" s="431"/>
    </row>
    <row r="22122" spans="24:29">
      <c r="X22122" s="429"/>
      <c r="Y22122" s="429"/>
      <c r="Z22122" s="429"/>
      <c r="AA22122" s="429"/>
      <c r="AB22122" s="185"/>
      <c r="AC22122" s="431"/>
    </row>
    <row r="22123" spans="24:29">
      <c r="X22123" s="429"/>
      <c r="Y22123" s="429"/>
      <c r="Z22123" s="429"/>
      <c r="AA22123" s="429"/>
      <c r="AB22123" s="185"/>
      <c r="AC22123" s="431"/>
    </row>
    <row r="22124" spans="24:29">
      <c r="X22124" s="429"/>
      <c r="Y22124" s="429"/>
      <c r="Z22124" s="429"/>
      <c r="AA22124" s="429"/>
      <c r="AB22124" s="185"/>
      <c r="AC22124" s="431"/>
    </row>
    <row r="22125" spans="24:29">
      <c r="X22125" s="429"/>
      <c r="Y22125" s="429"/>
      <c r="Z22125" s="429"/>
      <c r="AA22125" s="429"/>
      <c r="AB22125" s="185"/>
      <c r="AC22125" s="431"/>
    </row>
    <row r="22126" spans="24:29">
      <c r="X22126" s="429"/>
      <c r="Y22126" s="429"/>
      <c r="Z22126" s="429"/>
      <c r="AA22126" s="429"/>
      <c r="AB22126" s="185"/>
      <c r="AC22126" s="431"/>
    </row>
    <row r="22127" spans="24:29">
      <c r="X22127" s="429"/>
      <c r="Y22127" s="429"/>
      <c r="Z22127" s="429"/>
      <c r="AA22127" s="429"/>
      <c r="AB22127" s="185"/>
      <c r="AC22127" s="431"/>
    </row>
    <row r="22128" spans="24:29">
      <c r="X22128" s="429"/>
      <c r="Y22128" s="429"/>
      <c r="Z22128" s="429"/>
      <c r="AA22128" s="429"/>
      <c r="AB22128" s="185"/>
      <c r="AC22128" s="431"/>
    </row>
    <row r="22129" spans="24:29">
      <c r="X22129" s="429"/>
      <c r="Y22129" s="429"/>
      <c r="Z22129" s="429"/>
      <c r="AA22129" s="429"/>
      <c r="AB22129" s="185"/>
      <c r="AC22129" s="431"/>
    </row>
    <row r="22130" spans="24:29">
      <c r="X22130" s="429"/>
      <c r="Y22130" s="429"/>
      <c r="Z22130" s="429"/>
      <c r="AA22130" s="429"/>
      <c r="AB22130" s="185"/>
      <c r="AC22130" s="431"/>
    </row>
    <row r="22131" spans="24:29">
      <c r="X22131" s="429"/>
      <c r="Y22131" s="429"/>
      <c r="Z22131" s="429"/>
      <c r="AA22131" s="429"/>
      <c r="AB22131" s="185"/>
      <c r="AC22131" s="431"/>
    </row>
    <row r="22132" spans="24:29">
      <c r="X22132" s="429"/>
      <c r="Y22132" s="429"/>
      <c r="Z22132" s="429"/>
      <c r="AA22132" s="429"/>
      <c r="AB22132" s="185"/>
      <c r="AC22132" s="431"/>
    </row>
    <row r="22133" spans="24:29">
      <c r="X22133" s="429"/>
      <c r="Y22133" s="429"/>
      <c r="Z22133" s="429"/>
      <c r="AA22133" s="429"/>
      <c r="AB22133" s="185"/>
      <c r="AC22133" s="431"/>
    </row>
    <row r="22134" spans="24:29">
      <c r="X22134" s="429"/>
      <c r="Y22134" s="429"/>
      <c r="Z22134" s="429"/>
      <c r="AA22134" s="429"/>
      <c r="AB22134" s="185"/>
      <c r="AC22134" s="431"/>
    </row>
    <row r="22135" spans="24:29">
      <c r="X22135" s="429"/>
      <c r="Y22135" s="429"/>
      <c r="Z22135" s="429"/>
      <c r="AA22135" s="429"/>
      <c r="AB22135" s="185"/>
      <c r="AC22135" s="431"/>
    </row>
    <row r="22136" spans="24:29">
      <c r="X22136" s="429"/>
      <c r="Y22136" s="429"/>
      <c r="Z22136" s="429"/>
      <c r="AA22136" s="429"/>
      <c r="AB22136" s="185"/>
      <c r="AC22136" s="431"/>
    </row>
    <row r="22137" spans="24:29">
      <c r="X22137" s="429"/>
      <c r="Y22137" s="429"/>
      <c r="Z22137" s="429"/>
      <c r="AA22137" s="429"/>
      <c r="AB22137" s="185"/>
      <c r="AC22137" s="431"/>
    </row>
    <row r="22138" spans="24:29">
      <c r="X22138" s="429"/>
      <c r="Y22138" s="429"/>
      <c r="Z22138" s="429"/>
      <c r="AA22138" s="429"/>
      <c r="AB22138" s="185"/>
      <c r="AC22138" s="431"/>
    </row>
    <row r="22139" spans="24:29">
      <c r="X22139" s="429"/>
      <c r="Y22139" s="429"/>
      <c r="Z22139" s="429"/>
      <c r="AA22139" s="429"/>
      <c r="AB22139" s="185"/>
      <c r="AC22139" s="431"/>
    </row>
    <row r="22140" spans="24:29">
      <c r="X22140" s="429"/>
      <c r="Y22140" s="429"/>
      <c r="Z22140" s="429"/>
      <c r="AA22140" s="429"/>
      <c r="AB22140" s="185"/>
      <c r="AC22140" s="431"/>
    </row>
    <row r="22141" spans="24:29">
      <c r="X22141" s="429"/>
      <c r="Y22141" s="429"/>
      <c r="Z22141" s="429"/>
      <c r="AA22141" s="429"/>
      <c r="AB22141" s="185"/>
      <c r="AC22141" s="431"/>
    </row>
    <row r="22142" spans="24:29">
      <c r="X22142" s="429"/>
      <c r="Y22142" s="429"/>
      <c r="Z22142" s="429"/>
      <c r="AA22142" s="429"/>
      <c r="AB22142" s="185"/>
      <c r="AC22142" s="431"/>
    </row>
    <row r="22143" spans="24:29">
      <c r="X22143" s="429"/>
      <c r="Y22143" s="429"/>
      <c r="Z22143" s="429"/>
      <c r="AA22143" s="429"/>
      <c r="AB22143" s="185"/>
      <c r="AC22143" s="431"/>
    </row>
    <row r="22144" spans="24:29">
      <c r="X22144" s="429"/>
      <c r="Y22144" s="429"/>
      <c r="Z22144" s="429"/>
      <c r="AA22144" s="429"/>
      <c r="AB22144" s="185"/>
      <c r="AC22144" s="431"/>
    </row>
    <row r="22145" spans="24:29">
      <c r="X22145" s="429"/>
      <c r="Y22145" s="429"/>
      <c r="Z22145" s="429"/>
      <c r="AA22145" s="429"/>
      <c r="AB22145" s="185"/>
      <c r="AC22145" s="431"/>
    </row>
    <row r="22146" spans="24:29">
      <c r="X22146" s="429"/>
      <c r="Y22146" s="429"/>
      <c r="Z22146" s="429"/>
      <c r="AA22146" s="429"/>
      <c r="AB22146" s="185"/>
      <c r="AC22146" s="431"/>
    </row>
    <row r="22147" spans="24:29">
      <c r="X22147" s="429"/>
      <c r="Y22147" s="429"/>
      <c r="Z22147" s="429"/>
      <c r="AA22147" s="429"/>
      <c r="AB22147" s="185"/>
      <c r="AC22147" s="431"/>
    </row>
    <row r="22148" spans="24:29">
      <c r="X22148" s="429"/>
      <c r="Y22148" s="429"/>
      <c r="Z22148" s="429"/>
      <c r="AA22148" s="429"/>
      <c r="AB22148" s="185"/>
      <c r="AC22148" s="431"/>
    </row>
    <row r="22149" spans="24:29">
      <c r="X22149" s="429"/>
      <c r="Y22149" s="429"/>
      <c r="Z22149" s="429"/>
      <c r="AA22149" s="429"/>
      <c r="AB22149" s="185"/>
      <c r="AC22149" s="431"/>
    </row>
    <row r="22150" spans="24:29">
      <c r="X22150" s="429"/>
      <c r="Y22150" s="429"/>
      <c r="Z22150" s="429"/>
      <c r="AA22150" s="429"/>
      <c r="AB22150" s="185"/>
      <c r="AC22150" s="431"/>
    </row>
    <row r="22151" spans="24:29">
      <c r="X22151" s="429"/>
      <c r="Y22151" s="429"/>
      <c r="Z22151" s="429"/>
      <c r="AA22151" s="429"/>
      <c r="AB22151" s="185"/>
      <c r="AC22151" s="431"/>
    </row>
    <row r="22152" spans="24:29">
      <c r="X22152" s="429"/>
      <c r="Y22152" s="429"/>
      <c r="Z22152" s="429"/>
      <c r="AA22152" s="429"/>
      <c r="AB22152" s="185"/>
      <c r="AC22152" s="431"/>
    </row>
    <row r="22153" spans="24:29">
      <c r="X22153" s="429"/>
      <c r="Y22153" s="429"/>
      <c r="Z22153" s="429"/>
      <c r="AA22153" s="429"/>
      <c r="AB22153" s="185"/>
      <c r="AC22153" s="431"/>
    </row>
    <row r="22154" spans="24:29">
      <c r="X22154" s="429"/>
      <c r="Y22154" s="429"/>
      <c r="Z22154" s="429"/>
      <c r="AA22154" s="429"/>
      <c r="AB22154" s="185"/>
      <c r="AC22154" s="431"/>
    </row>
    <row r="22155" spans="24:29">
      <c r="X22155" s="429"/>
      <c r="Y22155" s="429"/>
      <c r="Z22155" s="429"/>
      <c r="AA22155" s="429"/>
      <c r="AB22155" s="185"/>
      <c r="AC22155" s="431"/>
    </row>
    <row r="22156" spans="24:29">
      <c r="X22156" s="429"/>
      <c r="Y22156" s="429"/>
      <c r="Z22156" s="429"/>
      <c r="AA22156" s="429"/>
      <c r="AB22156" s="185"/>
      <c r="AC22156" s="431"/>
    </row>
    <row r="22157" spans="24:29">
      <c r="X22157" s="429"/>
      <c r="Y22157" s="429"/>
      <c r="Z22157" s="429"/>
      <c r="AA22157" s="429"/>
      <c r="AB22157" s="185"/>
      <c r="AC22157" s="431"/>
    </row>
    <row r="22158" spans="24:29">
      <c r="X22158" s="429"/>
      <c r="Y22158" s="429"/>
      <c r="Z22158" s="429"/>
      <c r="AA22158" s="429"/>
      <c r="AB22158" s="185"/>
      <c r="AC22158" s="431"/>
    </row>
    <row r="22159" spans="24:29">
      <c r="X22159" s="429"/>
      <c r="Y22159" s="429"/>
      <c r="Z22159" s="429"/>
      <c r="AA22159" s="429"/>
      <c r="AB22159" s="185"/>
      <c r="AC22159" s="431"/>
    </row>
    <row r="22160" spans="24:29">
      <c r="X22160" s="429"/>
      <c r="Y22160" s="429"/>
      <c r="Z22160" s="429"/>
      <c r="AA22160" s="429"/>
      <c r="AB22160" s="185"/>
      <c r="AC22160" s="431"/>
    </row>
    <row r="22161" spans="24:29">
      <c r="X22161" s="429"/>
      <c r="Y22161" s="429"/>
      <c r="Z22161" s="429"/>
      <c r="AA22161" s="429"/>
      <c r="AB22161" s="185"/>
      <c r="AC22161" s="431"/>
    </row>
    <row r="22162" spans="24:29">
      <c r="X22162" s="429"/>
      <c r="Y22162" s="429"/>
      <c r="Z22162" s="429"/>
      <c r="AA22162" s="429"/>
      <c r="AB22162" s="185"/>
      <c r="AC22162" s="431"/>
    </row>
    <row r="22163" spans="24:29">
      <c r="X22163" s="429"/>
      <c r="Y22163" s="429"/>
      <c r="Z22163" s="429"/>
      <c r="AA22163" s="429"/>
      <c r="AB22163" s="185"/>
      <c r="AC22163" s="431"/>
    </row>
    <row r="22164" spans="24:29">
      <c r="X22164" s="429"/>
      <c r="Y22164" s="429"/>
      <c r="Z22164" s="429"/>
      <c r="AA22164" s="429"/>
      <c r="AB22164" s="185"/>
      <c r="AC22164" s="431"/>
    </row>
    <row r="22165" spans="24:29">
      <c r="X22165" s="429"/>
      <c r="Y22165" s="429"/>
      <c r="Z22165" s="429"/>
      <c r="AA22165" s="429"/>
      <c r="AB22165" s="185"/>
      <c r="AC22165" s="431"/>
    </row>
    <row r="22166" spans="24:29">
      <c r="X22166" s="429"/>
      <c r="Y22166" s="429"/>
      <c r="Z22166" s="429"/>
      <c r="AA22166" s="429"/>
      <c r="AB22166" s="185"/>
      <c r="AC22166" s="431"/>
    </row>
    <row r="22167" spans="24:29">
      <c r="X22167" s="429"/>
      <c r="Y22167" s="429"/>
      <c r="Z22167" s="429"/>
      <c r="AA22167" s="429"/>
      <c r="AB22167" s="185"/>
      <c r="AC22167" s="431"/>
    </row>
    <row r="22168" spans="24:29">
      <c r="X22168" s="429"/>
      <c r="Y22168" s="429"/>
      <c r="Z22168" s="429"/>
      <c r="AA22168" s="429"/>
      <c r="AB22168" s="185"/>
      <c r="AC22168" s="431"/>
    </row>
    <row r="22169" spans="24:29">
      <c r="X22169" s="429"/>
      <c r="Y22169" s="429"/>
      <c r="Z22169" s="429"/>
      <c r="AA22169" s="429"/>
      <c r="AB22169" s="185"/>
      <c r="AC22169" s="431"/>
    </row>
    <row r="22170" spans="24:29">
      <c r="X22170" s="429"/>
      <c r="Y22170" s="429"/>
      <c r="Z22170" s="429"/>
      <c r="AA22170" s="429"/>
      <c r="AB22170" s="185"/>
      <c r="AC22170" s="431"/>
    </row>
    <row r="22171" spans="24:29">
      <c r="X22171" s="429"/>
      <c r="Y22171" s="429"/>
      <c r="Z22171" s="429"/>
      <c r="AA22171" s="429"/>
      <c r="AB22171" s="185"/>
      <c r="AC22171" s="431"/>
    </row>
    <row r="22172" spans="24:29">
      <c r="X22172" s="429"/>
      <c r="Y22172" s="429"/>
      <c r="Z22172" s="429"/>
      <c r="AA22172" s="429"/>
      <c r="AB22172" s="185"/>
      <c r="AC22172" s="431"/>
    </row>
    <row r="22173" spans="24:29">
      <c r="X22173" s="429"/>
      <c r="Y22173" s="429"/>
      <c r="Z22173" s="429"/>
      <c r="AA22173" s="429"/>
      <c r="AB22173" s="185"/>
      <c r="AC22173" s="431"/>
    </row>
    <row r="22174" spans="24:29">
      <c r="X22174" s="429"/>
      <c r="Y22174" s="429"/>
      <c r="Z22174" s="429"/>
      <c r="AA22174" s="429"/>
      <c r="AB22174" s="185"/>
      <c r="AC22174" s="431"/>
    </row>
    <row r="22175" spans="24:29">
      <c r="X22175" s="429"/>
      <c r="Y22175" s="429"/>
      <c r="Z22175" s="429"/>
      <c r="AA22175" s="429"/>
      <c r="AB22175" s="185"/>
      <c r="AC22175" s="431"/>
    </row>
    <row r="22176" spans="24:29">
      <c r="X22176" s="429"/>
      <c r="Y22176" s="429"/>
      <c r="Z22176" s="429"/>
      <c r="AA22176" s="429"/>
      <c r="AB22176" s="185"/>
      <c r="AC22176" s="431"/>
    </row>
    <row r="22177" spans="24:29">
      <c r="X22177" s="429"/>
      <c r="Y22177" s="429"/>
      <c r="Z22177" s="429"/>
      <c r="AA22177" s="429"/>
      <c r="AB22177" s="185"/>
      <c r="AC22177" s="431"/>
    </row>
    <row r="22178" spans="24:29">
      <c r="X22178" s="429"/>
      <c r="Y22178" s="429"/>
      <c r="Z22178" s="429"/>
      <c r="AA22178" s="429"/>
      <c r="AB22178" s="185"/>
      <c r="AC22178" s="431"/>
    </row>
    <row r="22179" spans="24:29">
      <c r="X22179" s="429"/>
      <c r="Y22179" s="429"/>
      <c r="Z22179" s="429"/>
      <c r="AA22179" s="429"/>
      <c r="AB22179" s="185"/>
      <c r="AC22179" s="431"/>
    </row>
    <row r="22180" spans="24:29">
      <c r="X22180" s="429"/>
      <c r="Y22180" s="429"/>
      <c r="Z22180" s="429"/>
      <c r="AA22180" s="429"/>
      <c r="AB22180" s="185"/>
      <c r="AC22180" s="431"/>
    </row>
    <row r="22181" spans="24:29">
      <c r="X22181" s="429"/>
      <c r="Y22181" s="429"/>
      <c r="Z22181" s="429"/>
      <c r="AA22181" s="429"/>
      <c r="AB22181" s="185"/>
      <c r="AC22181" s="431"/>
    </row>
    <row r="22182" spans="24:29">
      <c r="X22182" s="429"/>
      <c r="Y22182" s="429"/>
      <c r="Z22182" s="429"/>
      <c r="AA22182" s="429"/>
      <c r="AB22182" s="185"/>
      <c r="AC22182" s="431"/>
    </row>
    <row r="22183" spans="24:29">
      <c r="X22183" s="429"/>
      <c r="Y22183" s="429"/>
      <c r="Z22183" s="429"/>
      <c r="AA22183" s="429"/>
      <c r="AB22183" s="185"/>
      <c r="AC22183" s="431"/>
    </row>
    <row r="22184" spans="24:29">
      <c r="X22184" s="429"/>
      <c r="Y22184" s="429"/>
      <c r="Z22184" s="429"/>
      <c r="AA22184" s="429"/>
      <c r="AB22184" s="185"/>
      <c r="AC22184" s="431"/>
    </row>
    <row r="22185" spans="24:29">
      <c r="X22185" s="429"/>
      <c r="Y22185" s="429"/>
      <c r="Z22185" s="429"/>
      <c r="AA22185" s="429"/>
      <c r="AB22185" s="185"/>
      <c r="AC22185" s="431"/>
    </row>
    <row r="22186" spans="24:29">
      <c r="X22186" s="429"/>
      <c r="Y22186" s="429"/>
      <c r="Z22186" s="429"/>
      <c r="AA22186" s="429"/>
      <c r="AB22186" s="185"/>
      <c r="AC22186" s="431"/>
    </row>
    <row r="22187" spans="24:29">
      <c r="X22187" s="429"/>
      <c r="Y22187" s="429"/>
      <c r="Z22187" s="429"/>
      <c r="AA22187" s="429"/>
      <c r="AB22187" s="185"/>
      <c r="AC22187" s="431"/>
    </row>
    <row r="22188" spans="24:29">
      <c r="X22188" s="429"/>
      <c r="Y22188" s="429"/>
      <c r="Z22188" s="429"/>
      <c r="AA22188" s="429"/>
      <c r="AB22188" s="185"/>
      <c r="AC22188" s="431"/>
    </row>
    <row r="22189" spans="24:29">
      <c r="X22189" s="429"/>
      <c r="Y22189" s="429"/>
      <c r="Z22189" s="429"/>
      <c r="AA22189" s="429"/>
      <c r="AB22189" s="185"/>
      <c r="AC22189" s="431"/>
    </row>
    <row r="22190" spans="24:29">
      <c r="X22190" s="429"/>
      <c r="Y22190" s="429"/>
      <c r="Z22190" s="429"/>
      <c r="AA22190" s="429"/>
      <c r="AB22190" s="185"/>
      <c r="AC22190" s="431"/>
    </row>
    <row r="22191" spans="24:29">
      <c r="X22191" s="429"/>
      <c r="Y22191" s="429"/>
      <c r="Z22191" s="429"/>
      <c r="AA22191" s="429"/>
      <c r="AB22191" s="185"/>
      <c r="AC22191" s="431"/>
    </row>
    <row r="22192" spans="24:29">
      <c r="X22192" s="429"/>
      <c r="Y22192" s="429"/>
      <c r="Z22192" s="429"/>
      <c r="AA22192" s="429"/>
      <c r="AB22192" s="185"/>
      <c r="AC22192" s="431"/>
    </row>
    <row r="22193" spans="24:29">
      <c r="X22193" s="429"/>
      <c r="Y22193" s="429"/>
      <c r="Z22193" s="429"/>
      <c r="AA22193" s="429"/>
      <c r="AB22193" s="185"/>
      <c r="AC22193" s="431"/>
    </row>
    <row r="22194" spans="24:29">
      <c r="X22194" s="429"/>
      <c r="Y22194" s="429"/>
      <c r="Z22194" s="429"/>
      <c r="AA22194" s="429"/>
      <c r="AB22194" s="185"/>
      <c r="AC22194" s="431"/>
    </row>
    <row r="22195" spans="24:29">
      <c r="X22195" s="429"/>
      <c r="Y22195" s="429"/>
      <c r="Z22195" s="429"/>
      <c r="AA22195" s="429"/>
      <c r="AB22195" s="185"/>
      <c r="AC22195" s="431"/>
    </row>
    <row r="22196" spans="24:29">
      <c r="X22196" s="429"/>
      <c r="Y22196" s="429"/>
      <c r="Z22196" s="429"/>
      <c r="AA22196" s="429"/>
      <c r="AB22196" s="185"/>
      <c r="AC22196" s="431"/>
    </row>
    <row r="22197" spans="24:29">
      <c r="X22197" s="429"/>
      <c r="Y22197" s="429"/>
      <c r="Z22197" s="429"/>
      <c r="AA22197" s="429"/>
      <c r="AB22197" s="185"/>
      <c r="AC22197" s="431"/>
    </row>
    <row r="22198" spans="24:29">
      <c r="X22198" s="429"/>
      <c r="Y22198" s="429"/>
      <c r="Z22198" s="429"/>
      <c r="AA22198" s="429"/>
      <c r="AB22198" s="185"/>
      <c r="AC22198" s="431"/>
    </row>
    <row r="22199" spans="24:29">
      <c r="X22199" s="429"/>
      <c r="Y22199" s="429"/>
      <c r="Z22199" s="429"/>
      <c r="AA22199" s="429"/>
      <c r="AB22199" s="185"/>
      <c r="AC22199" s="431"/>
    </row>
    <row r="22200" spans="24:29">
      <c r="X22200" s="429"/>
      <c r="Y22200" s="429"/>
      <c r="Z22200" s="429"/>
      <c r="AA22200" s="429"/>
      <c r="AB22200" s="185"/>
      <c r="AC22200" s="431"/>
    </row>
    <row r="22201" spans="24:29">
      <c r="X22201" s="429"/>
      <c r="Y22201" s="429"/>
      <c r="Z22201" s="429"/>
      <c r="AA22201" s="429"/>
      <c r="AB22201" s="185"/>
      <c r="AC22201" s="431"/>
    </row>
    <row r="22202" spans="24:29">
      <c r="X22202" s="429"/>
      <c r="Y22202" s="429"/>
      <c r="Z22202" s="429"/>
      <c r="AA22202" s="429"/>
      <c r="AB22202" s="185"/>
      <c r="AC22202" s="431"/>
    </row>
    <row r="22203" spans="24:29">
      <c r="X22203" s="429"/>
      <c r="Y22203" s="429"/>
      <c r="Z22203" s="429"/>
      <c r="AA22203" s="429"/>
      <c r="AB22203" s="185"/>
      <c r="AC22203" s="431"/>
    </row>
    <row r="22204" spans="24:29">
      <c r="X22204" s="429"/>
      <c r="Y22204" s="429"/>
      <c r="Z22204" s="429"/>
      <c r="AA22204" s="429"/>
      <c r="AB22204" s="185"/>
      <c r="AC22204" s="431"/>
    </row>
    <row r="22205" spans="24:29">
      <c r="X22205" s="429"/>
      <c r="Y22205" s="429"/>
      <c r="Z22205" s="429"/>
      <c r="AA22205" s="429"/>
      <c r="AB22205" s="185"/>
      <c r="AC22205" s="431"/>
    </row>
    <row r="22206" spans="24:29">
      <c r="X22206" s="429"/>
      <c r="Y22206" s="429"/>
      <c r="Z22206" s="429"/>
      <c r="AA22206" s="429"/>
      <c r="AB22206" s="185"/>
      <c r="AC22206" s="431"/>
    </row>
    <row r="22207" spans="24:29">
      <c r="X22207" s="429"/>
      <c r="Y22207" s="429"/>
      <c r="Z22207" s="429"/>
      <c r="AA22207" s="429"/>
      <c r="AB22207" s="185"/>
      <c r="AC22207" s="431"/>
    </row>
    <row r="22208" spans="24:29">
      <c r="X22208" s="429"/>
      <c r="Y22208" s="429"/>
      <c r="Z22208" s="429"/>
      <c r="AA22208" s="429"/>
      <c r="AB22208" s="185"/>
      <c r="AC22208" s="431"/>
    </row>
    <row r="22209" spans="24:29">
      <c r="X22209" s="429"/>
      <c r="Y22209" s="429"/>
      <c r="Z22209" s="429"/>
      <c r="AA22209" s="429"/>
      <c r="AB22209" s="185"/>
      <c r="AC22209" s="431"/>
    </row>
    <row r="22210" spans="24:29">
      <c r="X22210" s="429"/>
      <c r="Y22210" s="429"/>
      <c r="Z22210" s="429"/>
      <c r="AA22210" s="429"/>
      <c r="AB22210" s="185"/>
      <c r="AC22210" s="431"/>
    </row>
    <row r="22211" spans="24:29">
      <c r="X22211" s="429"/>
      <c r="Y22211" s="429"/>
      <c r="Z22211" s="429"/>
      <c r="AA22211" s="429"/>
      <c r="AB22211" s="185"/>
      <c r="AC22211" s="431"/>
    </row>
    <row r="22212" spans="24:29">
      <c r="X22212" s="429"/>
      <c r="Y22212" s="429"/>
      <c r="Z22212" s="429"/>
      <c r="AA22212" s="429"/>
      <c r="AB22212" s="185"/>
      <c r="AC22212" s="431"/>
    </row>
    <row r="22213" spans="24:29">
      <c r="X22213" s="429"/>
      <c r="Y22213" s="429"/>
      <c r="Z22213" s="429"/>
      <c r="AA22213" s="429"/>
      <c r="AB22213" s="185"/>
      <c r="AC22213" s="431"/>
    </row>
    <row r="22214" spans="24:29">
      <c r="X22214" s="429"/>
      <c r="Y22214" s="429"/>
      <c r="Z22214" s="429"/>
      <c r="AA22214" s="429"/>
      <c r="AB22214" s="185"/>
      <c r="AC22214" s="431"/>
    </row>
    <row r="22215" spans="24:29">
      <c r="X22215" s="429"/>
      <c r="Y22215" s="429"/>
      <c r="Z22215" s="429"/>
      <c r="AA22215" s="429"/>
      <c r="AB22215" s="185"/>
      <c r="AC22215" s="431"/>
    </row>
    <row r="22216" spans="24:29">
      <c r="X22216" s="429"/>
      <c r="Y22216" s="429"/>
      <c r="Z22216" s="429"/>
      <c r="AA22216" s="429"/>
      <c r="AB22216" s="185"/>
      <c r="AC22216" s="431"/>
    </row>
    <row r="22217" spans="24:29">
      <c r="X22217" s="429"/>
      <c r="Y22217" s="429"/>
      <c r="Z22217" s="429"/>
      <c r="AA22217" s="429"/>
      <c r="AB22217" s="185"/>
      <c r="AC22217" s="431"/>
    </row>
    <row r="22218" spans="24:29">
      <c r="X22218" s="429"/>
      <c r="Y22218" s="429"/>
      <c r="Z22218" s="429"/>
      <c r="AA22218" s="429"/>
      <c r="AB22218" s="185"/>
      <c r="AC22218" s="431"/>
    </row>
    <row r="22219" spans="24:29">
      <c r="X22219" s="429"/>
      <c r="Y22219" s="429"/>
      <c r="Z22219" s="429"/>
      <c r="AA22219" s="429"/>
      <c r="AB22219" s="185"/>
      <c r="AC22219" s="431"/>
    </row>
    <row r="22220" spans="24:29">
      <c r="X22220" s="429"/>
      <c r="Y22220" s="429"/>
      <c r="Z22220" s="429"/>
      <c r="AA22220" s="429"/>
      <c r="AB22220" s="185"/>
      <c r="AC22220" s="431"/>
    </row>
    <row r="22221" spans="24:29">
      <c r="X22221" s="429"/>
      <c r="Y22221" s="429"/>
      <c r="Z22221" s="429"/>
      <c r="AA22221" s="429"/>
      <c r="AB22221" s="185"/>
      <c r="AC22221" s="431"/>
    </row>
    <row r="22222" spans="24:29">
      <c r="X22222" s="429"/>
      <c r="Y22222" s="429"/>
      <c r="Z22222" s="429"/>
      <c r="AA22222" s="429"/>
      <c r="AB22222" s="185"/>
      <c r="AC22222" s="431"/>
    </row>
    <row r="22223" spans="24:29">
      <c r="X22223" s="429"/>
      <c r="Y22223" s="429"/>
      <c r="Z22223" s="429"/>
      <c r="AA22223" s="429"/>
      <c r="AB22223" s="185"/>
      <c r="AC22223" s="431"/>
    </row>
    <row r="22224" spans="24:29">
      <c r="X22224" s="429"/>
      <c r="Y22224" s="429"/>
      <c r="Z22224" s="429"/>
      <c r="AA22224" s="429"/>
      <c r="AB22224" s="185"/>
      <c r="AC22224" s="431"/>
    </row>
    <row r="22225" spans="24:29">
      <c r="X22225" s="429"/>
      <c r="Y22225" s="429"/>
      <c r="Z22225" s="429"/>
      <c r="AA22225" s="429"/>
      <c r="AB22225" s="185"/>
      <c r="AC22225" s="431"/>
    </row>
    <row r="22226" spans="24:29">
      <c r="X22226" s="429"/>
      <c r="Y22226" s="429"/>
      <c r="Z22226" s="429"/>
      <c r="AA22226" s="429"/>
      <c r="AB22226" s="185"/>
      <c r="AC22226" s="431"/>
    </row>
    <row r="22227" spans="24:29">
      <c r="X22227" s="429"/>
      <c r="Y22227" s="429"/>
      <c r="Z22227" s="429"/>
      <c r="AA22227" s="429"/>
      <c r="AB22227" s="185"/>
      <c r="AC22227" s="431"/>
    </row>
    <row r="22228" spans="24:29">
      <c r="X22228" s="429"/>
      <c r="Y22228" s="429"/>
      <c r="Z22228" s="429"/>
      <c r="AA22228" s="429"/>
      <c r="AB22228" s="185"/>
      <c r="AC22228" s="431"/>
    </row>
    <row r="22229" spans="24:29">
      <c r="X22229" s="429"/>
      <c r="Y22229" s="429"/>
      <c r="Z22229" s="429"/>
      <c r="AA22229" s="429"/>
      <c r="AB22229" s="185"/>
      <c r="AC22229" s="431"/>
    </row>
    <row r="22230" spans="24:29">
      <c r="X22230" s="429"/>
      <c r="Y22230" s="429"/>
      <c r="Z22230" s="429"/>
      <c r="AA22230" s="429"/>
      <c r="AB22230" s="185"/>
      <c r="AC22230" s="431"/>
    </row>
    <row r="22231" spans="24:29">
      <c r="X22231" s="429"/>
      <c r="Y22231" s="429"/>
      <c r="Z22231" s="429"/>
      <c r="AA22231" s="429"/>
      <c r="AB22231" s="185"/>
      <c r="AC22231" s="431"/>
    </row>
    <row r="22232" spans="24:29">
      <c r="X22232" s="429"/>
      <c r="Y22232" s="429"/>
      <c r="Z22232" s="429"/>
      <c r="AA22232" s="429"/>
      <c r="AB22232" s="185"/>
      <c r="AC22232" s="431"/>
    </row>
    <row r="22233" spans="24:29">
      <c r="X22233" s="429"/>
      <c r="Y22233" s="429"/>
      <c r="Z22233" s="429"/>
      <c r="AA22233" s="429"/>
      <c r="AB22233" s="185"/>
      <c r="AC22233" s="431"/>
    </row>
    <row r="22234" spans="24:29">
      <c r="X22234" s="429"/>
      <c r="Y22234" s="429"/>
      <c r="Z22234" s="429"/>
      <c r="AA22234" s="429"/>
      <c r="AB22234" s="185"/>
      <c r="AC22234" s="431"/>
    </row>
    <row r="22235" spans="24:29">
      <c r="X22235" s="429"/>
      <c r="Y22235" s="429"/>
      <c r="Z22235" s="429"/>
      <c r="AA22235" s="429"/>
      <c r="AB22235" s="185"/>
      <c r="AC22235" s="431"/>
    </row>
    <row r="22236" spans="24:29">
      <c r="X22236" s="429"/>
      <c r="Y22236" s="429"/>
      <c r="Z22236" s="429"/>
      <c r="AA22236" s="429"/>
      <c r="AB22236" s="185"/>
      <c r="AC22236" s="431"/>
    </row>
    <row r="22237" spans="24:29">
      <c r="X22237" s="429"/>
      <c r="Y22237" s="429"/>
      <c r="Z22237" s="429"/>
      <c r="AA22237" s="429"/>
      <c r="AB22237" s="185"/>
      <c r="AC22237" s="431"/>
    </row>
    <row r="22238" spans="24:29">
      <c r="X22238" s="429"/>
      <c r="Y22238" s="429"/>
      <c r="Z22238" s="429"/>
      <c r="AA22238" s="429"/>
      <c r="AB22238" s="185"/>
      <c r="AC22238" s="431"/>
    </row>
    <row r="22239" spans="24:29">
      <c r="X22239" s="429"/>
      <c r="Y22239" s="429"/>
      <c r="Z22239" s="429"/>
      <c r="AA22239" s="429"/>
      <c r="AB22239" s="185"/>
      <c r="AC22239" s="431"/>
    </row>
    <row r="22240" spans="24:29">
      <c r="X22240" s="429"/>
      <c r="Y22240" s="429"/>
      <c r="Z22240" s="429"/>
      <c r="AA22240" s="429"/>
      <c r="AB22240" s="185"/>
      <c r="AC22240" s="431"/>
    </row>
    <row r="22241" spans="24:29">
      <c r="X22241" s="429"/>
      <c r="Y22241" s="429"/>
      <c r="Z22241" s="429"/>
      <c r="AA22241" s="429"/>
      <c r="AB22241" s="185"/>
      <c r="AC22241" s="431"/>
    </row>
    <row r="22242" spans="24:29">
      <c r="X22242" s="429"/>
      <c r="Y22242" s="429"/>
      <c r="Z22242" s="429"/>
      <c r="AA22242" s="429"/>
      <c r="AB22242" s="185"/>
      <c r="AC22242" s="431"/>
    </row>
    <row r="22243" spans="24:29">
      <c r="X22243" s="429"/>
      <c r="Y22243" s="429"/>
      <c r="Z22243" s="429"/>
      <c r="AA22243" s="429"/>
      <c r="AB22243" s="185"/>
      <c r="AC22243" s="431"/>
    </row>
    <row r="22244" spans="24:29">
      <c r="X22244" s="429"/>
      <c r="Y22244" s="429"/>
      <c r="Z22244" s="429"/>
      <c r="AA22244" s="429"/>
      <c r="AB22244" s="185"/>
      <c r="AC22244" s="431"/>
    </row>
    <row r="22245" spans="24:29">
      <c r="X22245" s="429"/>
      <c r="Y22245" s="429"/>
      <c r="Z22245" s="429"/>
      <c r="AA22245" s="429"/>
      <c r="AB22245" s="185"/>
      <c r="AC22245" s="431"/>
    </row>
    <row r="22246" spans="24:29">
      <c r="X22246" s="429"/>
      <c r="Y22246" s="429"/>
      <c r="Z22246" s="429"/>
      <c r="AA22246" s="429"/>
      <c r="AB22246" s="185"/>
      <c r="AC22246" s="431"/>
    </row>
    <row r="22247" spans="24:29">
      <c r="X22247" s="429"/>
      <c r="Y22247" s="429"/>
      <c r="Z22247" s="429"/>
      <c r="AA22247" s="429"/>
      <c r="AB22247" s="185"/>
      <c r="AC22247" s="431"/>
    </row>
    <row r="22248" spans="24:29">
      <c r="X22248" s="429"/>
      <c r="Y22248" s="429"/>
      <c r="Z22248" s="429"/>
      <c r="AA22248" s="429"/>
      <c r="AB22248" s="185"/>
      <c r="AC22248" s="431"/>
    </row>
    <row r="22249" spans="24:29">
      <c r="X22249" s="429"/>
      <c r="Y22249" s="429"/>
      <c r="Z22249" s="429"/>
      <c r="AA22249" s="429"/>
      <c r="AB22249" s="185"/>
      <c r="AC22249" s="431"/>
    </row>
    <row r="22250" spans="24:29">
      <c r="X22250" s="429"/>
      <c r="Y22250" s="429"/>
      <c r="Z22250" s="429"/>
      <c r="AA22250" s="429"/>
      <c r="AB22250" s="185"/>
      <c r="AC22250" s="431"/>
    </row>
    <row r="22251" spans="24:29">
      <c r="X22251" s="429"/>
      <c r="Y22251" s="429"/>
      <c r="Z22251" s="429"/>
      <c r="AA22251" s="429"/>
      <c r="AB22251" s="185"/>
      <c r="AC22251" s="431"/>
    </row>
    <row r="22252" spans="24:29">
      <c r="X22252" s="429"/>
      <c r="Y22252" s="429"/>
      <c r="Z22252" s="429"/>
      <c r="AA22252" s="429"/>
      <c r="AB22252" s="185"/>
      <c r="AC22252" s="431"/>
    </row>
    <row r="22253" spans="24:29">
      <c r="X22253" s="429"/>
      <c r="Y22253" s="429"/>
      <c r="Z22253" s="429"/>
      <c r="AA22253" s="429"/>
      <c r="AB22253" s="185"/>
      <c r="AC22253" s="431"/>
    </row>
    <row r="22254" spans="24:29">
      <c r="X22254" s="429"/>
      <c r="Y22254" s="429"/>
      <c r="Z22254" s="429"/>
      <c r="AA22254" s="429"/>
      <c r="AB22254" s="185"/>
      <c r="AC22254" s="431"/>
    </row>
    <row r="22255" spans="24:29">
      <c r="X22255" s="429"/>
      <c r="Y22255" s="429"/>
      <c r="Z22255" s="429"/>
      <c r="AA22255" s="429"/>
      <c r="AB22255" s="185"/>
      <c r="AC22255" s="431"/>
    </row>
    <row r="22256" spans="24:29">
      <c r="X22256" s="429"/>
      <c r="Y22256" s="429"/>
      <c r="Z22256" s="429"/>
      <c r="AA22256" s="429"/>
      <c r="AB22256" s="185"/>
      <c r="AC22256" s="431"/>
    </row>
    <row r="22257" spans="24:29">
      <c r="X22257" s="429"/>
      <c r="Y22257" s="429"/>
      <c r="Z22257" s="429"/>
      <c r="AA22257" s="429"/>
      <c r="AB22257" s="185"/>
      <c r="AC22257" s="431"/>
    </row>
    <row r="22258" spans="24:29">
      <c r="X22258" s="429"/>
      <c r="Y22258" s="429"/>
      <c r="Z22258" s="429"/>
      <c r="AA22258" s="429"/>
      <c r="AB22258" s="185"/>
      <c r="AC22258" s="431"/>
    </row>
    <row r="22259" spans="24:29">
      <c r="X22259" s="429"/>
      <c r="Y22259" s="429"/>
      <c r="Z22259" s="429"/>
      <c r="AA22259" s="429"/>
      <c r="AB22259" s="185"/>
      <c r="AC22259" s="431"/>
    </row>
    <row r="22260" spans="24:29">
      <c r="X22260" s="429"/>
      <c r="Y22260" s="429"/>
      <c r="Z22260" s="429"/>
      <c r="AA22260" s="429"/>
      <c r="AB22260" s="185"/>
      <c r="AC22260" s="431"/>
    </row>
    <row r="22261" spans="24:29">
      <c r="X22261" s="429"/>
      <c r="Y22261" s="429"/>
      <c r="Z22261" s="429"/>
      <c r="AA22261" s="429"/>
      <c r="AB22261" s="185"/>
      <c r="AC22261" s="431"/>
    </row>
    <row r="22262" spans="24:29">
      <c r="X22262" s="429"/>
      <c r="Y22262" s="429"/>
      <c r="Z22262" s="429"/>
      <c r="AA22262" s="429"/>
      <c r="AB22262" s="185"/>
      <c r="AC22262" s="431"/>
    </row>
    <row r="22263" spans="24:29">
      <c r="X22263" s="429"/>
      <c r="Y22263" s="429"/>
      <c r="Z22263" s="429"/>
      <c r="AA22263" s="429"/>
      <c r="AB22263" s="185"/>
      <c r="AC22263" s="431"/>
    </row>
    <row r="22264" spans="24:29">
      <c r="X22264" s="429"/>
      <c r="Y22264" s="429"/>
      <c r="Z22264" s="429"/>
      <c r="AA22264" s="429"/>
      <c r="AB22264" s="185"/>
      <c r="AC22264" s="431"/>
    </row>
    <row r="22265" spans="24:29">
      <c r="X22265" s="429"/>
      <c r="Y22265" s="429"/>
      <c r="Z22265" s="429"/>
      <c r="AA22265" s="429"/>
      <c r="AB22265" s="185"/>
      <c r="AC22265" s="431"/>
    </row>
    <row r="22266" spans="24:29">
      <c r="X22266" s="429"/>
      <c r="Y22266" s="429"/>
      <c r="Z22266" s="429"/>
      <c r="AA22266" s="429"/>
      <c r="AB22266" s="185"/>
      <c r="AC22266" s="431"/>
    </row>
    <row r="22267" spans="24:29">
      <c r="X22267" s="429"/>
      <c r="Y22267" s="429"/>
      <c r="Z22267" s="429"/>
      <c r="AA22267" s="429"/>
      <c r="AB22267" s="185"/>
      <c r="AC22267" s="431"/>
    </row>
    <row r="22268" spans="24:29">
      <c r="X22268" s="429"/>
      <c r="Y22268" s="429"/>
      <c r="Z22268" s="429"/>
      <c r="AA22268" s="429"/>
      <c r="AB22268" s="185"/>
      <c r="AC22268" s="431"/>
    </row>
    <row r="22269" spans="24:29">
      <c r="X22269" s="429"/>
      <c r="Y22269" s="429"/>
      <c r="Z22269" s="429"/>
      <c r="AA22269" s="429"/>
      <c r="AB22269" s="185"/>
      <c r="AC22269" s="431"/>
    </row>
    <row r="22270" spans="24:29">
      <c r="X22270" s="429"/>
      <c r="Y22270" s="429"/>
      <c r="Z22270" s="429"/>
      <c r="AA22270" s="429"/>
      <c r="AB22270" s="185"/>
      <c r="AC22270" s="431"/>
    </row>
    <row r="22271" spans="24:29">
      <c r="X22271" s="429"/>
      <c r="Y22271" s="429"/>
      <c r="Z22271" s="429"/>
      <c r="AA22271" s="429"/>
      <c r="AB22271" s="185"/>
      <c r="AC22271" s="431"/>
    </row>
    <row r="22272" spans="24:29">
      <c r="X22272" s="429"/>
      <c r="Y22272" s="429"/>
      <c r="Z22272" s="429"/>
      <c r="AA22272" s="429"/>
      <c r="AB22272" s="185"/>
      <c r="AC22272" s="431"/>
    </row>
    <row r="22273" spans="24:29">
      <c r="X22273" s="429"/>
      <c r="Y22273" s="429"/>
      <c r="Z22273" s="429"/>
      <c r="AA22273" s="429"/>
      <c r="AB22273" s="185"/>
      <c r="AC22273" s="431"/>
    </row>
    <row r="22274" spans="24:29">
      <c r="X22274" s="429"/>
      <c r="Y22274" s="429"/>
      <c r="Z22274" s="429"/>
      <c r="AA22274" s="429"/>
      <c r="AB22274" s="185"/>
      <c r="AC22274" s="431"/>
    </row>
    <row r="22275" spans="24:29">
      <c r="X22275" s="429"/>
      <c r="Y22275" s="429"/>
      <c r="Z22275" s="429"/>
      <c r="AA22275" s="429"/>
      <c r="AB22275" s="185"/>
      <c r="AC22275" s="431"/>
    </row>
    <row r="22276" spans="24:29">
      <c r="X22276" s="429"/>
      <c r="Y22276" s="429"/>
      <c r="Z22276" s="429"/>
      <c r="AA22276" s="429"/>
      <c r="AB22276" s="185"/>
      <c r="AC22276" s="431"/>
    </row>
    <row r="22277" spans="24:29">
      <c r="X22277" s="429"/>
      <c r="Y22277" s="429"/>
      <c r="Z22277" s="429"/>
      <c r="AA22277" s="429"/>
      <c r="AB22277" s="185"/>
      <c r="AC22277" s="431"/>
    </row>
    <row r="22278" spans="24:29">
      <c r="X22278" s="429"/>
      <c r="Y22278" s="429"/>
      <c r="Z22278" s="429"/>
      <c r="AA22278" s="429"/>
      <c r="AB22278" s="185"/>
      <c r="AC22278" s="431"/>
    </row>
    <row r="22279" spans="24:29">
      <c r="X22279" s="429"/>
      <c r="Y22279" s="429"/>
      <c r="Z22279" s="429"/>
      <c r="AA22279" s="429"/>
      <c r="AB22279" s="185"/>
      <c r="AC22279" s="431"/>
    </row>
    <row r="22280" spans="24:29">
      <c r="X22280" s="429"/>
      <c r="Y22280" s="429"/>
      <c r="Z22280" s="429"/>
      <c r="AA22280" s="429"/>
      <c r="AB22280" s="185"/>
      <c r="AC22280" s="431"/>
    </row>
    <row r="22281" spans="24:29">
      <c r="X22281" s="429"/>
      <c r="Y22281" s="429"/>
      <c r="Z22281" s="429"/>
      <c r="AA22281" s="429"/>
      <c r="AB22281" s="185"/>
      <c r="AC22281" s="431"/>
    </row>
    <row r="22282" spans="24:29">
      <c r="X22282" s="429"/>
      <c r="Y22282" s="429"/>
      <c r="Z22282" s="429"/>
      <c r="AA22282" s="429"/>
      <c r="AB22282" s="185"/>
      <c r="AC22282" s="431"/>
    </row>
    <row r="22283" spans="24:29">
      <c r="X22283" s="429"/>
      <c r="Y22283" s="429"/>
      <c r="Z22283" s="429"/>
      <c r="AA22283" s="429"/>
      <c r="AB22283" s="185"/>
      <c r="AC22283" s="431"/>
    </row>
    <row r="22284" spans="24:29">
      <c r="X22284" s="429"/>
      <c r="Y22284" s="429"/>
      <c r="Z22284" s="429"/>
      <c r="AA22284" s="429"/>
      <c r="AB22284" s="185"/>
      <c r="AC22284" s="431"/>
    </row>
    <row r="22285" spans="24:29">
      <c r="X22285" s="429"/>
      <c r="Y22285" s="429"/>
      <c r="Z22285" s="429"/>
      <c r="AA22285" s="429"/>
      <c r="AB22285" s="185"/>
      <c r="AC22285" s="431"/>
    </row>
    <row r="22286" spans="24:29">
      <c r="X22286" s="429"/>
      <c r="Y22286" s="429"/>
      <c r="Z22286" s="429"/>
      <c r="AA22286" s="429"/>
      <c r="AB22286" s="185"/>
      <c r="AC22286" s="431"/>
    </row>
    <row r="22287" spans="24:29">
      <c r="X22287" s="429"/>
      <c r="Y22287" s="429"/>
      <c r="Z22287" s="429"/>
      <c r="AA22287" s="429"/>
      <c r="AB22287" s="185"/>
      <c r="AC22287" s="431"/>
    </row>
    <row r="22288" spans="24:29">
      <c r="X22288" s="429"/>
      <c r="Y22288" s="429"/>
      <c r="Z22288" s="429"/>
      <c r="AA22288" s="429"/>
      <c r="AB22288" s="185"/>
      <c r="AC22288" s="431"/>
    </row>
    <row r="22289" spans="24:29">
      <c r="X22289" s="429"/>
      <c r="Y22289" s="429"/>
      <c r="Z22289" s="429"/>
      <c r="AA22289" s="429"/>
      <c r="AB22289" s="185"/>
      <c r="AC22289" s="431"/>
    </row>
    <row r="22290" spans="24:29">
      <c r="X22290" s="429"/>
      <c r="Y22290" s="429"/>
      <c r="Z22290" s="429"/>
      <c r="AA22290" s="429"/>
      <c r="AB22290" s="185"/>
      <c r="AC22290" s="431"/>
    </row>
    <row r="22291" spans="24:29">
      <c r="X22291" s="429"/>
      <c r="Y22291" s="429"/>
      <c r="Z22291" s="429"/>
      <c r="AA22291" s="429"/>
      <c r="AB22291" s="185"/>
      <c r="AC22291" s="431"/>
    </row>
    <row r="22292" spans="24:29">
      <c r="X22292" s="429"/>
      <c r="Y22292" s="429"/>
      <c r="Z22292" s="429"/>
      <c r="AA22292" s="429"/>
      <c r="AB22292" s="185"/>
      <c r="AC22292" s="431"/>
    </row>
    <row r="22293" spans="24:29">
      <c r="X22293" s="429"/>
      <c r="Y22293" s="429"/>
      <c r="Z22293" s="429"/>
      <c r="AA22293" s="429"/>
      <c r="AB22293" s="185"/>
      <c r="AC22293" s="431"/>
    </row>
    <row r="22294" spans="24:29">
      <c r="X22294" s="429"/>
      <c r="Y22294" s="429"/>
      <c r="Z22294" s="429"/>
      <c r="AA22294" s="429"/>
      <c r="AB22294" s="185"/>
      <c r="AC22294" s="431"/>
    </row>
    <row r="22295" spans="24:29">
      <c r="X22295" s="429"/>
      <c r="Y22295" s="429"/>
      <c r="Z22295" s="429"/>
      <c r="AA22295" s="429"/>
      <c r="AB22295" s="185"/>
      <c r="AC22295" s="431"/>
    </row>
    <row r="22296" spans="24:29">
      <c r="X22296" s="429"/>
      <c r="Y22296" s="429"/>
      <c r="Z22296" s="429"/>
      <c r="AA22296" s="429"/>
      <c r="AB22296" s="185"/>
      <c r="AC22296" s="431"/>
    </row>
    <row r="22297" spans="24:29">
      <c r="X22297" s="429"/>
      <c r="Y22297" s="429"/>
      <c r="Z22297" s="429"/>
      <c r="AA22297" s="429"/>
      <c r="AB22297" s="185"/>
      <c r="AC22297" s="431"/>
    </row>
    <row r="22298" spans="24:29">
      <c r="X22298" s="429"/>
      <c r="Y22298" s="429"/>
      <c r="Z22298" s="429"/>
      <c r="AA22298" s="429"/>
      <c r="AB22298" s="185"/>
      <c r="AC22298" s="431"/>
    </row>
    <row r="22299" spans="24:29">
      <c r="X22299" s="429"/>
      <c r="Y22299" s="429"/>
      <c r="Z22299" s="429"/>
      <c r="AA22299" s="429"/>
      <c r="AB22299" s="185"/>
      <c r="AC22299" s="431"/>
    </row>
    <row r="22300" spans="24:29">
      <c r="X22300" s="429"/>
      <c r="Y22300" s="429"/>
      <c r="Z22300" s="429"/>
      <c r="AA22300" s="429"/>
      <c r="AB22300" s="185"/>
      <c r="AC22300" s="431"/>
    </row>
    <row r="22301" spans="24:29">
      <c r="X22301" s="429"/>
      <c r="Y22301" s="429"/>
      <c r="Z22301" s="429"/>
      <c r="AA22301" s="429"/>
      <c r="AB22301" s="185"/>
      <c r="AC22301" s="431"/>
    </row>
    <row r="22302" spans="24:29">
      <c r="X22302" s="429"/>
      <c r="Y22302" s="429"/>
      <c r="Z22302" s="429"/>
      <c r="AA22302" s="429"/>
      <c r="AB22302" s="185"/>
      <c r="AC22302" s="431"/>
    </row>
    <row r="22303" spans="24:29">
      <c r="X22303" s="429"/>
      <c r="Y22303" s="429"/>
      <c r="Z22303" s="429"/>
      <c r="AA22303" s="429"/>
      <c r="AB22303" s="185"/>
      <c r="AC22303" s="431"/>
    </row>
    <row r="22304" spans="24:29">
      <c r="X22304" s="429"/>
      <c r="Y22304" s="429"/>
      <c r="Z22304" s="429"/>
      <c r="AA22304" s="429"/>
      <c r="AB22304" s="185"/>
      <c r="AC22304" s="431"/>
    </row>
    <row r="22305" spans="24:29">
      <c r="X22305" s="429"/>
      <c r="Y22305" s="429"/>
      <c r="Z22305" s="429"/>
      <c r="AA22305" s="429"/>
      <c r="AB22305" s="185"/>
      <c r="AC22305" s="431"/>
    </row>
    <row r="22306" spans="24:29">
      <c r="X22306" s="429"/>
      <c r="Y22306" s="429"/>
      <c r="Z22306" s="429"/>
      <c r="AA22306" s="429"/>
      <c r="AB22306" s="185"/>
      <c r="AC22306" s="431"/>
    </row>
    <row r="22307" spans="24:29">
      <c r="X22307" s="429"/>
      <c r="Y22307" s="429"/>
      <c r="Z22307" s="429"/>
      <c r="AA22307" s="429"/>
      <c r="AB22307" s="185"/>
      <c r="AC22307" s="431"/>
    </row>
    <row r="22308" spans="24:29">
      <c r="X22308" s="429"/>
      <c r="Y22308" s="429"/>
      <c r="Z22308" s="429"/>
      <c r="AA22308" s="429"/>
      <c r="AB22308" s="185"/>
      <c r="AC22308" s="431"/>
    </row>
    <row r="22309" spans="24:29">
      <c r="X22309" s="429"/>
      <c r="Y22309" s="429"/>
      <c r="Z22309" s="429"/>
      <c r="AA22309" s="429"/>
      <c r="AB22309" s="185"/>
      <c r="AC22309" s="431"/>
    </row>
    <row r="22310" spans="24:29">
      <c r="X22310" s="429"/>
      <c r="Y22310" s="429"/>
      <c r="Z22310" s="429"/>
      <c r="AA22310" s="429"/>
      <c r="AB22310" s="185"/>
      <c r="AC22310" s="431"/>
    </row>
    <row r="22311" spans="24:29">
      <c r="X22311" s="429"/>
      <c r="Y22311" s="429"/>
      <c r="Z22311" s="429"/>
      <c r="AA22311" s="429"/>
      <c r="AB22311" s="185"/>
      <c r="AC22311" s="431"/>
    </row>
    <row r="22312" spans="24:29">
      <c r="X22312" s="429"/>
      <c r="Y22312" s="429"/>
      <c r="Z22312" s="429"/>
      <c r="AA22312" s="429"/>
      <c r="AB22312" s="185"/>
      <c r="AC22312" s="431"/>
    </row>
    <row r="22313" spans="24:29">
      <c r="X22313" s="429"/>
      <c r="Y22313" s="429"/>
      <c r="Z22313" s="429"/>
      <c r="AA22313" s="429"/>
      <c r="AB22313" s="185"/>
      <c r="AC22313" s="431"/>
    </row>
    <row r="22314" spans="24:29">
      <c r="X22314" s="429"/>
      <c r="Y22314" s="429"/>
      <c r="Z22314" s="429"/>
      <c r="AA22314" s="429"/>
      <c r="AB22314" s="185"/>
      <c r="AC22314" s="431"/>
    </row>
    <row r="22315" spans="24:29">
      <c r="X22315" s="429"/>
      <c r="Y22315" s="429"/>
      <c r="Z22315" s="429"/>
      <c r="AA22315" s="429"/>
      <c r="AB22315" s="185"/>
      <c r="AC22315" s="431"/>
    </row>
    <row r="22316" spans="24:29">
      <c r="X22316" s="429"/>
      <c r="Y22316" s="429"/>
      <c r="Z22316" s="429"/>
      <c r="AA22316" s="429"/>
      <c r="AB22316" s="185"/>
      <c r="AC22316" s="431"/>
    </row>
    <row r="22317" spans="24:29">
      <c r="X22317" s="429"/>
      <c r="Y22317" s="429"/>
      <c r="Z22317" s="429"/>
      <c r="AA22317" s="429"/>
      <c r="AB22317" s="185"/>
      <c r="AC22317" s="431"/>
    </row>
    <row r="22318" spans="24:29">
      <c r="X22318" s="429"/>
      <c r="Y22318" s="429"/>
      <c r="Z22318" s="429"/>
      <c r="AA22318" s="429"/>
      <c r="AB22318" s="185"/>
      <c r="AC22318" s="431"/>
    </row>
    <row r="22319" spans="24:29">
      <c r="X22319" s="429"/>
      <c r="Y22319" s="429"/>
      <c r="Z22319" s="429"/>
      <c r="AA22319" s="429"/>
      <c r="AB22319" s="185"/>
      <c r="AC22319" s="431"/>
    </row>
    <row r="22320" spans="24:29">
      <c r="X22320" s="429"/>
      <c r="Y22320" s="429"/>
      <c r="Z22320" s="429"/>
      <c r="AA22320" s="429"/>
      <c r="AB22320" s="185"/>
      <c r="AC22320" s="431"/>
    </row>
    <row r="22321" spans="24:29">
      <c r="X22321" s="429"/>
      <c r="Y22321" s="429"/>
      <c r="Z22321" s="429"/>
      <c r="AA22321" s="429"/>
      <c r="AB22321" s="185"/>
      <c r="AC22321" s="431"/>
    </row>
    <row r="22322" spans="24:29">
      <c r="X22322" s="429"/>
      <c r="Y22322" s="429"/>
      <c r="Z22322" s="429"/>
      <c r="AA22322" s="429"/>
      <c r="AB22322" s="185"/>
      <c r="AC22322" s="431"/>
    </row>
    <row r="22323" spans="24:29">
      <c r="X22323" s="429"/>
      <c r="Y22323" s="429"/>
      <c r="Z22323" s="429"/>
      <c r="AA22323" s="429"/>
      <c r="AB22323" s="185"/>
      <c r="AC22323" s="431"/>
    </row>
    <row r="22324" spans="24:29">
      <c r="X22324" s="429"/>
      <c r="Y22324" s="429"/>
      <c r="Z22324" s="429"/>
      <c r="AA22324" s="429"/>
      <c r="AB22324" s="185"/>
      <c r="AC22324" s="431"/>
    </row>
    <row r="22325" spans="24:29">
      <c r="X22325" s="429"/>
      <c r="Y22325" s="429"/>
      <c r="Z22325" s="429"/>
      <c r="AA22325" s="429"/>
      <c r="AB22325" s="185"/>
      <c r="AC22325" s="431"/>
    </row>
    <row r="22326" spans="24:29">
      <c r="X22326" s="429"/>
      <c r="Y22326" s="429"/>
      <c r="Z22326" s="429"/>
      <c r="AA22326" s="429"/>
      <c r="AB22326" s="185"/>
      <c r="AC22326" s="431"/>
    </row>
    <row r="22327" spans="24:29">
      <c r="X22327" s="429"/>
      <c r="Y22327" s="429"/>
      <c r="Z22327" s="429"/>
      <c r="AA22327" s="429"/>
      <c r="AB22327" s="185"/>
      <c r="AC22327" s="431"/>
    </row>
    <row r="22328" spans="24:29">
      <c r="X22328" s="429"/>
      <c r="Y22328" s="429"/>
      <c r="Z22328" s="429"/>
      <c r="AA22328" s="429"/>
      <c r="AB22328" s="185"/>
      <c r="AC22328" s="431"/>
    </row>
    <row r="22329" spans="24:29">
      <c r="X22329" s="429"/>
      <c r="Y22329" s="429"/>
      <c r="Z22329" s="429"/>
      <c r="AA22329" s="429"/>
      <c r="AB22329" s="185"/>
      <c r="AC22329" s="431"/>
    </row>
    <row r="22330" spans="24:29">
      <c r="X22330" s="429"/>
      <c r="Y22330" s="429"/>
      <c r="Z22330" s="429"/>
      <c r="AA22330" s="429"/>
      <c r="AB22330" s="185"/>
      <c r="AC22330" s="431"/>
    </row>
    <row r="22331" spans="24:29">
      <c r="X22331" s="429"/>
      <c r="Y22331" s="429"/>
      <c r="Z22331" s="429"/>
      <c r="AA22331" s="429"/>
      <c r="AB22331" s="185"/>
      <c r="AC22331" s="431"/>
    </row>
    <row r="22332" spans="24:29">
      <c r="X22332" s="429"/>
      <c r="Y22332" s="429"/>
      <c r="Z22332" s="429"/>
      <c r="AA22332" s="429"/>
      <c r="AB22332" s="185"/>
      <c r="AC22332" s="431"/>
    </row>
    <row r="22333" spans="24:29">
      <c r="X22333" s="429"/>
      <c r="Y22333" s="429"/>
      <c r="Z22333" s="429"/>
      <c r="AA22333" s="429"/>
      <c r="AB22333" s="185"/>
      <c r="AC22333" s="431"/>
    </row>
    <row r="22334" spans="24:29">
      <c r="X22334" s="429"/>
      <c r="Y22334" s="429"/>
      <c r="Z22334" s="429"/>
      <c r="AA22334" s="429"/>
      <c r="AB22334" s="185"/>
      <c r="AC22334" s="431"/>
    </row>
    <row r="22335" spans="24:29">
      <c r="X22335" s="429"/>
      <c r="Y22335" s="429"/>
      <c r="Z22335" s="429"/>
      <c r="AA22335" s="429"/>
      <c r="AB22335" s="185"/>
      <c r="AC22335" s="431"/>
    </row>
    <row r="22336" spans="24:29">
      <c r="X22336" s="429"/>
      <c r="Y22336" s="429"/>
      <c r="Z22336" s="429"/>
      <c r="AA22336" s="429"/>
      <c r="AB22336" s="185"/>
      <c r="AC22336" s="431"/>
    </row>
    <row r="22337" spans="24:29">
      <c r="X22337" s="429"/>
      <c r="Y22337" s="429"/>
      <c r="Z22337" s="429"/>
      <c r="AA22337" s="429"/>
      <c r="AB22337" s="185"/>
      <c r="AC22337" s="431"/>
    </row>
    <row r="22338" spans="24:29">
      <c r="X22338" s="429"/>
      <c r="Y22338" s="429"/>
      <c r="Z22338" s="429"/>
      <c r="AA22338" s="429"/>
      <c r="AB22338" s="185"/>
      <c r="AC22338" s="431"/>
    </row>
    <row r="22339" spans="24:29">
      <c r="X22339" s="429"/>
      <c r="Y22339" s="429"/>
      <c r="Z22339" s="429"/>
      <c r="AA22339" s="429"/>
      <c r="AB22339" s="185"/>
      <c r="AC22339" s="431"/>
    </row>
    <row r="22340" spans="24:29">
      <c r="X22340" s="429"/>
      <c r="Y22340" s="429"/>
      <c r="Z22340" s="429"/>
      <c r="AA22340" s="429"/>
      <c r="AB22340" s="185"/>
      <c r="AC22340" s="431"/>
    </row>
    <row r="22341" spans="24:29">
      <c r="X22341" s="429"/>
      <c r="Y22341" s="429"/>
      <c r="Z22341" s="429"/>
      <c r="AA22341" s="429"/>
      <c r="AB22341" s="185"/>
      <c r="AC22341" s="431"/>
    </row>
    <row r="22342" spans="24:29">
      <c r="X22342" s="429"/>
      <c r="Y22342" s="429"/>
      <c r="Z22342" s="429"/>
      <c r="AA22342" s="429"/>
      <c r="AB22342" s="185"/>
      <c r="AC22342" s="431"/>
    </row>
    <row r="22343" spans="24:29">
      <c r="X22343" s="429"/>
      <c r="Y22343" s="429"/>
      <c r="Z22343" s="429"/>
      <c r="AA22343" s="429"/>
      <c r="AB22343" s="185"/>
      <c r="AC22343" s="431"/>
    </row>
    <row r="22344" spans="24:29">
      <c r="X22344" s="429"/>
      <c r="Y22344" s="429"/>
      <c r="Z22344" s="429"/>
      <c r="AA22344" s="429"/>
      <c r="AB22344" s="185"/>
      <c r="AC22344" s="431"/>
    </row>
    <row r="22345" spans="24:29">
      <c r="X22345" s="429"/>
      <c r="Y22345" s="429"/>
      <c r="Z22345" s="429"/>
      <c r="AA22345" s="429"/>
      <c r="AB22345" s="185"/>
      <c r="AC22345" s="431"/>
    </row>
    <row r="22346" spans="24:29">
      <c r="X22346" s="429"/>
      <c r="Y22346" s="429"/>
      <c r="Z22346" s="429"/>
      <c r="AA22346" s="429"/>
      <c r="AB22346" s="185"/>
      <c r="AC22346" s="431"/>
    </row>
    <row r="22347" spans="24:29">
      <c r="X22347" s="429"/>
      <c r="Y22347" s="429"/>
      <c r="Z22347" s="429"/>
      <c r="AA22347" s="429"/>
      <c r="AB22347" s="185"/>
      <c r="AC22347" s="431"/>
    </row>
    <row r="22348" spans="24:29">
      <c r="X22348" s="429"/>
      <c r="Y22348" s="429"/>
      <c r="Z22348" s="429"/>
      <c r="AA22348" s="429"/>
      <c r="AB22348" s="185"/>
      <c r="AC22348" s="431"/>
    </row>
    <row r="22349" spans="24:29">
      <c r="X22349" s="429"/>
      <c r="Y22349" s="429"/>
      <c r="Z22349" s="429"/>
      <c r="AA22349" s="429"/>
      <c r="AB22349" s="185"/>
      <c r="AC22349" s="431"/>
    </row>
    <row r="22350" spans="24:29">
      <c r="X22350" s="429"/>
      <c r="Y22350" s="429"/>
      <c r="Z22350" s="429"/>
      <c r="AA22350" s="429"/>
      <c r="AB22350" s="185"/>
      <c r="AC22350" s="431"/>
    </row>
    <row r="22351" spans="24:29">
      <c r="X22351" s="429"/>
      <c r="Y22351" s="429"/>
      <c r="Z22351" s="429"/>
      <c r="AA22351" s="429"/>
      <c r="AB22351" s="185"/>
      <c r="AC22351" s="431"/>
    </row>
    <row r="22352" spans="24:29">
      <c r="X22352" s="429"/>
      <c r="Y22352" s="429"/>
      <c r="Z22352" s="429"/>
      <c r="AA22352" s="429"/>
      <c r="AB22352" s="185"/>
      <c r="AC22352" s="431"/>
    </row>
    <row r="22353" spans="24:29">
      <c r="X22353" s="429"/>
      <c r="Y22353" s="429"/>
      <c r="Z22353" s="429"/>
      <c r="AA22353" s="429"/>
      <c r="AB22353" s="185"/>
      <c r="AC22353" s="431"/>
    </row>
    <row r="22354" spans="24:29">
      <c r="X22354" s="429"/>
      <c r="Y22354" s="429"/>
      <c r="Z22354" s="429"/>
      <c r="AA22354" s="429"/>
      <c r="AB22354" s="185"/>
      <c r="AC22354" s="431"/>
    </row>
    <row r="22355" spans="24:29">
      <c r="X22355" s="429"/>
      <c r="Y22355" s="429"/>
      <c r="Z22355" s="429"/>
      <c r="AA22355" s="429"/>
      <c r="AB22355" s="185"/>
      <c r="AC22355" s="431"/>
    </row>
    <row r="22356" spans="24:29">
      <c r="X22356" s="429"/>
      <c r="Y22356" s="429"/>
      <c r="Z22356" s="429"/>
      <c r="AA22356" s="429"/>
      <c r="AB22356" s="185"/>
      <c r="AC22356" s="431"/>
    </row>
    <row r="22357" spans="24:29">
      <c r="X22357" s="429"/>
      <c r="Y22357" s="429"/>
      <c r="Z22357" s="429"/>
      <c r="AA22357" s="429"/>
      <c r="AB22357" s="185"/>
      <c r="AC22357" s="431"/>
    </row>
    <row r="22358" spans="24:29">
      <c r="X22358" s="429"/>
      <c r="Y22358" s="429"/>
      <c r="Z22358" s="429"/>
      <c r="AA22358" s="429"/>
      <c r="AB22358" s="185"/>
      <c r="AC22358" s="431"/>
    </row>
    <row r="22359" spans="24:29">
      <c r="X22359" s="429"/>
      <c r="Y22359" s="429"/>
      <c r="Z22359" s="429"/>
      <c r="AA22359" s="429"/>
      <c r="AB22359" s="185"/>
      <c r="AC22359" s="431"/>
    </row>
    <row r="22360" spans="24:29">
      <c r="X22360" s="429"/>
      <c r="Y22360" s="429"/>
      <c r="Z22360" s="429"/>
      <c r="AA22360" s="429"/>
      <c r="AB22360" s="185"/>
      <c r="AC22360" s="431"/>
    </row>
    <row r="22361" spans="24:29">
      <c r="X22361" s="429"/>
      <c r="Y22361" s="429"/>
      <c r="Z22361" s="429"/>
      <c r="AA22361" s="429"/>
      <c r="AB22361" s="185"/>
      <c r="AC22361" s="431"/>
    </row>
    <row r="22362" spans="24:29">
      <c r="X22362" s="429"/>
      <c r="Y22362" s="429"/>
      <c r="Z22362" s="429"/>
      <c r="AA22362" s="429"/>
      <c r="AB22362" s="185"/>
      <c r="AC22362" s="431"/>
    </row>
    <row r="22363" spans="24:29">
      <c r="X22363" s="429"/>
      <c r="Y22363" s="429"/>
      <c r="Z22363" s="429"/>
      <c r="AA22363" s="429"/>
      <c r="AB22363" s="185"/>
      <c r="AC22363" s="431"/>
    </row>
    <row r="22364" spans="24:29">
      <c r="X22364" s="429"/>
      <c r="Y22364" s="429"/>
      <c r="Z22364" s="429"/>
      <c r="AA22364" s="429"/>
      <c r="AB22364" s="185"/>
      <c r="AC22364" s="431"/>
    </row>
    <row r="22365" spans="24:29">
      <c r="X22365" s="429"/>
      <c r="Y22365" s="429"/>
      <c r="Z22365" s="429"/>
      <c r="AA22365" s="429"/>
      <c r="AB22365" s="185"/>
      <c r="AC22365" s="431"/>
    </row>
    <row r="22366" spans="24:29">
      <c r="X22366" s="429"/>
      <c r="Y22366" s="429"/>
      <c r="Z22366" s="429"/>
      <c r="AA22366" s="429"/>
      <c r="AB22366" s="185"/>
      <c r="AC22366" s="431"/>
    </row>
    <row r="22367" spans="24:29">
      <c r="X22367" s="429"/>
      <c r="Y22367" s="429"/>
      <c r="Z22367" s="429"/>
      <c r="AA22367" s="429"/>
      <c r="AB22367" s="185"/>
      <c r="AC22367" s="431"/>
    </row>
    <row r="22368" spans="24:29">
      <c r="X22368" s="429"/>
      <c r="Y22368" s="429"/>
      <c r="Z22368" s="429"/>
      <c r="AA22368" s="429"/>
      <c r="AB22368" s="185"/>
      <c r="AC22368" s="431"/>
    </row>
    <row r="22369" spans="24:29">
      <c r="X22369" s="429"/>
      <c r="Y22369" s="429"/>
      <c r="Z22369" s="429"/>
      <c r="AA22369" s="429"/>
      <c r="AB22369" s="185"/>
      <c r="AC22369" s="431"/>
    </row>
    <row r="22370" spans="24:29">
      <c r="X22370" s="429"/>
      <c r="Y22370" s="429"/>
      <c r="Z22370" s="429"/>
      <c r="AA22370" s="429"/>
      <c r="AB22370" s="185"/>
      <c r="AC22370" s="431"/>
    </row>
    <row r="22371" spans="24:29">
      <c r="X22371" s="429"/>
      <c r="Y22371" s="429"/>
      <c r="Z22371" s="429"/>
      <c r="AA22371" s="429"/>
      <c r="AB22371" s="185"/>
      <c r="AC22371" s="431"/>
    </row>
    <row r="22372" spans="24:29">
      <c r="X22372" s="429"/>
      <c r="Y22372" s="429"/>
      <c r="Z22372" s="429"/>
      <c r="AA22372" s="429"/>
      <c r="AB22372" s="185"/>
      <c r="AC22372" s="431"/>
    </row>
    <row r="22373" spans="24:29">
      <c r="X22373" s="429"/>
      <c r="Y22373" s="429"/>
      <c r="Z22373" s="429"/>
      <c r="AA22373" s="429"/>
      <c r="AB22373" s="185"/>
      <c r="AC22373" s="431"/>
    </row>
    <row r="22374" spans="24:29">
      <c r="X22374" s="429"/>
      <c r="Y22374" s="429"/>
      <c r="Z22374" s="429"/>
      <c r="AA22374" s="429"/>
      <c r="AB22374" s="185"/>
      <c r="AC22374" s="431"/>
    </row>
    <row r="22375" spans="24:29">
      <c r="X22375" s="429"/>
      <c r="Y22375" s="429"/>
      <c r="Z22375" s="429"/>
      <c r="AA22375" s="429"/>
      <c r="AB22375" s="185"/>
      <c r="AC22375" s="431"/>
    </row>
    <row r="22376" spans="24:29">
      <c r="X22376" s="429"/>
      <c r="Y22376" s="429"/>
      <c r="Z22376" s="429"/>
      <c r="AA22376" s="429"/>
      <c r="AB22376" s="185"/>
      <c r="AC22376" s="431"/>
    </row>
    <row r="22377" spans="24:29">
      <c r="X22377" s="429"/>
      <c r="Y22377" s="429"/>
      <c r="Z22377" s="429"/>
      <c r="AA22377" s="429"/>
      <c r="AB22377" s="185"/>
      <c r="AC22377" s="431"/>
    </row>
    <row r="22378" spans="24:29">
      <c r="X22378" s="429"/>
      <c r="Y22378" s="429"/>
      <c r="Z22378" s="429"/>
      <c r="AA22378" s="429"/>
      <c r="AB22378" s="185"/>
      <c r="AC22378" s="431"/>
    </row>
    <row r="22379" spans="24:29">
      <c r="X22379" s="429"/>
      <c r="Y22379" s="429"/>
      <c r="Z22379" s="429"/>
      <c r="AA22379" s="429"/>
      <c r="AB22379" s="185"/>
      <c r="AC22379" s="431"/>
    </row>
    <row r="22380" spans="24:29">
      <c r="X22380" s="429"/>
      <c r="Y22380" s="429"/>
      <c r="Z22380" s="429"/>
      <c r="AA22380" s="429"/>
      <c r="AB22380" s="185"/>
      <c r="AC22380" s="431"/>
    </row>
    <row r="22381" spans="24:29">
      <c r="X22381" s="429"/>
      <c r="Y22381" s="429"/>
      <c r="Z22381" s="429"/>
      <c r="AA22381" s="429"/>
      <c r="AB22381" s="185"/>
      <c r="AC22381" s="431"/>
    </row>
    <row r="22382" spans="24:29">
      <c r="X22382" s="429"/>
      <c r="Y22382" s="429"/>
      <c r="Z22382" s="429"/>
      <c r="AA22382" s="429"/>
      <c r="AB22382" s="185"/>
      <c r="AC22382" s="431"/>
    </row>
    <row r="22383" spans="24:29">
      <c r="X22383" s="429"/>
      <c r="Y22383" s="429"/>
      <c r="Z22383" s="429"/>
      <c r="AA22383" s="429"/>
      <c r="AB22383" s="185"/>
      <c r="AC22383" s="431"/>
    </row>
    <row r="22384" spans="24:29">
      <c r="X22384" s="429"/>
      <c r="Y22384" s="429"/>
      <c r="Z22384" s="429"/>
      <c r="AA22384" s="429"/>
      <c r="AB22384" s="185"/>
      <c r="AC22384" s="431"/>
    </row>
    <row r="22385" spans="24:29">
      <c r="X22385" s="429"/>
      <c r="Y22385" s="429"/>
      <c r="Z22385" s="429"/>
      <c r="AA22385" s="429"/>
      <c r="AB22385" s="185"/>
      <c r="AC22385" s="431"/>
    </row>
    <row r="22386" spans="24:29">
      <c r="X22386" s="429"/>
      <c r="Y22386" s="429"/>
      <c r="Z22386" s="429"/>
      <c r="AA22386" s="429"/>
      <c r="AB22386" s="185"/>
      <c r="AC22386" s="431"/>
    </row>
    <row r="22387" spans="24:29">
      <c r="X22387" s="429"/>
      <c r="Y22387" s="429"/>
      <c r="Z22387" s="429"/>
      <c r="AA22387" s="429"/>
      <c r="AB22387" s="185"/>
      <c r="AC22387" s="431"/>
    </row>
    <row r="22388" spans="24:29">
      <c r="X22388" s="429"/>
      <c r="Y22388" s="429"/>
      <c r="Z22388" s="429"/>
      <c r="AA22388" s="429"/>
      <c r="AB22388" s="185"/>
      <c r="AC22388" s="431"/>
    </row>
    <row r="22389" spans="24:29">
      <c r="X22389" s="429"/>
      <c r="Y22389" s="429"/>
      <c r="Z22389" s="429"/>
      <c r="AA22389" s="429"/>
      <c r="AB22389" s="185"/>
      <c r="AC22389" s="431"/>
    </row>
    <row r="22390" spans="24:29">
      <c r="X22390" s="429"/>
      <c r="Y22390" s="429"/>
      <c r="Z22390" s="429"/>
      <c r="AA22390" s="429"/>
      <c r="AB22390" s="185"/>
      <c r="AC22390" s="431"/>
    </row>
    <row r="22391" spans="24:29">
      <c r="X22391" s="429"/>
      <c r="Y22391" s="429"/>
      <c r="Z22391" s="429"/>
      <c r="AA22391" s="429"/>
      <c r="AB22391" s="185"/>
      <c r="AC22391" s="431"/>
    </row>
    <row r="22392" spans="24:29">
      <c r="X22392" s="429"/>
      <c r="Y22392" s="429"/>
      <c r="Z22392" s="429"/>
      <c r="AA22392" s="429"/>
      <c r="AB22392" s="185"/>
      <c r="AC22392" s="431"/>
    </row>
    <row r="22393" spans="24:29">
      <c r="X22393" s="429"/>
      <c r="Y22393" s="429"/>
      <c r="Z22393" s="429"/>
      <c r="AA22393" s="429"/>
      <c r="AB22393" s="185"/>
      <c r="AC22393" s="431"/>
    </row>
    <row r="22394" spans="24:29">
      <c r="X22394" s="429"/>
      <c r="Y22394" s="429"/>
      <c r="Z22394" s="429"/>
      <c r="AA22394" s="429"/>
      <c r="AB22394" s="185"/>
      <c r="AC22394" s="431"/>
    </row>
    <row r="22395" spans="24:29">
      <c r="X22395" s="429"/>
      <c r="Y22395" s="429"/>
      <c r="Z22395" s="429"/>
      <c r="AA22395" s="429"/>
      <c r="AB22395" s="185"/>
      <c r="AC22395" s="431"/>
    </row>
    <row r="22396" spans="24:29">
      <c r="X22396" s="429"/>
      <c r="Y22396" s="429"/>
      <c r="Z22396" s="429"/>
      <c r="AA22396" s="429"/>
      <c r="AB22396" s="185"/>
      <c r="AC22396" s="431"/>
    </row>
    <row r="22397" spans="24:29">
      <c r="X22397" s="429"/>
      <c r="Y22397" s="429"/>
      <c r="Z22397" s="429"/>
      <c r="AA22397" s="429"/>
      <c r="AB22397" s="185"/>
      <c r="AC22397" s="431"/>
    </row>
    <row r="22398" spans="24:29">
      <c r="X22398" s="429"/>
      <c r="Y22398" s="429"/>
      <c r="Z22398" s="429"/>
      <c r="AA22398" s="429"/>
      <c r="AB22398" s="185"/>
      <c r="AC22398" s="431"/>
    </row>
    <row r="22399" spans="24:29">
      <c r="X22399" s="429"/>
      <c r="Y22399" s="429"/>
      <c r="Z22399" s="429"/>
      <c r="AA22399" s="429"/>
      <c r="AB22399" s="185"/>
      <c r="AC22399" s="431"/>
    </row>
    <row r="22400" spans="24:29">
      <c r="X22400" s="429"/>
      <c r="Y22400" s="429"/>
      <c r="Z22400" s="429"/>
      <c r="AA22400" s="429"/>
      <c r="AB22400" s="185"/>
      <c r="AC22400" s="431"/>
    </row>
    <row r="22401" spans="24:29">
      <c r="X22401" s="429"/>
      <c r="Y22401" s="429"/>
      <c r="Z22401" s="429"/>
      <c r="AA22401" s="429"/>
      <c r="AB22401" s="185"/>
      <c r="AC22401" s="431"/>
    </row>
    <row r="22402" spans="24:29">
      <c r="X22402" s="429"/>
      <c r="Y22402" s="429"/>
      <c r="Z22402" s="429"/>
      <c r="AA22402" s="429"/>
      <c r="AB22402" s="185"/>
      <c r="AC22402" s="431"/>
    </row>
    <row r="22403" spans="24:29">
      <c r="X22403" s="429"/>
      <c r="Y22403" s="429"/>
      <c r="Z22403" s="429"/>
      <c r="AA22403" s="429"/>
      <c r="AB22403" s="185"/>
      <c r="AC22403" s="431"/>
    </row>
    <row r="22404" spans="24:29">
      <c r="X22404" s="429"/>
      <c r="Y22404" s="429"/>
      <c r="Z22404" s="429"/>
      <c r="AA22404" s="429"/>
      <c r="AB22404" s="185"/>
      <c r="AC22404" s="431"/>
    </row>
    <row r="22405" spans="24:29">
      <c r="X22405" s="429"/>
      <c r="Y22405" s="429"/>
      <c r="Z22405" s="429"/>
      <c r="AA22405" s="429"/>
      <c r="AB22405" s="185"/>
      <c r="AC22405" s="431"/>
    </row>
    <row r="22406" spans="24:29">
      <c r="X22406" s="429"/>
      <c r="Y22406" s="429"/>
      <c r="Z22406" s="429"/>
      <c r="AA22406" s="429"/>
      <c r="AB22406" s="185"/>
      <c r="AC22406" s="431"/>
    </row>
    <row r="22407" spans="24:29">
      <c r="X22407" s="429"/>
      <c r="Y22407" s="429"/>
      <c r="Z22407" s="429"/>
      <c r="AA22407" s="429"/>
      <c r="AB22407" s="185"/>
      <c r="AC22407" s="431"/>
    </row>
    <row r="22408" spans="24:29">
      <c r="X22408" s="429"/>
      <c r="Y22408" s="429"/>
      <c r="Z22408" s="429"/>
      <c r="AA22408" s="429"/>
      <c r="AB22408" s="185"/>
      <c r="AC22408" s="431"/>
    </row>
    <row r="22409" spans="24:29">
      <c r="X22409" s="429"/>
      <c r="Y22409" s="429"/>
      <c r="Z22409" s="429"/>
      <c r="AA22409" s="429"/>
      <c r="AB22409" s="185"/>
      <c r="AC22409" s="431"/>
    </row>
    <row r="22410" spans="24:29">
      <c r="X22410" s="429"/>
      <c r="Y22410" s="429"/>
      <c r="Z22410" s="429"/>
      <c r="AA22410" s="429"/>
      <c r="AB22410" s="185"/>
      <c r="AC22410" s="431"/>
    </row>
    <row r="22411" spans="24:29">
      <c r="X22411" s="429"/>
      <c r="Y22411" s="429"/>
      <c r="Z22411" s="429"/>
      <c r="AA22411" s="429"/>
      <c r="AB22411" s="185"/>
      <c r="AC22411" s="431"/>
    </row>
    <row r="22412" spans="24:29">
      <c r="X22412" s="429"/>
      <c r="Y22412" s="429"/>
      <c r="Z22412" s="429"/>
      <c r="AA22412" s="429"/>
      <c r="AB22412" s="185"/>
      <c r="AC22412" s="431"/>
    </row>
    <row r="22413" spans="24:29">
      <c r="X22413" s="429"/>
      <c r="Y22413" s="429"/>
      <c r="Z22413" s="429"/>
      <c r="AA22413" s="429"/>
      <c r="AB22413" s="185"/>
      <c r="AC22413" s="431"/>
    </row>
    <row r="22414" spans="24:29">
      <c r="X22414" s="429"/>
      <c r="Y22414" s="429"/>
      <c r="Z22414" s="429"/>
      <c r="AA22414" s="429"/>
      <c r="AB22414" s="185"/>
      <c r="AC22414" s="431"/>
    </row>
    <row r="22415" spans="24:29">
      <c r="X22415" s="429"/>
      <c r="Y22415" s="429"/>
      <c r="Z22415" s="429"/>
      <c r="AA22415" s="429"/>
      <c r="AB22415" s="185"/>
      <c r="AC22415" s="431"/>
    </row>
    <row r="22416" spans="24:29">
      <c r="X22416" s="429"/>
      <c r="Y22416" s="429"/>
      <c r="Z22416" s="429"/>
      <c r="AA22416" s="429"/>
      <c r="AB22416" s="185"/>
      <c r="AC22416" s="431"/>
    </row>
    <row r="22417" spans="24:29">
      <c r="X22417" s="429"/>
      <c r="Y22417" s="429"/>
      <c r="Z22417" s="429"/>
      <c r="AA22417" s="429"/>
      <c r="AB22417" s="185"/>
      <c r="AC22417" s="431"/>
    </row>
    <row r="22418" spans="24:29">
      <c r="X22418" s="429"/>
      <c r="Y22418" s="429"/>
      <c r="Z22418" s="429"/>
      <c r="AA22418" s="429"/>
      <c r="AB22418" s="185"/>
      <c r="AC22418" s="431"/>
    </row>
    <row r="22419" spans="24:29">
      <c r="X22419" s="429"/>
      <c r="Y22419" s="429"/>
      <c r="Z22419" s="429"/>
      <c r="AA22419" s="429"/>
      <c r="AB22419" s="185"/>
      <c r="AC22419" s="431"/>
    </row>
    <row r="22420" spans="24:29">
      <c r="X22420" s="429"/>
      <c r="Y22420" s="429"/>
      <c r="Z22420" s="429"/>
      <c r="AA22420" s="429"/>
      <c r="AB22420" s="185"/>
      <c r="AC22420" s="431"/>
    </row>
    <row r="22421" spans="24:29">
      <c r="X22421" s="429"/>
      <c r="Y22421" s="429"/>
      <c r="Z22421" s="429"/>
      <c r="AA22421" s="429"/>
      <c r="AB22421" s="185"/>
      <c r="AC22421" s="431"/>
    </row>
    <row r="22422" spans="24:29">
      <c r="X22422" s="429"/>
      <c r="Y22422" s="429"/>
      <c r="Z22422" s="429"/>
      <c r="AA22422" s="429"/>
      <c r="AB22422" s="185"/>
      <c r="AC22422" s="431"/>
    </row>
    <row r="22423" spans="24:29">
      <c r="X22423" s="429"/>
      <c r="Y22423" s="429"/>
      <c r="Z22423" s="429"/>
      <c r="AA22423" s="429"/>
      <c r="AB22423" s="185"/>
      <c r="AC22423" s="431"/>
    </row>
    <row r="22424" spans="24:29">
      <c r="X22424" s="429"/>
      <c r="Y22424" s="429"/>
      <c r="Z22424" s="429"/>
      <c r="AA22424" s="429"/>
      <c r="AB22424" s="185"/>
      <c r="AC22424" s="431"/>
    </row>
    <row r="22425" spans="24:29">
      <c r="X22425" s="429"/>
      <c r="Y22425" s="429"/>
      <c r="Z22425" s="429"/>
      <c r="AA22425" s="429"/>
      <c r="AB22425" s="185"/>
      <c r="AC22425" s="431"/>
    </row>
    <row r="22426" spans="24:29">
      <c r="X22426" s="429"/>
      <c r="Y22426" s="429"/>
      <c r="Z22426" s="429"/>
      <c r="AA22426" s="429"/>
      <c r="AB22426" s="185"/>
      <c r="AC22426" s="431"/>
    </row>
    <row r="22427" spans="24:29">
      <c r="X22427" s="429"/>
      <c r="Y22427" s="429"/>
      <c r="Z22427" s="429"/>
      <c r="AA22427" s="429"/>
      <c r="AB22427" s="185"/>
      <c r="AC22427" s="431"/>
    </row>
    <row r="22428" spans="24:29">
      <c r="X22428" s="429"/>
      <c r="Y22428" s="429"/>
      <c r="Z22428" s="429"/>
      <c r="AA22428" s="429"/>
      <c r="AB22428" s="185"/>
      <c r="AC22428" s="431"/>
    </row>
    <row r="22429" spans="24:29">
      <c r="X22429" s="429"/>
      <c r="Y22429" s="429"/>
      <c r="Z22429" s="429"/>
      <c r="AA22429" s="429"/>
      <c r="AB22429" s="185"/>
      <c r="AC22429" s="431"/>
    </row>
    <row r="22430" spans="24:29">
      <c r="X22430" s="429"/>
      <c r="Y22430" s="429"/>
      <c r="Z22430" s="429"/>
      <c r="AA22430" s="429"/>
      <c r="AB22430" s="185"/>
      <c r="AC22430" s="431"/>
    </row>
    <row r="22431" spans="24:29">
      <c r="X22431" s="429"/>
      <c r="Y22431" s="429"/>
      <c r="Z22431" s="429"/>
      <c r="AA22431" s="429"/>
      <c r="AB22431" s="185"/>
      <c r="AC22431" s="431"/>
    </row>
    <row r="22432" spans="24:29">
      <c r="X22432" s="429"/>
      <c r="Y22432" s="429"/>
      <c r="Z22432" s="429"/>
      <c r="AA22432" s="429"/>
      <c r="AB22432" s="185"/>
      <c r="AC22432" s="431"/>
    </row>
    <row r="22433" spans="24:29">
      <c r="X22433" s="429"/>
      <c r="Y22433" s="429"/>
      <c r="Z22433" s="429"/>
      <c r="AA22433" s="429"/>
      <c r="AB22433" s="185"/>
      <c r="AC22433" s="431"/>
    </row>
    <row r="22434" spans="24:29">
      <c r="X22434" s="429"/>
      <c r="Y22434" s="429"/>
      <c r="Z22434" s="429"/>
      <c r="AA22434" s="429"/>
      <c r="AB22434" s="185"/>
      <c r="AC22434" s="431"/>
    </row>
    <row r="22435" spans="24:29">
      <c r="X22435" s="429"/>
      <c r="Y22435" s="429"/>
      <c r="Z22435" s="429"/>
      <c r="AA22435" s="429"/>
      <c r="AB22435" s="185"/>
      <c r="AC22435" s="431"/>
    </row>
    <row r="22436" spans="24:29">
      <c r="X22436" s="429"/>
      <c r="Y22436" s="429"/>
      <c r="Z22436" s="429"/>
      <c r="AA22436" s="429"/>
      <c r="AB22436" s="185"/>
      <c r="AC22436" s="431"/>
    </row>
    <row r="22437" spans="24:29">
      <c r="X22437" s="429"/>
      <c r="Y22437" s="429"/>
      <c r="Z22437" s="429"/>
      <c r="AA22437" s="429"/>
      <c r="AB22437" s="185"/>
      <c r="AC22437" s="431"/>
    </row>
    <row r="22438" spans="24:29">
      <c r="X22438" s="429"/>
      <c r="Y22438" s="429"/>
      <c r="Z22438" s="429"/>
      <c r="AA22438" s="429"/>
      <c r="AB22438" s="185"/>
      <c r="AC22438" s="431"/>
    </row>
    <row r="22439" spans="24:29">
      <c r="X22439" s="429"/>
      <c r="Y22439" s="429"/>
      <c r="Z22439" s="429"/>
      <c r="AA22439" s="429"/>
      <c r="AB22439" s="185"/>
      <c r="AC22439" s="431"/>
    </row>
    <row r="22440" spans="24:29">
      <c r="X22440" s="429"/>
      <c r="Y22440" s="429"/>
      <c r="Z22440" s="429"/>
      <c r="AA22440" s="429"/>
      <c r="AB22440" s="185"/>
      <c r="AC22440" s="431"/>
    </row>
    <row r="22441" spans="24:29">
      <c r="X22441" s="429"/>
      <c r="Y22441" s="429"/>
      <c r="Z22441" s="429"/>
      <c r="AA22441" s="429"/>
      <c r="AB22441" s="185"/>
      <c r="AC22441" s="431"/>
    </row>
    <row r="22442" spans="24:29">
      <c r="X22442" s="429"/>
      <c r="Y22442" s="429"/>
      <c r="Z22442" s="429"/>
      <c r="AA22442" s="429"/>
      <c r="AB22442" s="185"/>
      <c r="AC22442" s="431"/>
    </row>
    <row r="22443" spans="24:29">
      <c r="X22443" s="429"/>
      <c r="Y22443" s="429"/>
      <c r="Z22443" s="429"/>
      <c r="AA22443" s="429"/>
      <c r="AB22443" s="185"/>
      <c r="AC22443" s="431"/>
    </row>
    <row r="22444" spans="24:29">
      <c r="X22444" s="429"/>
      <c r="Y22444" s="429"/>
      <c r="Z22444" s="429"/>
      <c r="AA22444" s="429"/>
      <c r="AB22444" s="185"/>
      <c r="AC22444" s="431"/>
    </row>
    <row r="22445" spans="24:29">
      <c r="X22445" s="429"/>
      <c r="Y22445" s="429"/>
      <c r="Z22445" s="429"/>
      <c r="AA22445" s="429"/>
      <c r="AB22445" s="185"/>
      <c r="AC22445" s="431"/>
    </row>
    <row r="22446" spans="24:29">
      <c r="X22446" s="429"/>
      <c r="Y22446" s="429"/>
      <c r="Z22446" s="429"/>
      <c r="AA22446" s="429"/>
      <c r="AB22446" s="185"/>
      <c r="AC22446" s="431"/>
    </row>
    <row r="22447" spans="24:29">
      <c r="X22447" s="429"/>
      <c r="Y22447" s="429"/>
      <c r="Z22447" s="429"/>
      <c r="AA22447" s="429"/>
      <c r="AB22447" s="185"/>
      <c r="AC22447" s="431"/>
    </row>
    <row r="22448" spans="24:29">
      <c r="X22448" s="429"/>
      <c r="Y22448" s="429"/>
      <c r="Z22448" s="429"/>
      <c r="AA22448" s="429"/>
      <c r="AB22448" s="185"/>
      <c r="AC22448" s="431"/>
    </row>
    <row r="22449" spans="24:29">
      <c r="X22449" s="429"/>
      <c r="Y22449" s="429"/>
      <c r="Z22449" s="429"/>
      <c r="AA22449" s="429"/>
      <c r="AB22449" s="185"/>
      <c r="AC22449" s="431"/>
    </row>
    <row r="22450" spans="24:29">
      <c r="X22450" s="429"/>
      <c r="Y22450" s="429"/>
      <c r="Z22450" s="429"/>
      <c r="AA22450" s="429"/>
      <c r="AB22450" s="185"/>
      <c r="AC22450" s="431"/>
    </row>
    <row r="22451" spans="24:29">
      <c r="X22451" s="429"/>
      <c r="Y22451" s="429"/>
      <c r="Z22451" s="429"/>
      <c r="AA22451" s="429"/>
      <c r="AB22451" s="185"/>
      <c r="AC22451" s="431"/>
    </row>
    <row r="22452" spans="24:29">
      <c r="X22452" s="429"/>
      <c r="Y22452" s="429"/>
      <c r="Z22452" s="429"/>
      <c r="AA22452" s="429"/>
      <c r="AB22452" s="185"/>
      <c r="AC22452" s="431"/>
    </row>
    <row r="22453" spans="24:29">
      <c r="X22453" s="429"/>
      <c r="Y22453" s="429"/>
      <c r="Z22453" s="429"/>
      <c r="AA22453" s="429"/>
      <c r="AB22453" s="185"/>
      <c r="AC22453" s="431"/>
    </row>
    <row r="22454" spans="24:29">
      <c r="X22454" s="429"/>
      <c r="Y22454" s="429"/>
      <c r="Z22454" s="429"/>
      <c r="AA22454" s="429"/>
      <c r="AB22454" s="185"/>
      <c r="AC22454" s="431"/>
    </row>
    <row r="22455" spans="24:29">
      <c r="X22455" s="429"/>
      <c r="Y22455" s="429"/>
      <c r="Z22455" s="429"/>
      <c r="AA22455" s="429"/>
      <c r="AB22455" s="185"/>
      <c r="AC22455" s="431"/>
    </row>
    <row r="22456" spans="24:29">
      <c r="X22456" s="429"/>
      <c r="Y22456" s="429"/>
      <c r="Z22456" s="429"/>
      <c r="AA22456" s="429"/>
      <c r="AB22456" s="185"/>
      <c r="AC22456" s="431"/>
    </row>
    <row r="22457" spans="24:29">
      <c r="X22457" s="429"/>
      <c r="Y22457" s="429"/>
      <c r="Z22457" s="429"/>
      <c r="AA22457" s="429"/>
      <c r="AB22457" s="185"/>
      <c r="AC22457" s="431"/>
    </row>
    <row r="22458" spans="24:29">
      <c r="X22458" s="429"/>
      <c r="Y22458" s="429"/>
      <c r="Z22458" s="429"/>
      <c r="AA22458" s="429"/>
      <c r="AB22458" s="185"/>
      <c r="AC22458" s="431"/>
    </row>
    <row r="22459" spans="24:29">
      <c r="X22459" s="429"/>
      <c r="Y22459" s="429"/>
      <c r="Z22459" s="429"/>
      <c r="AA22459" s="429"/>
      <c r="AB22459" s="185"/>
      <c r="AC22459" s="431"/>
    </row>
    <row r="22460" spans="24:29">
      <c r="X22460" s="429"/>
      <c r="Y22460" s="429"/>
      <c r="Z22460" s="429"/>
      <c r="AA22460" s="429"/>
      <c r="AB22460" s="185"/>
      <c r="AC22460" s="431"/>
    </row>
    <row r="22461" spans="24:29">
      <c r="X22461" s="429"/>
      <c r="Y22461" s="429"/>
      <c r="Z22461" s="429"/>
      <c r="AA22461" s="429"/>
      <c r="AB22461" s="185"/>
      <c r="AC22461" s="431"/>
    </row>
    <row r="22462" spans="24:29">
      <c r="X22462" s="429"/>
      <c r="Y22462" s="429"/>
      <c r="Z22462" s="429"/>
      <c r="AA22462" s="429"/>
      <c r="AB22462" s="185"/>
      <c r="AC22462" s="431"/>
    </row>
    <row r="22463" spans="24:29">
      <c r="X22463" s="429"/>
      <c r="Y22463" s="429"/>
      <c r="Z22463" s="429"/>
      <c r="AA22463" s="429"/>
      <c r="AB22463" s="185"/>
      <c r="AC22463" s="431"/>
    </row>
    <row r="22464" spans="24:29">
      <c r="X22464" s="429"/>
      <c r="Y22464" s="429"/>
      <c r="Z22464" s="429"/>
      <c r="AA22464" s="429"/>
      <c r="AB22464" s="185"/>
      <c r="AC22464" s="431"/>
    </row>
    <row r="22465" spans="24:29">
      <c r="X22465" s="429"/>
      <c r="Y22465" s="429"/>
      <c r="Z22465" s="429"/>
      <c r="AA22465" s="429"/>
      <c r="AB22465" s="185"/>
      <c r="AC22465" s="431"/>
    </row>
    <row r="22466" spans="24:29">
      <c r="X22466" s="429"/>
      <c r="Y22466" s="429"/>
      <c r="Z22466" s="429"/>
      <c r="AA22466" s="429"/>
      <c r="AB22466" s="185"/>
      <c r="AC22466" s="431"/>
    </row>
    <row r="22467" spans="24:29">
      <c r="X22467" s="429"/>
      <c r="Y22467" s="429"/>
      <c r="Z22467" s="429"/>
      <c r="AA22467" s="429"/>
      <c r="AB22467" s="185"/>
      <c r="AC22467" s="431"/>
    </row>
    <row r="22468" spans="24:29">
      <c r="X22468" s="429"/>
      <c r="Y22468" s="429"/>
      <c r="Z22468" s="429"/>
      <c r="AA22468" s="429"/>
      <c r="AB22468" s="185"/>
      <c r="AC22468" s="431"/>
    </row>
    <row r="22469" spans="24:29">
      <c r="X22469" s="429"/>
      <c r="Y22469" s="429"/>
      <c r="Z22469" s="429"/>
      <c r="AA22469" s="429"/>
      <c r="AB22469" s="185"/>
      <c r="AC22469" s="431"/>
    </row>
    <row r="22470" spans="24:29">
      <c r="X22470" s="429"/>
      <c r="Y22470" s="429"/>
      <c r="Z22470" s="429"/>
      <c r="AA22470" s="429"/>
      <c r="AB22470" s="185"/>
      <c r="AC22470" s="431"/>
    </row>
    <row r="22471" spans="24:29">
      <c r="X22471" s="429"/>
      <c r="Y22471" s="429"/>
      <c r="Z22471" s="429"/>
      <c r="AA22471" s="429"/>
      <c r="AB22471" s="185"/>
      <c r="AC22471" s="431"/>
    </row>
    <row r="22472" spans="24:29">
      <c r="X22472" s="429"/>
      <c r="Y22472" s="429"/>
      <c r="Z22472" s="429"/>
      <c r="AA22472" s="429"/>
      <c r="AB22472" s="185"/>
      <c r="AC22472" s="431"/>
    </row>
    <row r="22473" spans="24:29">
      <c r="X22473" s="429"/>
      <c r="Y22473" s="429"/>
      <c r="Z22473" s="429"/>
      <c r="AA22473" s="429"/>
      <c r="AB22473" s="185"/>
      <c r="AC22473" s="431"/>
    </row>
    <row r="22474" spans="24:29">
      <c r="X22474" s="429"/>
      <c r="Y22474" s="429"/>
      <c r="Z22474" s="429"/>
      <c r="AA22474" s="429"/>
      <c r="AB22474" s="185"/>
      <c r="AC22474" s="431"/>
    </row>
    <row r="22475" spans="24:29">
      <c r="X22475" s="429"/>
      <c r="Y22475" s="429"/>
      <c r="Z22475" s="429"/>
      <c r="AA22475" s="429"/>
      <c r="AB22475" s="185"/>
      <c r="AC22475" s="431"/>
    </row>
    <row r="22476" spans="24:29">
      <c r="X22476" s="429"/>
      <c r="Y22476" s="429"/>
      <c r="Z22476" s="429"/>
      <c r="AA22476" s="429"/>
      <c r="AB22476" s="185"/>
      <c r="AC22476" s="431"/>
    </row>
    <row r="22477" spans="24:29">
      <c r="X22477" s="429"/>
      <c r="Y22477" s="429"/>
      <c r="Z22477" s="429"/>
      <c r="AA22477" s="429"/>
      <c r="AB22477" s="185"/>
      <c r="AC22477" s="431"/>
    </row>
    <row r="22478" spans="24:29">
      <c r="X22478" s="429"/>
      <c r="Y22478" s="429"/>
      <c r="Z22478" s="429"/>
      <c r="AA22478" s="429"/>
      <c r="AB22478" s="185"/>
      <c r="AC22478" s="431"/>
    </row>
    <row r="22479" spans="24:29">
      <c r="X22479" s="429"/>
      <c r="Y22479" s="429"/>
      <c r="Z22479" s="429"/>
      <c r="AA22479" s="429"/>
      <c r="AB22479" s="185"/>
      <c r="AC22479" s="431"/>
    </row>
    <row r="22480" spans="24:29">
      <c r="X22480" s="429"/>
      <c r="Y22480" s="429"/>
      <c r="Z22480" s="429"/>
      <c r="AA22480" s="429"/>
      <c r="AB22480" s="185"/>
      <c r="AC22480" s="431"/>
    </row>
    <row r="22481" spans="24:29">
      <c r="X22481" s="429"/>
      <c r="Y22481" s="429"/>
      <c r="Z22481" s="429"/>
      <c r="AA22481" s="429"/>
      <c r="AB22481" s="185"/>
      <c r="AC22481" s="431"/>
    </row>
    <row r="22482" spans="24:29">
      <c r="X22482" s="429"/>
      <c r="Y22482" s="429"/>
      <c r="Z22482" s="429"/>
      <c r="AA22482" s="429"/>
      <c r="AB22482" s="185"/>
      <c r="AC22482" s="431"/>
    </row>
    <row r="22483" spans="24:29">
      <c r="X22483" s="429"/>
      <c r="Y22483" s="429"/>
      <c r="Z22483" s="429"/>
      <c r="AA22483" s="429"/>
      <c r="AB22483" s="185"/>
      <c r="AC22483" s="431"/>
    </row>
    <row r="22484" spans="24:29">
      <c r="X22484" s="429"/>
      <c r="Y22484" s="429"/>
      <c r="Z22484" s="429"/>
      <c r="AA22484" s="429"/>
      <c r="AB22484" s="185"/>
      <c r="AC22484" s="431"/>
    </row>
    <row r="22485" spans="24:29">
      <c r="X22485" s="429"/>
      <c r="Y22485" s="429"/>
      <c r="Z22485" s="429"/>
      <c r="AA22485" s="429"/>
      <c r="AB22485" s="185"/>
      <c r="AC22485" s="431"/>
    </row>
    <row r="22486" spans="24:29">
      <c r="X22486" s="429"/>
      <c r="Y22486" s="429"/>
      <c r="Z22486" s="429"/>
      <c r="AA22486" s="429"/>
      <c r="AB22486" s="185"/>
      <c r="AC22486" s="431"/>
    </row>
    <row r="22487" spans="24:29">
      <c r="X22487" s="429"/>
      <c r="Y22487" s="429"/>
      <c r="Z22487" s="429"/>
      <c r="AA22487" s="429"/>
      <c r="AB22487" s="185"/>
      <c r="AC22487" s="431"/>
    </row>
    <row r="22488" spans="24:29">
      <c r="X22488" s="429"/>
      <c r="Y22488" s="429"/>
      <c r="Z22488" s="429"/>
      <c r="AA22488" s="429"/>
      <c r="AB22488" s="185"/>
      <c r="AC22488" s="431"/>
    </row>
    <row r="22489" spans="24:29">
      <c r="X22489" s="429"/>
      <c r="Y22489" s="429"/>
      <c r="Z22489" s="429"/>
      <c r="AA22489" s="429"/>
      <c r="AB22489" s="185"/>
      <c r="AC22489" s="431"/>
    </row>
    <row r="22490" spans="24:29">
      <c r="X22490" s="429"/>
      <c r="Y22490" s="429"/>
      <c r="Z22490" s="429"/>
      <c r="AA22490" s="429"/>
      <c r="AB22490" s="185"/>
      <c r="AC22490" s="431"/>
    </row>
    <row r="22491" spans="24:29">
      <c r="X22491" s="429"/>
      <c r="Y22491" s="429"/>
      <c r="Z22491" s="429"/>
      <c r="AA22491" s="429"/>
      <c r="AB22491" s="185"/>
      <c r="AC22491" s="431"/>
    </row>
    <row r="22492" spans="24:29">
      <c r="X22492" s="429"/>
      <c r="Y22492" s="429"/>
      <c r="Z22492" s="429"/>
      <c r="AA22492" s="429"/>
      <c r="AB22492" s="185"/>
      <c r="AC22492" s="431"/>
    </row>
    <row r="22493" spans="24:29">
      <c r="X22493" s="429"/>
      <c r="Y22493" s="429"/>
      <c r="Z22493" s="429"/>
      <c r="AA22493" s="429"/>
      <c r="AB22493" s="185"/>
      <c r="AC22493" s="431"/>
    </row>
    <row r="22494" spans="24:29">
      <c r="X22494" s="429"/>
      <c r="Y22494" s="429"/>
      <c r="Z22494" s="429"/>
      <c r="AA22494" s="429"/>
      <c r="AB22494" s="185"/>
      <c r="AC22494" s="431"/>
    </row>
    <row r="22495" spans="24:29">
      <c r="X22495" s="429"/>
      <c r="Y22495" s="429"/>
      <c r="Z22495" s="429"/>
      <c r="AA22495" s="429"/>
      <c r="AB22495" s="185"/>
      <c r="AC22495" s="431"/>
    </row>
    <row r="22496" spans="24:29">
      <c r="X22496" s="429"/>
      <c r="Y22496" s="429"/>
      <c r="Z22496" s="429"/>
      <c r="AA22496" s="429"/>
      <c r="AB22496" s="185"/>
      <c r="AC22496" s="431"/>
    </row>
    <row r="22497" spans="24:29">
      <c r="X22497" s="429"/>
      <c r="Y22497" s="429"/>
      <c r="Z22497" s="429"/>
      <c r="AA22497" s="429"/>
      <c r="AB22497" s="185"/>
      <c r="AC22497" s="431"/>
    </row>
    <row r="22498" spans="24:29">
      <c r="X22498" s="429"/>
      <c r="Y22498" s="429"/>
      <c r="Z22498" s="429"/>
      <c r="AA22498" s="429"/>
      <c r="AB22498" s="185"/>
      <c r="AC22498" s="431"/>
    </row>
    <row r="22499" spans="24:29">
      <c r="X22499" s="429"/>
      <c r="Y22499" s="429"/>
      <c r="Z22499" s="429"/>
      <c r="AA22499" s="429"/>
      <c r="AB22499" s="185"/>
      <c r="AC22499" s="431"/>
    </row>
    <row r="22500" spans="24:29">
      <c r="X22500" s="429"/>
      <c r="Y22500" s="429"/>
      <c r="Z22500" s="429"/>
      <c r="AA22500" s="429"/>
      <c r="AB22500" s="185"/>
      <c r="AC22500" s="431"/>
    </row>
    <row r="22501" spans="24:29">
      <c r="X22501" s="429"/>
      <c r="Y22501" s="429"/>
      <c r="Z22501" s="429"/>
      <c r="AA22501" s="429"/>
      <c r="AB22501" s="185"/>
      <c r="AC22501" s="431"/>
    </row>
    <row r="22502" spans="24:29">
      <c r="X22502" s="429"/>
      <c r="Y22502" s="429"/>
      <c r="Z22502" s="429"/>
      <c r="AA22502" s="429"/>
      <c r="AB22502" s="185"/>
      <c r="AC22502" s="431"/>
    </row>
    <row r="22503" spans="24:29">
      <c r="X22503" s="429"/>
      <c r="Y22503" s="429"/>
      <c r="Z22503" s="429"/>
      <c r="AA22503" s="429"/>
      <c r="AB22503" s="185"/>
      <c r="AC22503" s="431"/>
    </row>
    <row r="22504" spans="24:29">
      <c r="X22504" s="429"/>
      <c r="Y22504" s="429"/>
      <c r="Z22504" s="429"/>
      <c r="AA22504" s="429"/>
      <c r="AB22504" s="185"/>
      <c r="AC22504" s="431"/>
    </row>
    <row r="22505" spans="24:29">
      <c r="X22505" s="429"/>
      <c r="Y22505" s="429"/>
      <c r="Z22505" s="429"/>
      <c r="AA22505" s="429"/>
      <c r="AB22505" s="185"/>
      <c r="AC22505" s="431"/>
    </row>
    <row r="22506" spans="24:29">
      <c r="X22506" s="429"/>
      <c r="Y22506" s="429"/>
      <c r="Z22506" s="429"/>
      <c r="AA22506" s="429"/>
      <c r="AB22506" s="185"/>
      <c r="AC22506" s="431"/>
    </row>
    <row r="22507" spans="24:29">
      <c r="X22507" s="429"/>
      <c r="Y22507" s="429"/>
      <c r="Z22507" s="429"/>
      <c r="AA22507" s="429"/>
      <c r="AB22507" s="185"/>
      <c r="AC22507" s="431"/>
    </row>
    <row r="22508" spans="24:29">
      <c r="X22508" s="429"/>
      <c r="Y22508" s="429"/>
      <c r="Z22508" s="429"/>
      <c r="AA22508" s="429"/>
      <c r="AB22508" s="185"/>
      <c r="AC22508" s="431"/>
    </row>
    <row r="22509" spans="24:29">
      <c r="X22509" s="429"/>
      <c r="Y22509" s="429"/>
      <c r="Z22509" s="429"/>
      <c r="AA22509" s="429"/>
      <c r="AB22509" s="185"/>
      <c r="AC22509" s="431"/>
    </row>
    <row r="22510" spans="24:29">
      <c r="X22510" s="429"/>
      <c r="Y22510" s="429"/>
      <c r="Z22510" s="429"/>
      <c r="AA22510" s="429"/>
      <c r="AB22510" s="185"/>
      <c r="AC22510" s="431"/>
    </row>
    <row r="22511" spans="24:29">
      <c r="X22511" s="429"/>
      <c r="Y22511" s="429"/>
      <c r="Z22511" s="429"/>
      <c r="AA22511" s="429"/>
      <c r="AB22511" s="185"/>
      <c r="AC22511" s="431"/>
    </row>
    <row r="22512" spans="24:29">
      <c r="X22512" s="429"/>
      <c r="Y22512" s="429"/>
      <c r="Z22512" s="429"/>
      <c r="AA22512" s="429"/>
      <c r="AB22512" s="185"/>
      <c r="AC22512" s="431"/>
    </row>
    <row r="22513" spans="24:29">
      <c r="X22513" s="429"/>
      <c r="Y22513" s="429"/>
      <c r="Z22513" s="429"/>
      <c r="AA22513" s="429"/>
      <c r="AB22513" s="185"/>
      <c r="AC22513" s="431"/>
    </row>
    <row r="22514" spans="24:29">
      <c r="X22514" s="429"/>
      <c r="Y22514" s="429"/>
      <c r="Z22514" s="429"/>
      <c r="AA22514" s="429"/>
      <c r="AB22514" s="185"/>
      <c r="AC22514" s="431"/>
    </row>
    <row r="22515" spans="24:29">
      <c r="X22515" s="429"/>
      <c r="Y22515" s="429"/>
      <c r="Z22515" s="429"/>
      <c r="AA22515" s="429"/>
      <c r="AB22515" s="185"/>
      <c r="AC22515" s="431"/>
    </row>
    <row r="22516" spans="24:29">
      <c r="X22516" s="429"/>
      <c r="Y22516" s="429"/>
      <c r="Z22516" s="429"/>
      <c r="AA22516" s="429"/>
      <c r="AB22516" s="185"/>
      <c r="AC22516" s="431"/>
    </row>
    <row r="22517" spans="24:29">
      <c r="X22517" s="429"/>
      <c r="Y22517" s="429"/>
      <c r="Z22517" s="429"/>
      <c r="AA22517" s="429"/>
      <c r="AB22517" s="185"/>
      <c r="AC22517" s="431"/>
    </row>
    <row r="22518" spans="24:29">
      <c r="X22518" s="429"/>
      <c r="Y22518" s="429"/>
      <c r="Z22518" s="429"/>
      <c r="AA22518" s="429"/>
      <c r="AB22518" s="185"/>
      <c r="AC22518" s="431"/>
    </row>
    <row r="22519" spans="24:29">
      <c r="X22519" s="429"/>
      <c r="Y22519" s="429"/>
      <c r="Z22519" s="429"/>
      <c r="AA22519" s="429"/>
      <c r="AB22519" s="185"/>
      <c r="AC22519" s="431"/>
    </row>
    <row r="22520" spans="24:29">
      <c r="X22520" s="429"/>
      <c r="Y22520" s="429"/>
      <c r="Z22520" s="429"/>
      <c r="AA22520" s="429"/>
      <c r="AB22520" s="185"/>
      <c r="AC22520" s="431"/>
    </row>
    <row r="22521" spans="24:29">
      <c r="X22521" s="429"/>
      <c r="Y22521" s="429"/>
      <c r="Z22521" s="429"/>
      <c r="AA22521" s="429"/>
      <c r="AB22521" s="185"/>
      <c r="AC22521" s="431"/>
    </row>
    <row r="22522" spans="24:29">
      <c r="X22522" s="429"/>
      <c r="Y22522" s="429"/>
      <c r="Z22522" s="429"/>
      <c r="AA22522" s="429"/>
      <c r="AB22522" s="185"/>
      <c r="AC22522" s="431"/>
    </row>
    <row r="22523" spans="24:29">
      <c r="X22523" s="429"/>
      <c r="Y22523" s="429"/>
      <c r="Z22523" s="429"/>
      <c r="AA22523" s="429"/>
      <c r="AB22523" s="185"/>
      <c r="AC22523" s="431"/>
    </row>
    <row r="22524" spans="24:29">
      <c r="X22524" s="429"/>
      <c r="Y22524" s="429"/>
      <c r="Z22524" s="429"/>
      <c r="AA22524" s="429"/>
      <c r="AB22524" s="185"/>
      <c r="AC22524" s="431"/>
    </row>
    <row r="22525" spans="24:29">
      <c r="X22525" s="429"/>
      <c r="Y22525" s="429"/>
      <c r="Z22525" s="429"/>
      <c r="AA22525" s="429"/>
      <c r="AB22525" s="185"/>
      <c r="AC22525" s="431"/>
    </row>
    <row r="22526" spans="24:29">
      <c r="X22526" s="429"/>
      <c r="Y22526" s="429"/>
      <c r="Z22526" s="429"/>
      <c r="AA22526" s="429"/>
      <c r="AB22526" s="185"/>
      <c r="AC22526" s="431"/>
    </row>
    <row r="22527" spans="24:29">
      <c r="X22527" s="429"/>
      <c r="Y22527" s="429"/>
      <c r="Z22527" s="429"/>
      <c r="AA22527" s="429"/>
      <c r="AB22527" s="185"/>
      <c r="AC22527" s="431"/>
    </row>
    <row r="22528" spans="24:29">
      <c r="X22528" s="429"/>
      <c r="Y22528" s="429"/>
      <c r="Z22528" s="429"/>
      <c r="AA22528" s="429"/>
      <c r="AB22528" s="185"/>
      <c r="AC22528" s="431"/>
    </row>
    <row r="22529" spans="24:29">
      <c r="X22529" s="429"/>
      <c r="Y22529" s="429"/>
      <c r="Z22529" s="429"/>
      <c r="AA22529" s="429"/>
      <c r="AB22529" s="185"/>
      <c r="AC22529" s="431"/>
    </row>
    <row r="22530" spans="24:29">
      <c r="X22530" s="429"/>
      <c r="Y22530" s="429"/>
      <c r="Z22530" s="429"/>
      <c r="AA22530" s="429"/>
      <c r="AB22530" s="185"/>
      <c r="AC22530" s="431"/>
    </row>
    <row r="22531" spans="24:29">
      <c r="X22531" s="429"/>
      <c r="Y22531" s="429"/>
      <c r="Z22531" s="429"/>
      <c r="AA22531" s="429"/>
      <c r="AB22531" s="185"/>
      <c r="AC22531" s="431"/>
    </row>
    <row r="22532" spans="24:29">
      <c r="X22532" s="429"/>
      <c r="Y22532" s="429"/>
      <c r="Z22532" s="429"/>
      <c r="AA22532" s="429"/>
      <c r="AB22532" s="185"/>
      <c r="AC22532" s="431"/>
    </row>
    <row r="22533" spans="24:29">
      <c r="X22533" s="429"/>
      <c r="Y22533" s="429"/>
      <c r="Z22533" s="429"/>
      <c r="AA22533" s="429"/>
      <c r="AB22533" s="185"/>
      <c r="AC22533" s="431"/>
    </row>
    <row r="22534" spans="24:29">
      <c r="X22534" s="429"/>
      <c r="Y22534" s="429"/>
      <c r="Z22534" s="429"/>
      <c r="AA22534" s="429"/>
      <c r="AB22534" s="185"/>
      <c r="AC22534" s="431"/>
    </row>
    <row r="22535" spans="24:29">
      <c r="X22535" s="429"/>
      <c r="Y22535" s="429"/>
      <c r="Z22535" s="429"/>
      <c r="AA22535" s="429"/>
      <c r="AB22535" s="185"/>
      <c r="AC22535" s="431"/>
    </row>
    <row r="22536" spans="24:29">
      <c r="X22536" s="429"/>
      <c r="Y22536" s="429"/>
      <c r="Z22536" s="429"/>
      <c r="AA22536" s="429"/>
      <c r="AB22536" s="185"/>
      <c r="AC22536" s="431"/>
    </row>
    <row r="22537" spans="24:29">
      <c r="X22537" s="429"/>
      <c r="Y22537" s="429"/>
      <c r="Z22537" s="429"/>
      <c r="AA22537" s="429"/>
      <c r="AB22537" s="185"/>
      <c r="AC22537" s="431"/>
    </row>
    <row r="22538" spans="24:29">
      <c r="X22538" s="429"/>
      <c r="Y22538" s="429"/>
      <c r="Z22538" s="429"/>
      <c r="AA22538" s="429"/>
      <c r="AB22538" s="185"/>
      <c r="AC22538" s="431"/>
    </row>
    <row r="22539" spans="24:29">
      <c r="X22539" s="429"/>
      <c r="Y22539" s="429"/>
      <c r="Z22539" s="429"/>
      <c r="AA22539" s="429"/>
      <c r="AB22539" s="185"/>
      <c r="AC22539" s="431"/>
    </row>
    <row r="22540" spans="24:29">
      <c r="X22540" s="429"/>
      <c r="Y22540" s="429"/>
      <c r="Z22540" s="429"/>
      <c r="AA22540" s="429"/>
      <c r="AB22540" s="185"/>
      <c r="AC22540" s="431"/>
    </row>
    <row r="22541" spans="24:29">
      <c r="X22541" s="429"/>
      <c r="Y22541" s="429"/>
      <c r="Z22541" s="429"/>
      <c r="AA22541" s="429"/>
      <c r="AB22541" s="185"/>
      <c r="AC22541" s="431"/>
    </row>
    <row r="22542" spans="24:29">
      <c r="X22542" s="429"/>
      <c r="Y22542" s="429"/>
      <c r="Z22542" s="429"/>
      <c r="AA22542" s="429"/>
      <c r="AB22542" s="185"/>
      <c r="AC22542" s="431"/>
    </row>
    <row r="22543" spans="24:29">
      <c r="X22543" s="429"/>
      <c r="Y22543" s="429"/>
      <c r="Z22543" s="429"/>
      <c r="AA22543" s="429"/>
      <c r="AB22543" s="185"/>
      <c r="AC22543" s="431"/>
    </row>
    <row r="22544" spans="24:29">
      <c r="X22544" s="429"/>
      <c r="Y22544" s="429"/>
      <c r="Z22544" s="429"/>
      <c r="AA22544" s="429"/>
      <c r="AB22544" s="185"/>
      <c r="AC22544" s="431"/>
    </row>
    <row r="22545" spans="24:29">
      <c r="X22545" s="429"/>
      <c r="Y22545" s="429"/>
      <c r="Z22545" s="429"/>
      <c r="AA22545" s="429"/>
      <c r="AB22545" s="185"/>
      <c r="AC22545" s="431"/>
    </row>
    <row r="22546" spans="24:29">
      <c r="X22546" s="429"/>
      <c r="Y22546" s="429"/>
      <c r="Z22546" s="429"/>
      <c r="AA22546" s="429"/>
      <c r="AB22546" s="185"/>
      <c r="AC22546" s="431"/>
    </row>
    <row r="22547" spans="24:29">
      <c r="X22547" s="429"/>
      <c r="Y22547" s="429"/>
      <c r="Z22547" s="429"/>
      <c r="AA22547" s="429"/>
      <c r="AB22547" s="185"/>
      <c r="AC22547" s="431"/>
    </row>
    <row r="22548" spans="24:29">
      <c r="X22548" s="429"/>
      <c r="Y22548" s="429"/>
      <c r="Z22548" s="429"/>
      <c r="AA22548" s="429"/>
      <c r="AB22548" s="185"/>
      <c r="AC22548" s="431"/>
    </row>
    <row r="22549" spans="24:29">
      <c r="X22549" s="429"/>
      <c r="Y22549" s="429"/>
      <c r="Z22549" s="429"/>
      <c r="AA22549" s="429"/>
      <c r="AB22549" s="185"/>
      <c r="AC22549" s="431"/>
    </row>
    <row r="22550" spans="24:29">
      <c r="X22550" s="429"/>
      <c r="Y22550" s="429"/>
      <c r="Z22550" s="429"/>
      <c r="AA22550" s="429"/>
      <c r="AB22550" s="185"/>
      <c r="AC22550" s="431"/>
    </row>
    <row r="22551" spans="24:29">
      <c r="X22551" s="429"/>
      <c r="Y22551" s="429"/>
      <c r="Z22551" s="429"/>
      <c r="AA22551" s="429"/>
      <c r="AB22551" s="185"/>
      <c r="AC22551" s="431"/>
    </row>
    <row r="22552" spans="24:29">
      <c r="X22552" s="429"/>
      <c r="Y22552" s="429"/>
      <c r="Z22552" s="429"/>
      <c r="AA22552" s="429"/>
      <c r="AB22552" s="185"/>
      <c r="AC22552" s="431"/>
    </row>
    <row r="22553" spans="24:29">
      <c r="X22553" s="429"/>
      <c r="Y22553" s="429"/>
      <c r="Z22553" s="429"/>
      <c r="AA22553" s="429"/>
      <c r="AB22553" s="185"/>
      <c r="AC22553" s="431"/>
    </row>
    <row r="22554" spans="24:29">
      <c r="X22554" s="429"/>
      <c r="Y22554" s="429"/>
      <c r="Z22554" s="429"/>
      <c r="AA22554" s="429"/>
      <c r="AB22554" s="185"/>
      <c r="AC22554" s="431"/>
    </row>
    <row r="22555" spans="24:29">
      <c r="X22555" s="429"/>
      <c r="Y22555" s="429"/>
      <c r="Z22555" s="429"/>
      <c r="AA22555" s="429"/>
      <c r="AB22555" s="185"/>
      <c r="AC22555" s="431"/>
    </row>
    <row r="22556" spans="24:29">
      <c r="X22556" s="429"/>
      <c r="Y22556" s="429"/>
      <c r="Z22556" s="429"/>
      <c r="AA22556" s="429"/>
      <c r="AB22556" s="185"/>
      <c r="AC22556" s="431"/>
    </row>
    <row r="22557" spans="24:29">
      <c r="X22557" s="429"/>
      <c r="Y22557" s="429"/>
      <c r="Z22557" s="429"/>
      <c r="AA22557" s="429"/>
      <c r="AB22557" s="185"/>
      <c r="AC22557" s="431"/>
    </row>
    <row r="22558" spans="24:29">
      <c r="X22558" s="429"/>
      <c r="Y22558" s="429"/>
      <c r="Z22558" s="429"/>
      <c r="AA22558" s="429"/>
      <c r="AB22558" s="185"/>
      <c r="AC22558" s="431"/>
    </row>
    <row r="22559" spans="24:29">
      <c r="X22559" s="429"/>
      <c r="Y22559" s="429"/>
      <c r="Z22559" s="429"/>
      <c r="AA22559" s="429"/>
      <c r="AB22559" s="185"/>
      <c r="AC22559" s="431"/>
    </row>
    <row r="22560" spans="24:29">
      <c r="X22560" s="429"/>
      <c r="Y22560" s="429"/>
      <c r="Z22560" s="429"/>
      <c r="AA22560" s="429"/>
      <c r="AB22560" s="185"/>
      <c r="AC22560" s="431"/>
    </row>
    <row r="22561" spans="24:29">
      <c r="X22561" s="429"/>
      <c r="Y22561" s="429"/>
      <c r="Z22561" s="429"/>
      <c r="AA22561" s="429"/>
      <c r="AB22561" s="185"/>
      <c r="AC22561" s="431"/>
    </row>
    <row r="22562" spans="24:29">
      <c r="X22562" s="429"/>
      <c r="Y22562" s="429"/>
      <c r="Z22562" s="429"/>
      <c r="AA22562" s="429"/>
      <c r="AB22562" s="185"/>
      <c r="AC22562" s="431"/>
    </row>
    <row r="22563" spans="24:29">
      <c r="X22563" s="429"/>
      <c r="Y22563" s="429"/>
      <c r="Z22563" s="429"/>
      <c r="AA22563" s="429"/>
      <c r="AB22563" s="185"/>
      <c r="AC22563" s="431"/>
    </row>
    <row r="22564" spans="24:29">
      <c r="X22564" s="429"/>
      <c r="Y22564" s="429"/>
      <c r="Z22564" s="429"/>
      <c r="AA22564" s="429"/>
      <c r="AB22564" s="185"/>
      <c r="AC22564" s="431"/>
    </row>
    <row r="22565" spans="24:29">
      <c r="X22565" s="429"/>
      <c r="Y22565" s="429"/>
      <c r="Z22565" s="429"/>
      <c r="AA22565" s="429"/>
      <c r="AB22565" s="185"/>
      <c r="AC22565" s="431"/>
    </row>
    <row r="22566" spans="24:29">
      <c r="X22566" s="429"/>
      <c r="Y22566" s="429"/>
      <c r="Z22566" s="429"/>
      <c r="AA22566" s="429"/>
      <c r="AB22566" s="185"/>
      <c r="AC22566" s="431"/>
    </row>
    <row r="22567" spans="24:29">
      <c r="X22567" s="429"/>
      <c r="Y22567" s="429"/>
      <c r="Z22567" s="429"/>
      <c r="AA22567" s="429"/>
      <c r="AB22567" s="185"/>
      <c r="AC22567" s="431"/>
    </row>
    <row r="22568" spans="24:29">
      <c r="X22568" s="429"/>
      <c r="Y22568" s="429"/>
      <c r="Z22568" s="429"/>
      <c r="AA22568" s="429"/>
      <c r="AB22568" s="185"/>
      <c r="AC22568" s="431"/>
    </row>
    <row r="22569" spans="24:29">
      <c r="X22569" s="429"/>
      <c r="Y22569" s="429"/>
      <c r="Z22569" s="429"/>
      <c r="AA22569" s="429"/>
      <c r="AB22569" s="185"/>
      <c r="AC22569" s="431"/>
    </row>
    <row r="22570" spans="24:29">
      <c r="X22570" s="429"/>
      <c r="Y22570" s="429"/>
      <c r="Z22570" s="429"/>
      <c r="AA22570" s="429"/>
      <c r="AB22570" s="185"/>
      <c r="AC22570" s="431"/>
    </row>
    <row r="22571" spans="24:29">
      <c r="X22571" s="429"/>
      <c r="Y22571" s="429"/>
      <c r="Z22571" s="429"/>
      <c r="AA22571" s="429"/>
      <c r="AB22571" s="185"/>
      <c r="AC22571" s="431"/>
    </row>
    <row r="22572" spans="24:29">
      <c r="X22572" s="429"/>
      <c r="Y22572" s="429"/>
      <c r="Z22572" s="429"/>
      <c r="AA22572" s="429"/>
      <c r="AB22572" s="185"/>
      <c r="AC22572" s="431"/>
    </row>
    <row r="22573" spans="24:29">
      <c r="X22573" s="429"/>
      <c r="Y22573" s="429"/>
      <c r="Z22573" s="429"/>
      <c r="AA22573" s="429"/>
      <c r="AB22573" s="185"/>
      <c r="AC22573" s="431"/>
    </row>
    <row r="22574" spans="24:29">
      <c r="X22574" s="429"/>
      <c r="Y22574" s="429"/>
      <c r="Z22574" s="429"/>
      <c r="AA22574" s="429"/>
      <c r="AB22574" s="185"/>
      <c r="AC22574" s="431"/>
    </row>
    <row r="22575" spans="24:29">
      <c r="X22575" s="429"/>
      <c r="Y22575" s="429"/>
      <c r="Z22575" s="429"/>
      <c r="AA22575" s="429"/>
      <c r="AB22575" s="185"/>
      <c r="AC22575" s="431"/>
    </row>
    <row r="22576" spans="24:29">
      <c r="X22576" s="429"/>
      <c r="Y22576" s="429"/>
      <c r="Z22576" s="429"/>
      <c r="AA22576" s="429"/>
      <c r="AB22576" s="185"/>
      <c r="AC22576" s="431"/>
    </row>
    <row r="22577" spans="24:29">
      <c r="X22577" s="429"/>
      <c r="Y22577" s="429"/>
      <c r="Z22577" s="429"/>
      <c r="AA22577" s="429"/>
      <c r="AB22577" s="185"/>
      <c r="AC22577" s="431"/>
    </row>
    <row r="22578" spans="24:29">
      <c r="X22578" s="429"/>
      <c r="Y22578" s="429"/>
      <c r="Z22578" s="429"/>
      <c r="AA22578" s="429"/>
      <c r="AB22578" s="185"/>
      <c r="AC22578" s="431"/>
    </row>
    <row r="22579" spans="24:29">
      <c r="X22579" s="429"/>
      <c r="Y22579" s="429"/>
      <c r="Z22579" s="429"/>
      <c r="AA22579" s="429"/>
      <c r="AB22579" s="185"/>
      <c r="AC22579" s="431"/>
    </row>
    <row r="22580" spans="24:29">
      <c r="X22580" s="429"/>
      <c r="Y22580" s="429"/>
      <c r="Z22580" s="429"/>
      <c r="AA22580" s="429"/>
      <c r="AB22580" s="185"/>
      <c r="AC22580" s="431"/>
    </row>
    <row r="22581" spans="24:29">
      <c r="X22581" s="429"/>
      <c r="Y22581" s="429"/>
      <c r="Z22581" s="429"/>
      <c r="AA22581" s="429"/>
      <c r="AB22581" s="185"/>
      <c r="AC22581" s="431"/>
    </row>
    <row r="22582" spans="24:29">
      <c r="X22582" s="429"/>
      <c r="Y22582" s="429"/>
      <c r="Z22582" s="429"/>
      <c r="AA22582" s="429"/>
      <c r="AB22582" s="185"/>
      <c r="AC22582" s="431"/>
    </row>
    <row r="22583" spans="24:29">
      <c r="X22583" s="429"/>
      <c r="Y22583" s="429"/>
      <c r="Z22583" s="429"/>
      <c r="AA22583" s="429"/>
      <c r="AB22583" s="185"/>
      <c r="AC22583" s="431"/>
    </row>
    <row r="22584" spans="24:29">
      <c r="X22584" s="429"/>
      <c r="Y22584" s="429"/>
      <c r="Z22584" s="429"/>
      <c r="AA22584" s="429"/>
      <c r="AB22584" s="185"/>
      <c r="AC22584" s="431"/>
    </row>
    <row r="22585" spans="24:29">
      <c r="X22585" s="429"/>
      <c r="Y22585" s="429"/>
      <c r="Z22585" s="429"/>
      <c r="AA22585" s="429"/>
      <c r="AB22585" s="185"/>
      <c r="AC22585" s="431"/>
    </row>
    <row r="22586" spans="24:29">
      <c r="X22586" s="429"/>
      <c r="Y22586" s="429"/>
      <c r="Z22586" s="429"/>
      <c r="AA22586" s="429"/>
      <c r="AB22586" s="185"/>
      <c r="AC22586" s="431"/>
    </row>
    <row r="22587" spans="24:29">
      <c r="X22587" s="429"/>
      <c r="Y22587" s="429"/>
      <c r="Z22587" s="429"/>
      <c r="AA22587" s="429"/>
      <c r="AB22587" s="185"/>
      <c r="AC22587" s="431"/>
    </row>
    <row r="22588" spans="24:29">
      <c r="X22588" s="429"/>
      <c r="Y22588" s="429"/>
      <c r="Z22588" s="429"/>
      <c r="AA22588" s="429"/>
      <c r="AB22588" s="185"/>
      <c r="AC22588" s="431"/>
    </row>
    <row r="22589" spans="24:29">
      <c r="X22589" s="429"/>
      <c r="Y22589" s="429"/>
      <c r="Z22589" s="429"/>
      <c r="AA22589" s="429"/>
      <c r="AB22589" s="185"/>
      <c r="AC22589" s="431"/>
    </row>
    <row r="22590" spans="24:29">
      <c r="X22590" s="429"/>
      <c r="Y22590" s="429"/>
      <c r="Z22590" s="429"/>
      <c r="AA22590" s="429"/>
      <c r="AB22590" s="185"/>
      <c r="AC22590" s="431"/>
    </row>
    <row r="22591" spans="24:29">
      <c r="X22591" s="429"/>
      <c r="Y22591" s="429"/>
      <c r="Z22591" s="429"/>
      <c r="AA22591" s="429"/>
      <c r="AB22591" s="185"/>
      <c r="AC22591" s="431"/>
    </row>
    <row r="22592" spans="24:29">
      <c r="X22592" s="429"/>
      <c r="Y22592" s="429"/>
      <c r="Z22592" s="429"/>
      <c r="AA22592" s="429"/>
      <c r="AB22592" s="185"/>
      <c r="AC22592" s="431"/>
    </row>
    <row r="22593" spans="24:29">
      <c r="X22593" s="429"/>
      <c r="Y22593" s="429"/>
      <c r="Z22593" s="429"/>
      <c r="AA22593" s="429"/>
      <c r="AB22593" s="185"/>
      <c r="AC22593" s="431"/>
    </row>
    <row r="22594" spans="24:29">
      <c r="X22594" s="429"/>
      <c r="Y22594" s="429"/>
      <c r="Z22594" s="429"/>
      <c r="AA22594" s="429"/>
      <c r="AB22594" s="185"/>
      <c r="AC22594" s="431"/>
    </row>
    <row r="22595" spans="24:29">
      <c r="X22595" s="429"/>
      <c r="Y22595" s="429"/>
      <c r="Z22595" s="429"/>
      <c r="AA22595" s="429"/>
      <c r="AB22595" s="185"/>
      <c r="AC22595" s="431"/>
    </row>
    <row r="22596" spans="24:29">
      <c r="X22596" s="429"/>
      <c r="Y22596" s="429"/>
      <c r="Z22596" s="429"/>
      <c r="AA22596" s="429"/>
      <c r="AB22596" s="185"/>
      <c r="AC22596" s="431"/>
    </row>
    <row r="22597" spans="24:29">
      <c r="X22597" s="429"/>
      <c r="Y22597" s="429"/>
      <c r="Z22597" s="429"/>
      <c r="AA22597" s="429"/>
      <c r="AB22597" s="185"/>
      <c r="AC22597" s="431"/>
    </row>
    <row r="22598" spans="24:29">
      <c r="X22598" s="429"/>
      <c r="Y22598" s="429"/>
      <c r="Z22598" s="429"/>
      <c r="AA22598" s="429"/>
      <c r="AB22598" s="185"/>
      <c r="AC22598" s="431"/>
    </row>
    <row r="22599" spans="24:29">
      <c r="X22599" s="429"/>
      <c r="Y22599" s="429"/>
      <c r="Z22599" s="429"/>
      <c r="AA22599" s="429"/>
      <c r="AB22599" s="185"/>
      <c r="AC22599" s="431"/>
    </row>
    <row r="22600" spans="24:29">
      <c r="X22600" s="429"/>
      <c r="Y22600" s="429"/>
      <c r="Z22600" s="429"/>
      <c r="AA22600" s="429"/>
      <c r="AB22600" s="185"/>
      <c r="AC22600" s="431"/>
    </row>
    <row r="22601" spans="24:29">
      <c r="X22601" s="429"/>
      <c r="Y22601" s="429"/>
      <c r="Z22601" s="429"/>
      <c r="AA22601" s="429"/>
      <c r="AB22601" s="185"/>
      <c r="AC22601" s="431"/>
    </row>
    <row r="22602" spans="24:29">
      <c r="X22602" s="429"/>
      <c r="Y22602" s="429"/>
      <c r="Z22602" s="429"/>
      <c r="AA22602" s="429"/>
      <c r="AB22602" s="185"/>
      <c r="AC22602" s="431"/>
    </row>
    <row r="22603" spans="24:29">
      <c r="X22603" s="429"/>
      <c r="Y22603" s="429"/>
      <c r="Z22603" s="429"/>
      <c r="AA22603" s="429"/>
      <c r="AB22603" s="185"/>
      <c r="AC22603" s="431"/>
    </row>
    <row r="22604" spans="24:29">
      <c r="X22604" s="429"/>
      <c r="Y22604" s="429"/>
      <c r="Z22604" s="429"/>
      <c r="AA22604" s="429"/>
      <c r="AB22604" s="185"/>
      <c r="AC22604" s="431"/>
    </row>
    <row r="22605" spans="24:29">
      <c r="X22605" s="429"/>
      <c r="Y22605" s="429"/>
      <c r="Z22605" s="429"/>
      <c r="AA22605" s="429"/>
      <c r="AB22605" s="185"/>
      <c r="AC22605" s="431"/>
    </row>
    <row r="22606" spans="24:29">
      <c r="X22606" s="429"/>
      <c r="Y22606" s="429"/>
      <c r="Z22606" s="429"/>
      <c r="AA22606" s="429"/>
      <c r="AB22606" s="185"/>
      <c r="AC22606" s="431"/>
    </row>
    <row r="22607" spans="24:29">
      <c r="X22607" s="429"/>
      <c r="Y22607" s="429"/>
      <c r="Z22607" s="429"/>
      <c r="AA22607" s="429"/>
      <c r="AB22607" s="185"/>
      <c r="AC22607" s="431"/>
    </row>
    <row r="22608" spans="24:29">
      <c r="X22608" s="429"/>
      <c r="Y22608" s="429"/>
      <c r="Z22608" s="429"/>
      <c r="AA22608" s="429"/>
      <c r="AB22608" s="185"/>
      <c r="AC22608" s="431"/>
    </row>
    <row r="22609" spans="24:29">
      <c r="X22609" s="429"/>
      <c r="Y22609" s="429"/>
      <c r="Z22609" s="429"/>
      <c r="AA22609" s="429"/>
      <c r="AB22609" s="185"/>
      <c r="AC22609" s="431"/>
    </row>
    <row r="22610" spans="24:29">
      <c r="X22610" s="429"/>
      <c r="Y22610" s="429"/>
      <c r="Z22610" s="429"/>
      <c r="AA22610" s="429"/>
      <c r="AB22610" s="185"/>
      <c r="AC22610" s="431"/>
    </row>
    <row r="22611" spans="24:29">
      <c r="X22611" s="429"/>
      <c r="Y22611" s="429"/>
      <c r="Z22611" s="429"/>
      <c r="AA22611" s="429"/>
      <c r="AB22611" s="185"/>
      <c r="AC22611" s="431"/>
    </row>
    <row r="22612" spans="24:29">
      <c r="X22612" s="429"/>
      <c r="Y22612" s="429"/>
      <c r="Z22612" s="429"/>
      <c r="AA22612" s="429"/>
      <c r="AB22612" s="185"/>
      <c r="AC22612" s="431"/>
    </row>
    <row r="22613" spans="24:29">
      <c r="X22613" s="429"/>
      <c r="Y22613" s="429"/>
      <c r="Z22613" s="429"/>
      <c r="AA22613" s="429"/>
      <c r="AB22613" s="185"/>
      <c r="AC22613" s="431"/>
    </row>
    <row r="22614" spans="24:29">
      <c r="X22614" s="429"/>
      <c r="Y22614" s="429"/>
      <c r="Z22614" s="429"/>
      <c r="AA22614" s="429"/>
      <c r="AB22614" s="185"/>
      <c r="AC22614" s="431"/>
    </row>
    <row r="22615" spans="24:29">
      <c r="X22615" s="429"/>
      <c r="Y22615" s="429"/>
      <c r="Z22615" s="429"/>
      <c r="AA22615" s="429"/>
      <c r="AB22615" s="185"/>
      <c r="AC22615" s="431"/>
    </row>
    <row r="22616" spans="24:29">
      <c r="X22616" s="429"/>
      <c r="Y22616" s="429"/>
      <c r="Z22616" s="429"/>
      <c r="AA22616" s="429"/>
      <c r="AB22616" s="185"/>
      <c r="AC22616" s="431"/>
    </row>
    <row r="22617" spans="24:29">
      <c r="X22617" s="429"/>
      <c r="Y22617" s="429"/>
      <c r="Z22617" s="429"/>
      <c r="AA22617" s="429"/>
      <c r="AB22617" s="185"/>
      <c r="AC22617" s="431"/>
    </row>
    <row r="22618" spans="24:29">
      <c r="X22618" s="429"/>
      <c r="Y22618" s="429"/>
      <c r="Z22618" s="429"/>
      <c r="AA22618" s="429"/>
      <c r="AB22618" s="185"/>
      <c r="AC22618" s="431"/>
    </row>
    <row r="22619" spans="24:29">
      <c r="X22619" s="429"/>
      <c r="Y22619" s="429"/>
      <c r="Z22619" s="429"/>
      <c r="AA22619" s="429"/>
      <c r="AB22619" s="185"/>
      <c r="AC22619" s="431"/>
    </row>
    <row r="22620" spans="24:29">
      <c r="X22620" s="429"/>
      <c r="Y22620" s="429"/>
      <c r="Z22620" s="429"/>
      <c r="AA22620" s="429"/>
      <c r="AB22620" s="185"/>
      <c r="AC22620" s="431"/>
    </row>
    <row r="22621" spans="24:29">
      <c r="X22621" s="429"/>
      <c r="Y22621" s="429"/>
      <c r="Z22621" s="429"/>
      <c r="AA22621" s="429"/>
      <c r="AB22621" s="185"/>
      <c r="AC22621" s="431"/>
    </row>
    <row r="22622" spans="24:29">
      <c r="X22622" s="429"/>
      <c r="Y22622" s="429"/>
      <c r="Z22622" s="429"/>
      <c r="AA22622" s="429"/>
      <c r="AB22622" s="185"/>
      <c r="AC22622" s="431"/>
    </row>
    <row r="22623" spans="24:29">
      <c r="X22623" s="429"/>
      <c r="Y22623" s="429"/>
      <c r="Z22623" s="429"/>
      <c r="AA22623" s="429"/>
      <c r="AB22623" s="185"/>
      <c r="AC22623" s="431"/>
    </row>
    <row r="22624" spans="24:29">
      <c r="X22624" s="429"/>
      <c r="Y22624" s="429"/>
      <c r="Z22624" s="429"/>
      <c r="AA22624" s="429"/>
      <c r="AB22624" s="185"/>
      <c r="AC22624" s="431"/>
    </row>
    <row r="22625" spans="24:29">
      <c r="X22625" s="429"/>
      <c r="Y22625" s="429"/>
      <c r="Z22625" s="429"/>
      <c r="AA22625" s="429"/>
      <c r="AB22625" s="185"/>
      <c r="AC22625" s="431"/>
    </row>
    <row r="22626" spans="24:29">
      <c r="X22626" s="429"/>
      <c r="Y22626" s="429"/>
      <c r="Z22626" s="429"/>
      <c r="AA22626" s="429"/>
      <c r="AB22626" s="185"/>
      <c r="AC22626" s="431"/>
    </row>
    <row r="22627" spans="24:29">
      <c r="X22627" s="429"/>
      <c r="Y22627" s="429"/>
      <c r="Z22627" s="429"/>
      <c r="AA22627" s="429"/>
      <c r="AB22627" s="185"/>
      <c r="AC22627" s="431"/>
    </row>
    <row r="22628" spans="24:29">
      <c r="X22628" s="429"/>
      <c r="Y22628" s="429"/>
      <c r="Z22628" s="429"/>
      <c r="AA22628" s="429"/>
      <c r="AB22628" s="185"/>
      <c r="AC22628" s="431"/>
    </row>
    <row r="22629" spans="24:29">
      <c r="X22629" s="429"/>
      <c r="Y22629" s="429"/>
      <c r="Z22629" s="429"/>
      <c r="AA22629" s="429"/>
      <c r="AB22629" s="185"/>
      <c r="AC22629" s="431"/>
    </row>
    <row r="22630" spans="24:29">
      <c r="X22630" s="429"/>
      <c r="Y22630" s="429"/>
      <c r="Z22630" s="429"/>
      <c r="AA22630" s="429"/>
      <c r="AB22630" s="185"/>
      <c r="AC22630" s="431"/>
    </row>
    <row r="22631" spans="24:29">
      <c r="X22631" s="429"/>
      <c r="Y22631" s="429"/>
      <c r="Z22631" s="429"/>
      <c r="AA22631" s="429"/>
      <c r="AB22631" s="185"/>
      <c r="AC22631" s="431"/>
    </row>
    <row r="22632" spans="24:29">
      <c r="X22632" s="429"/>
      <c r="Y22632" s="429"/>
      <c r="Z22632" s="429"/>
      <c r="AA22632" s="429"/>
      <c r="AB22632" s="185"/>
      <c r="AC22632" s="431"/>
    </row>
    <row r="22633" spans="24:29">
      <c r="X22633" s="429"/>
      <c r="Y22633" s="429"/>
      <c r="Z22633" s="429"/>
      <c r="AA22633" s="429"/>
      <c r="AB22633" s="185"/>
      <c r="AC22633" s="431"/>
    </row>
    <row r="22634" spans="24:29">
      <c r="X22634" s="429"/>
      <c r="Y22634" s="429"/>
      <c r="Z22634" s="429"/>
      <c r="AA22634" s="429"/>
      <c r="AB22634" s="185"/>
      <c r="AC22634" s="431"/>
    </row>
    <row r="22635" spans="24:29">
      <c r="X22635" s="429"/>
      <c r="Y22635" s="429"/>
      <c r="Z22635" s="429"/>
      <c r="AA22635" s="429"/>
      <c r="AB22635" s="185"/>
      <c r="AC22635" s="431"/>
    </row>
    <row r="22636" spans="24:29">
      <c r="X22636" s="429"/>
      <c r="Y22636" s="429"/>
      <c r="Z22636" s="429"/>
      <c r="AA22636" s="429"/>
      <c r="AB22636" s="185"/>
      <c r="AC22636" s="431"/>
    </row>
    <row r="22637" spans="24:29">
      <c r="X22637" s="429"/>
      <c r="Y22637" s="429"/>
      <c r="Z22637" s="429"/>
      <c r="AA22637" s="429"/>
      <c r="AB22637" s="185"/>
      <c r="AC22637" s="431"/>
    </row>
    <row r="22638" spans="24:29">
      <c r="X22638" s="429"/>
      <c r="Y22638" s="429"/>
      <c r="Z22638" s="429"/>
      <c r="AA22638" s="429"/>
      <c r="AB22638" s="185"/>
      <c r="AC22638" s="431"/>
    </row>
    <row r="22639" spans="24:29">
      <c r="X22639" s="429"/>
      <c r="Y22639" s="429"/>
      <c r="Z22639" s="429"/>
      <c r="AA22639" s="429"/>
      <c r="AB22639" s="185"/>
      <c r="AC22639" s="431"/>
    </row>
    <row r="22640" spans="24:29">
      <c r="X22640" s="429"/>
      <c r="Y22640" s="429"/>
      <c r="Z22640" s="429"/>
      <c r="AA22640" s="429"/>
      <c r="AB22640" s="185"/>
      <c r="AC22640" s="431"/>
    </row>
    <row r="22641" spans="24:29">
      <c r="X22641" s="429"/>
      <c r="Y22641" s="429"/>
      <c r="Z22641" s="429"/>
      <c r="AA22641" s="429"/>
      <c r="AB22641" s="185"/>
      <c r="AC22641" s="431"/>
    </row>
    <row r="22642" spans="24:29">
      <c r="X22642" s="429"/>
      <c r="Y22642" s="429"/>
      <c r="Z22642" s="429"/>
      <c r="AA22642" s="429"/>
      <c r="AB22642" s="185"/>
      <c r="AC22642" s="431"/>
    </row>
    <row r="22643" spans="24:29">
      <c r="X22643" s="429"/>
      <c r="Y22643" s="429"/>
      <c r="Z22643" s="429"/>
      <c r="AA22643" s="429"/>
      <c r="AB22643" s="185"/>
      <c r="AC22643" s="431"/>
    </row>
    <row r="22644" spans="24:29">
      <c r="X22644" s="429"/>
      <c r="Y22644" s="429"/>
      <c r="Z22644" s="429"/>
      <c r="AA22644" s="429"/>
      <c r="AB22644" s="185"/>
      <c r="AC22644" s="431"/>
    </row>
    <row r="22645" spans="24:29">
      <c r="X22645" s="429"/>
      <c r="Y22645" s="429"/>
      <c r="Z22645" s="429"/>
      <c r="AA22645" s="429"/>
      <c r="AB22645" s="185"/>
      <c r="AC22645" s="431"/>
    </row>
    <row r="22646" spans="24:29">
      <c r="X22646" s="429"/>
      <c r="Y22646" s="429"/>
      <c r="Z22646" s="429"/>
      <c r="AA22646" s="429"/>
      <c r="AB22646" s="185"/>
      <c r="AC22646" s="431"/>
    </row>
    <row r="22647" spans="24:29">
      <c r="X22647" s="429"/>
      <c r="Y22647" s="429"/>
      <c r="Z22647" s="429"/>
      <c r="AA22647" s="429"/>
      <c r="AB22647" s="185"/>
      <c r="AC22647" s="431"/>
    </row>
    <row r="22648" spans="24:29">
      <c r="X22648" s="429"/>
      <c r="Y22648" s="429"/>
      <c r="Z22648" s="429"/>
      <c r="AA22648" s="429"/>
      <c r="AB22648" s="185"/>
      <c r="AC22648" s="431"/>
    </row>
    <row r="22649" spans="24:29">
      <c r="X22649" s="429"/>
      <c r="Y22649" s="429"/>
      <c r="Z22649" s="429"/>
      <c r="AA22649" s="429"/>
      <c r="AB22649" s="185"/>
      <c r="AC22649" s="431"/>
    </row>
    <row r="22650" spans="24:29">
      <c r="X22650" s="429"/>
      <c r="Y22650" s="429"/>
      <c r="Z22650" s="429"/>
      <c r="AA22650" s="429"/>
      <c r="AB22650" s="185"/>
      <c r="AC22650" s="431"/>
    </row>
    <row r="22651" spans="24:29">
      <c r="X22651" s="429"/>
      <c r="Y22651" s="429"/>
      <c r="Z22651" s="429"/>
      <c r="AA22651" s="429"/>
      <c r="AB22651" s="185"/>
      <c r="AC22651" s="431"/>
    </row>
    <row r="22652" spans="24:29">
      <c r="X22652" s="429"/>
      <c r="Y22652" s="429"/>
      <c r="Z22652" s="429"/>
      <c r="AA22652" s="429"/>
      <c r="AB22652" s="185"/>
      <c r="AC22652" s="431"/>
    </row>
    <row r="22653" spans="24:29">
      <c r="X22653" s="429"/>
      <c r="Y22653" s="429"/>
      <c r="Z22653" s="429"/>
      <c r="AA22653" s="429"/>
      <c r="AB22653" s="185"/>
      <c r="AC22653" s="431"/>
    </row>
    <row r="22654" spans="24:29">
      <c r="X22654" s="429"/>
      <c r="Y22654" s="429"/>
      <c r="Z22654" s="429"/>
      <c r="AA22654" s="429"/>
      <c r="AB22654" s="185"/>
      <c r="AC22654" s="431"/>
    </row>
    <row r="22655" spans="24:29">
      <c r="X22655" s="429"/>
      <c r="Y22655" s="429"/>
      <c r="Z22655" s="429"/>
      <c r="AA22655" s="429"/>
      <c r="AB22655" s="185"/>
      <c r="AC22655" s="431"/>
    </row>
    <row r="22656" spans="24:29">
      <c r="X22656" s="429"/>
      <c r="Y22656" s="429"/>
      <c r="Z22656" s="429"/>
      <c r="AA22656" s="429"/>
      <c r="AB22656" s="185"/>
      <c r="AC22656" s="431"/>
    </row>
    <row r="22657" spans="24:29">
      <c r="X22657" s="429"/>
      <c r="Y22657" s="429"/>
      <c r="Z22657" s="429"/>
      <c r="AA22657" s="429"/>
      <c r="AB22657" s="185"/>
      <c r="AC22657" s="431"/>
    </row>
    <row r="22658" spans="24:29">
      <c r="X22658" s="429"/>
      <c r="Y22658" s="429"/>
      <c r="Z22658" s="429"/>
      <c r="AA22658" s="429"/>
      <c r="AB22658" s="185"/>
      <c r="AC22658" s="431"/>
    </row>
    <row r="22659" spans="24:29">
      <c r="X22659" s="429"/>
      <c r="Y22659" s="429"/>
      <c r="Z22659" s="429"/>
      <c r="AA22659" s="429"/>
      <c r="AB22659" s="185"/>
      <c r="AC22659" s="431"/>
    </row>
    <row r="22660" spans="24:29">
      <c r="X22660" s="429"/>
      <c r="Y22660" s="429"/>
      <c r="Z22660" s="429"/>
      <c r="AA22660" s="429"/>
      <c r="AB22660" s="185"/>
      <c r="AC22660" s="431"/>
    </row>
    <row r="22661" spans="24:29">
      <c r="X22661" s="429"/>
      <c r="Y22661" s="429"/>
      <c r="Z22661" s="429"/>
      <c r="AA22661" s="429"/>
      <c r="AB22661" s="185"/>
      <c r="AC22661" s="431"/>
    </row>
    <row r="22662" spans="24:29">
      <c r="X22662" s="429"/>
      <c r="Y22662" s="429"/>
      <c r="Z22662" s="429"/>
      <c r="AA22662" s="429"/>
      <c r="AB22662" s="185"/>
      <c r="AC22662" s="431"/>
    </row>
    <row r="22663" spans="24:29">
      <c r="X22663" s="429"/>
      <c r="Y22663" s="429"/>
      <c r="Z22663" s="429"/>
      <c r="AA22663" s="429"/>
      <c r="AB22663" s="185"/>
      <c r="AC22663" s="431"/>
    </row>
    <row r="22664" spans="24:29">
      <c r="X22664" s="429"/>
      <c r="Y22664" s="429"/>
      <c r="Z22664" s="429"/>
      <c r="AA22664" s="429"/>
      <c r="AB22664" s="185"/>
      <c r="AC22664" s="431"/>
    </row>
    <row r="22665" spans="24:29">
      <c r="X22665" s="429"/>
      <c r="Y22665" s="429"/>
      <c r="Z22665" s="429"/>
      <c r="AA22665" s="429"/>
      <c r="AB22665" s="185"/>
      <c r="AC22665" s="431"/>
    </row>
    <row r="22666" spans="24:29">
      <c r="X22666" s="429"/>
      <c r="Y22666" s="429"/>
      <c r="Z22666" s="429"/>
      <c r="AA22666" s="429"/>
      <c r="AB22666" s="185"/>
      <c r="AC22666" s="431"/>
    </row>
    <row r="22667" spans="24:29">
      <c r="X22667" s="429"/>
      <c r="Y22667" s="429"/>
      <c r="Z22667" s="429"/>
      <c r="AA22667" s="429"/>
      <c r="AB22667" s="185"/>
      <c r="AC22667" s="431"/>
    </row>
    <row r="22668" spans="24:29">
      <c r="X22668" s="429"/>
      <c r="Y22668" s="429"/>
      <c r="Z22668" s="429"/>
      <c r="AA22668" s="429"/>
      <c r="AB22668" s="185"/>
      <c r="AC22668" s="431"/>
    </row>
    <row r="22669" spans="24:29">
      <c r="X22669" s="429"/>
      <c r="Y22669" s="429"/>
      <c r="Z22669" s="429"/>
      <c r="AA22669" s="429"/>
      <c r="AB22669" s="185"/>
      <c r="AC22669" s="431"/>
    </row>
    <row r="22670" spans="24:29">
      <c r="X22670" s="429"/>
      <c r="Y22670" s="429"/>
      <c r="Z22670" s="429"/>
      <c r="AA22670" s="429"/>
      <c r="AB22670" s="185"/>
      <c r="AC22670" s="431"/>
    </row>
    <row r="22671" spans="24:29">
      <c r="X22671" s="429"/>
      <c r="Y22671" s="429"/>
      <c r="Z22671" s="429"/>
      <c r="AA22671" s="429"/>
      <c r="AB22671" s="185"/>
      <c r="AC22671" s="431"/>
    </row>
    <row r="22672" spans="24:29">
      <c r="X22672" s="429"/>
      <c r="Y22672" s="429"/>
      <c r="Z22672" s="429"/>
      <c r="AA22672" s="429"/>
      <c r="AB22672" s="185"/>
      <c r="AC22672" s="431"/>
    </row>
    <row r="22673" spans="24:29">
      <c r="X22673" s="429"/>
      <c r="Y22673" s="429"/>
      <c r="Z22673" s="429"/>
      <c r="AA22673" s="429"/>
      <c r="AB22673" s="185"/>
      <c r="AC22673" s="431"/>
    </row>
    <row r="22674" spans="24:29">
      <c r="X22674" s="429"/>
      <c r="Y22674" s="429"/>
      <c r="Z22674" s="429"/>
      <c r="AA22674" s="429"/>
      <c r="AB22674" s="185"/>
      <c r="AC22674" s="431"/>
    </row>
    <row r="22675" spans="24:29">
      <c r="X22675" s="429"/>
      <c r="Y22675" s="429"/>
      <c r="Z22675" s="429"/>
      <c r="AA22675" s="429"/>
      <c r="AB22675" s="185"/>
      <c r="AC22675" s="431"/>
    </row>
    <row r="22676" spans="24:29">
      <c r="X22676" s="429"/>
      <c r="Y22676" s="429"/>
      <c r="Z22676" s="429"/>
      <c r="AA22676" s="429"/>
      <c r="AB22676" s="185"/>
      <c r="AC22676" s="431"/>
    </row>
    <row r="22677" spans="24:29">
      <c r="X22677" s="429"/>
      <c r="Y22677" s="429"/>
      <c r="Z22677" s="429"/>
      <c r="AA22677" s="429"/>
      <c r="AB22677" s="185"/>
      <c r="AC22677" s="431"/>
    </row>
    <row r="22678" spans="24:29">
      <c r="X22678" s="429"/>
      <c r="Y22678" s="429"/>
      <c r="Z22678" s="429"/>
      <c r="AA22678" s="429"/>
      <c r="AB22678" s="185"/>
      <c r="AC22678" s="431"/>
    </row>
    <row r="22679" spans="24:29">
      <c r="X22679" s="429"/>
      <c r="Y22679" s="429"/>
      <c r="Z22679" s="429"/>
      <c r="AA22679" s="429"/>
      <c r="AB22679" s="185"/>
      <c r="AC22679" s="431"/>
    </row>
    <row r="22680" spans="24:29">
      <c r="X22680" s="429"/>
      <c r="Y22680" s="429"/>
      <c r="Z22680" s="429"/>
      <c r="AA22680" s="429"/>
      <c r="AB22680" s="185"/>
      <c r="AC22680" s="431"/>
    </row>
    <row r="22681" spans="24:29">
      <c r="X22681" s="429"/>
      <c r="Y22681" s="429"/>
      <c r="Z22681" s="429"/>
      <c r="AA22681" s="429"/>
      <c r="AB22681" s="185"/>
      <c r="AC22681" s="431"/>
    </row>
    <row r="22682" spans="24:29">
      <c r="X22682" s="429"/>
      <c r="Y22682" s="429"/>
      <c r="Z22682" s="429"/>
      <c r="AA22682" s="429"/>
      <c r="AB22682" s="185"/>
      <c r="AC22682" s="431"/>
    </row>
    <row r="22683" spans="24:29">
      <c r="X22683" s="429"/>
      <c r="Y22683" s="429"/>
      <c r="Z22683" s="429"/>
      <c r="AA22683" s="429"/>
      <c r="AB22683" s="185"/>
      <c r="AC22683" s="431"/>
    </row>
    <row r="22684" spans="24:29">
      <c r="X22684" s="429"/>
      <c r="Y22684" s="429"/>
      <c r="Z22684" s="429"/>
      <c r="AA22684" s="429"/>
      <c r="AB22684" s="185"/>
      <c r="AC22684" s="431"/>
    </row>
    <row r="22685" spans="24:29">
      <c r="X22685" s="429"/>
      <c r="Y22685" s="429"/>
      <c r="Z22685" s="429"/>
      <c r="AA22685" s="429"/>
      <c r="AB22685" s="185"/>
      <c r="AC22685" s="431"/>
    </row>
    <row r="22686" spans="24:29">
      <c r="X22686" s="429"/>
      <c r="Y22686" s="429"/>
      <c r="Z22686" s="429"/>
      <c r="AA22686" s="429"/>
      <c r="AB22686" s="185"/>
      <c r="AC22686" s="431"/>
    </row>
    <row r="22687" spans="24:29">
      <c r="X22687" s="429"/>
      <c r="Y22687" s="429"/>
      <c r="Z22687" s="429"/>
      <c r="AA22687" s="429"/>
      <c r="AB22687" s="185"/>
      <c r="AC22687" s="431"/>
    </row>
    <row r="22688" spans="24:29">
      <c r="X22688" s="429"/>
      <c r="Y22688" s="429"/>
      <c r="Z22688" s="429"/>
      <c r="AA22688" s="429"/>
      <c r="AB22688" s="185"/>
      <c r="AC22688" s="431"/>
    </row>
    <row r="22689" spans="24:29">
      <c r="X22689" s="429"/>
      <c r="Y22689" s="429"/>
      <c r="Z22689" s="429"/>
      <c r="AA22689" s="429"/>
      <c r="AB22689" s="185"/>
      <c r="AC22689" s="431"/>
    </row>
    <row r="22690" spans="24:29">
      <c r="X22690" s="429"/>
      <c r="Y22690" s="429"/>
      <c r="Z22690" s="429"/>
      <c r="AA22690" s="429"/>
      <c r="AB22690" s="185"/>
      <c r="AC22690" s="431"/>
    </row>
    <row r="22691" spans="24:29">
      <c r="X22691" s="429"/>
      <c r="Y22691" s="429"/>
      <c r="Z22691" s="429"/>
      <c r="AA22691" s="429"/>
      <c r="AB22691" s="185"/>
      <c r="AC22691" s="431"/>
    </row>
    <row r="22692" spans="24:29">
      <c r="X22692" s="429"/>
      <c r="Y22692" s="429"/>
      <c r="Z22692" s="429"/>
      <c r="AA22692" s="429"/>
      <c r="AB22692" s="185"/>
      <c r="AC22692" s="431"/>
    </row>
    <row r="22693" spans="24:29">
      <c r="X22693" s="429"/>
      <c r="Y22693" s="429"/>
      <c r="Z22693" s="429"/>
      <c r="AA22693" s="429"/>
      <c r="AB22693" s="185"/>
      <c r="AC22693" s="431"/>
    </row>
    <row r="22694" spans="24:29">
      <c r="X22694" s="429"/>
      <c r="Y22694" s="429"/>
      <c r="Z22694" s="429"/>
      <c r="AA22694" s="429"/>
      <c r="AB22694" s="185"/>
      <c r="AC22694" s="431"/>
    </row>
    <row r="22695" spans="24:29">
      <c r="X22695" s="429"/>
      <c r="Y22695" s="429"/>
      <c r="Z22695" s="429"/>
      <c r="AA22695" s="429"/>
      <c r="AB22695" s="185"/>
      <c r="AC22695" s="431"/>
    </row>
    <row r="22696" spans="24:29">
      <c r="X22696" s="429"/>
      <c r="Y22696" s="429"/>
      <c r="Z22696" s="429"/>
      <c r="AA22696" s="429"/>
      <c r="AB22696" s="185"/>
      <c r="AC22696" s="431"/>
    </row>
    <row r="22697" spans="24:29">
      <c r="X22697" s="429"/>
      <c r="Y22697" s="429"/>
      <c r="Z22697" s="429"/>
      <c r="AA22697" s="429"/>
      <c r="AB22697" s="185"/>
      <c r="AC22697" s="431"/>
    </row>
    <row r="22698" spans="24:29">
      <c r="X22698" s="429"/>
      <c r="Y22698" s="429"/>
      <c r="Z22698" s="429"/>
      <c r="AA22698" s="429"/>
      <c r="AB22698" s="185"/>
      <c r="AC22698" s="431"/>
    </row>
    <row r="22699" spans="24:29">
      <c r="X22699" s="429"/>
      <c r="Y22699" s="429"/>
      <c r="Z22699" s="429"/>
      <c r="AA22699" s="429"/>
      <c r="AB22699" s="185"/>
      <c r="AC22699" s="431"/>
    </row>
    <row r="22700" spans="24:29">
      <c r="X22700" s="429"/>
      <c r="Y22700" s="429"/>
      <c r="Z22700" s="429"/>
      <c r="AA22700" s="429"/>
      <c r="AB22700" s="185"/>
      <c r="AC22700" s="431"/>
    </row>
    <row r="22701" spans="24:29">
      <c r="X22701" s="429"/>
      <c r="Y22701" s="429"/>
      <c r="Z22701" s="429"/>
      <c r="AA22701" s="429"/>
      <c r="AB22701" s="185"/>
      <c r="AC22701" s="431"/>
    </row>
    <row r="22702" spans="24:29">
      <c r="X22702" s="429"/>
      <c r="Y22702" s="429"/>
      <c r="Z22702" s="429"/>
      <c r="AA22702" s="429"/>
      <c r="AB22702" s="185"/>
      <c r="AC22702" s="431"/>
    </row>
    <row r="22703" spans="24:29">
      <c r="X22703" s="429"/>
      <c r="Y22703" s="429"/>
      <c r="Z22703" s="429"/>
      <c r="AA22703" s="429"/>
      <c r="AB22703" s="185"/>
      <c r="AC22703" s="431"/>
    </row>
    <row r="22704" spans="24:29">
      <c r="X22704" s="429"/>
      <c r="Y22704" s="429"/>
      <c r="Z22704" s="429"/>
      <c r="AA22704" s="429"/>
      <c r="AB22704" s="185"/>
      <c r="AC22704" s="431"/>
    </row>
    <row r="22705" spans="24:29">
      <c r="X22705" s="429"/>
      <c r="Y22705" s="429"/>
      <c r="Z22705" s="429"/>
      <c r="AA22705" s="429"/>
      <c r="AB22705" s="185"/>
      <c r="AC22705" s="431"/>
    </row>
    <row r="22706" spans="24:29">
      <c r="X22706" s="429"/>
      <c r="Y22706" s="429"/>
      <c r="Z22706" s="429"/>
      <c r="AA22706" s="429"/>
      <c r="AB22706" s="185"/>
      <c r="AC22706" s="431"/>
    </row>
    <row r="22707" spans="24:29">
      <c r="X22707" s="429"/>
      <c r="Y22707" s="429"/>
      <c r="Z22707" s="429"/>
      <c r="AA22707" s="429"/>
      <c r="AB22707" s="185"/>
      <c r="AC22707" s="431"/>
    </row>
    <row r="22708" spans="24:29">
      <c r="X22708" s="429"/>
      <c r="Y22708" s="429"/>
      <c r="Z22708" s="429"/>
      <c r="AA22708" s="429"/>
      <c r="AB22708" s="185"/>
      <c r="AC22708" s="431"/>
    </row>
    <row r="22709" spans="24:29">
      <c r="X22709" s="429"/>
      <c r="Y22709" s="429"/>
      <c r="Z22709" s="429"/>
      <c r="AA22709" s="429"/>
      <c r="AB22709" s="185"/>
      <c r="AC22709" s="431"/>
    </row>
    <row r="22710" spans="24:29">
      <c r="X22710" s="429"/>
      <c r="Y22710" s="429"/>
      <c r="Z22710" s="429"/>
      <c r="AA22710" s="429"/>
      <c r="AB22710" s="185"/>
      <c r="AC22710" s="431"/>
    </row>
    <row r="22711" spans="24:29">
      <c r="X22711" s="429"/>
      <c r="Y22711" s="429"/>
      <c r="Z22711" s="429"/>
      <c r="AA22711" s="429"/>
      <c r="AB22711" s="185"/>
      <c r="AC22711" s="431"/>
    </row>
    <row r="22712" spans="24:29">
      <c r="X22712" s="429"/>
      <c r="Y22712" s="429"/>
      <c r="Z22712" s="429"/>
      <c r="AA22712" s="429"/>
      <c r="AB22712" s="185"/>
      <c r="AC22712" s="431"/>
    </row>
    <row r="22713" spans="24:29">
      <c r="X22713" s="429"/>
      <c r="Y22713" s="429"/>
      <c r="Z22713" s="429"/>
      <c r="AA22713" s="429"/>
      <c r="AB22713" s="185"/>
      <c r="AC22713" s="431"/>
    </row>
    <row r="22714" spans="24:29">
      <c r="X22714" s="429"/>
      <c r="Y22714" s="429"/>
      <c r="Z22714" s="429"/>
      <c r="AA22714" s="429"/>
      <c r="AB22714" s="185"/>
      <c r="AC22714" s="431"/>
    </row>
    <row r="22715" spans="24:29">
      <c r="X22715" s="429"/>
      <c r="Y22715" s="429"/>
      <c r="Z22715" s="429"/>
      <c r="AA22715" s="429"/>
      <c r="AB22715" s="185"/>
      <c r="AC22715" s="431"/>
    </row>
    <row r="22716" spans="24:29">
      <c r="X22716" s="429"/>
      <c r="Y22716" s="429"/>
      <c r="Z22716" s="429"/>
      <c r="AA22716" s="429"/>
      <c r="AB22716" s="185"/>
      <c r="AC22716" s="431"/>
    </row>
    <row r="22717" spans="24:29">
      <c r="X22717" s="429"/>
      <c r="Y22717" s="429"/>
      <c r="Z22717" s="429"/>
      <c r="AA22717" s="429"/>
      <c r="AB22717" s="185"/>
      <c r="AC22717" s="431"/>
    </row>
    <row r="22718" spans="24:29">
      <c r="X22718" s="429"/>
      <c r="Y22718" s="429"/>
      <c r="Z22718" s="429"/>
      <c r="AA22718" s="429"/>
      <c r="AB22718" s="185"/>
      <c r="AC22718" s="431"/>
    </row>
    <row r="22719" spans="24:29">
      <c r="X22719" s="429"/>
      <c r="Y22719" s="429"/>
      <c r="Z22719" s="429"/>
      <c r="AA22719" s="429"/>
      <c r="AB22719" s="185"/>
      <c r="AC22719" s="431"/>
    </row>
    <row r="22720" spans="24:29">
      <c r="X22720" s="429"/>
      <c r="Y22720" s="429"/>
      <c r="Z22720" s="429"/>
      <c r="AA22720" s="429"/>
      <c r="AB22720" s="185"/>
      <c r="AC22720" s="431"/>
    </row>
    <row r="22721" spans="24:29">
      <c r="X22721" s="429"/>
      <c r="Y22721" s="429"/>
      <c r="Z22721" s="429"/>
      <c r="AA22721" s="429"/>
      <c r="AB22721" s="185"/>
      <c r="AC22721" s="431"/>
    </row>
    <row r="22722" spans="24:29">
      <c r="X22722" s="429"/>
      <c r="Y22722" s="429"/>
      <c r="Z22722" s="429"/>
      <c r="AA22722" s="429"/>
      <c r="AB22722" s="185"/>
      <c r="AC22722" s="431"/>
    </row>
    <row r="22723" spans="24:29">
      <c r="X22723" s="429"/>
      <c r="Y22723" s="429"/>
      <c r="Z22723" s="429"/>
      <c r="AA22723" s="429"/>
      <c r="AB22723" s="185"/>
      <c r="AC22723" s="431"/>
    </row>
    <row r="22724" spans="24:29">
      <c r="X22724" s="429"/>
      <c r="Y22724" s="429"/>
      <c r="Z22724" s="429"/>
      <c r="AA22724" s="429"/>
      <c r="AB22724" s="185"/>
      <c r="AC22724" s="431"/>
    </row>
    <row r="22725" spans="24:29">
      <c r="X22725" s="429"/>
      <c r="Y22725" s="429"/>
      <c r="Z22725" s="429"/>
      <c r="AA22725" s="429"/>
      <c r="AB22725" s="185"/>
      <c r="AC22725" s="431"/>
    </row>
    <row r="22726" spans="24:29">
      <c r="X22726" s="429"/>
      <c r="Y22726" s="429"/>
      <c r="Z22726" s="429"/>
      <c r="AA22726" s="429"/>
      <c r="AB22726" s="185"/>
      <c r="AC22726" s="431"/>
    </row>
    <row r="22727" spans="24:29">
      <c r="X22727" s="429"/>
      <c r="Y22727" s="429"/>
      <c r="Z22727" s="429"/>
      <c r="AA22727" s="429"/>
      <c r="AB22727" s="185"/>
      <c r="AC22727" s="431"/>
    </row>
    <row r="22728" spans="24:29">
      <c r="X22728" s="429"/>
      <c r="Y22728" s="429"/>
      <c r="Z22728" s="429"/>
      <c r="AA22728" s="429"/>
      <c r="AB22728" s="185"/>
      <c r="AC22728" s="431"/>
    </row>
    <row r="22729" spans="24:29">
      <c r="X22729" s="429"/>
      <c r="Y22729" s="429"/>
      <c r="Z22729" s="429"/>
      <c r="AA22729" s="429"/>
      <c r="AB22729" s="185"/>
      <c r="AC22729" s="431"/>
    </row>
    <row r="22730" spans="24:29">
      <c r="X22730" s="429"/>
      <c r="Y22730" s="429"/>
      <c r="Z22730" s="429"/>
      <c r="AA22730" s="429"/>
      <c r="AB22730" s="185"/>
      <c r="AC22730" s="431"/>
    </row>
    <row r="22731" spans="24:29">
      <c r="X22731" s="429"/>
      <c r="Y22731" s="429"/>
      <c r="Z22731" s="429"/>
      <c r="AA22731" s="429"/>
      <c r="AB22731" s="185"/>
      <c r="AC22731" s="431"/>
    </row>
    <row r="22732" spans="24:29">
      <c r="X22732" s="429"/>
      <c r="Y22732" s="429"/>
      <c r="Z22732" s="429"/>
      <c r="AA22732" s="429"/>
      <c r="AB22732" s="185"/>
      <c r="AC22732" s="431"/>
    </row>
    <row r="22733" spans="24:29">
      <c r="X22733" s="429"/>
      <c r="Y22733" s="429"/>
      <c r="Z22733" s="429"/>
      <c r="AA22733" s="429"/>
      <c r="AB22733" s="185"/>
      <c r="AC22733" s="431"/>
    </row>
    <row r="22734" spans="24:29">
      <c r="X22734" s="429"/>
      <c r="Y22734" s="429"/>
      <c r="Z22734" s="429"/>
      <c r="AA22734" s="429"/>
      <c r="AB22734" s="185"/>
      <c r="AC22734" s="431"/>
    </row>
    <row r="22735" spans="24:29">
      <c r="X22735" s="429"/>
      <c r="Y22735" s="429"/>
      <c r="Z22735" s="429"/>
      <c r="AA22735" s="429"/>
      <c r="AB22735" s="185"/>
      <c r="AC22735" s="431"/>
    </row>
    <row r="22736" spans="24:29">
      <c r="X22736" s="429"/>
      <c r="Y22736" s="429"/>
      <c r="Z22736" s="429"/>
      <c r="AA22736" s="429"/>
      <c r="AB22736" s="185"/>
      <c r="AC22736" s="431"/>
    </row>
    <row r="22737" spans="24:29">
      <c r="X22737" s="429"/>
      <c r="Y22737" s="429"/>
      <c r="Z22737" s="429"/>
      <c r="AA22737" s="429"/>
      <c r="AB22737" s="185"/>
      <c r="AC22737" s="431"/>
    </row>
    <row r="22738" spans="24:29">
      <c r="X22738" s="429"/>
      <c r="Y22738" s="429"/>
      <c r="Z22738" s="429"/>
      <c r="AA22738" s="429"/>
      <c r="AB22738" s="185"/>
      <c r="AC22738" s="431"/>
    </row>
    <row r="22739" spans="24:29">
      <c r="X22739" s="429"/>
      <c r="Y22739" s="429"/>
      <c r="Z22739" s="429"/>
      <c r="AA22739" s="429"/>
      <c r="AB22739" s="185"/>
      <c r="AC22739" s="431"/>
    </row>
    <row r="22740" spans="24:29">
      <c r="X22740" s="429"/>
      <c r="Y22740" s="429"/>
      <c r="Z22740" s="429"/>
      <c r="AA22740" s="429"/>
      <c r="AB22740" s="185"/>
      <c r="AC22740" s="431"/>
    </row>
    <row r="22741" spans="24:29">
      <c r="X22741" s="429"/>
      <c r="Y22741" s="429"/>
      <c r="Z22741" s="429"/>
      <c r="AA22741" s="429"/>
      <c r="AB22741" s="185"/>
      <c r="AC22741" s="431"/>
    </row>
    <row r="22742" spans="24:29">
      <c r="X22742" s="429"/>
      <c r="Y22742" s="429"/>
      <c r="Z22742" s="429"/>
      <c r="AA22742" s="429"/>
      <c r="AB22742" s="185"/>
      <c r="AC22742" s="431"/>
    </row>
    <row r="22743" spans="24:29">
      <c r="X22743" s="429"/>
      <c r="Y22743" s="429"/>
      <c r="Z22743" s="429"/>
      <c r="AA22743" s="429"/>
      <c r="AB22743" s="185"/>
      <c r="AC22743" s="431"/>
    </row>
    <row r="22744" spans="24:29">
      <c r="X22744" s="429"/>
      <c r="Y22744" s="429"/>
      <c r="Z22744" s="429"/>
      <c r="AA22744" s="429"/>
      <c r="AB22744" s="185"/>
      <c r="AC22744" s="431"/>
    </row>
    <row r="22745" spans="24:29">
      <c r="X22745" s="429"/>
      <c r="Y22745" s="429"/>
      <c r="Z22745" s="429"/>
      <c r="AA22745" s="429"/>
      <c r="AB22745" s="185"/>
      <c r="AC22745" s="431"/>
    </row>
    <row r="22746" spans="24:29">
      <c r="X22746" s="429"/>
      <c r="Y22746" s="429"/>
      <c r="Z22746" s="429"/>
      <c r="AA22746" s="429"/>
      <c r="AB22746" s="185"/>
      <c r="AC22746" s="431"/>
    </row>
    <row r="22747" spans="24:29">
      <c r="X22747" s="429"/>
      <c r="Y22747" s="429"/>
      <c r="Z22747" s="429"/>
      <c r="AA22747" s="429"/>
      <c r="AB22747" s="185"/>
      <c r="AC22747" s="431"/>
    </row>
    <row r="22748" spans="24:29">
      <c r="X22748" s="429"/>
      <c r="Y22748" s="429"/>
      <c r="Z22748" s="429"/>
      <c r="AA22748" s="429"/>
      <c r="AB22748" s="185"/>
      <c r="AC22748" s="431"/>
    </row>
    <row r="22749" spans="24:29">
      <c r="X22749" s="429"/>
      <c r="Y22749" s="429"/>
      <c r="Z22749" s="429"/>
      <c r="AA22749" s="429"/>
      <c r="AB22749" s="185"/>
      <c r="AC22749" s="431"/>
    </row>
    <row r="22750" spans="24:29">
      <c r="X22750" s="429"/>
      <c r="Y22750" s="429"/>
      <c r="Z22750" s="429"/>
      <c r="AA22750" s="429"/>
      <c r="AB22750" s="185"/>
      <c r="AC22750" s="431"/>
    </row>
    <row r="22751" spans="24:29">
      <c r="X22751" s="429"/>
      <c r="Y22751" s="429"/>
      <c r="Z22751" s="429"/>
      <c r="AA22751" s="429"/>
      <c r="AB22751" s="185"/>
      <c r="AC22751" s="431"/>
    </row>
    <row r="22752" spans="24:29">
      <c r="X22752" s="429"/>
      <c r="Y22752" s="429"/>
      <c r="Z22752" s="429"/>
      <c r="AA22752" s="429"/>
      <c r="AB22752" s="185"/>
      <c r="AC22752" s="431"/>
    </row>
    <row r="22753" spans="24:29">
      <c r="X22753" s="429"/>
      <c r="Y22753" s="429"/>
      <c r="Z22753" s="429"/>
      <c r="AA22753" s="429"/>
      <c r="AB22753" s="185"/>
      <c r="AC22753" s="431"/>
    </row>
    <row r="22754" spans="24:29">
      <c r="X22754" s="429"/>
      <c r="Y22754" s="429"/>
      <c r="Z22754" s="429"/>
      <c r="AA22754" s="429"/>
      <c r="AB22754" s="185"/>
      <c r="AC22754" s="431"/>
    </row>
    <row r="22755" spans="24:29">
      <c r="X22755" s="429"/>
      <c r="Y22755" s="429"/>
      <c r="Z22755" s="429"/>
      <c r="AA22755" s="429"/>
      <c r="AB22755" s="185"/>
      <c r="AC22755" s="431"/>
    </row>
    <row r="22756" spans="24:29">
      <c r="X22756" s="429"/>
      <c r="Y22756" s="429"/>
      <c r="Z22756" s="429"/>
      <c r="AA22756" s="429"/>
      <c r="AB22756" s="185"/>
      <c r="AC22756" s="431"/>
    </row>
    <row r="22757" spans="24:29">
      <c r="X22757" s="429"/>
      <c r="Y22757" s="429"/>
      <c r="Z22757" s="429"/>
      <c r="AA22757" s="429"/>
      <c r="AB22757" s="185"/>
      <c r="AC22757" s="431"/>
    </row>
    <row r="22758" spans="24:29">
      <c r="X22758" s="429"/>
      <c r="Y22758" s="429"/>
      <c r="Z22758" s="429"/>
      <c r="AA22758" s="429"/>
      <c r="AB22758" s="185"/>
      <c r="AC22758" s="431"/>
    </row>
    <row r="22759" spans="24:29">
      <c r="X22759" s="429"/>
      <c r="Y22759" s="429"/>
      <c r="Z22759" s="429"/>
      <c r="AA22759" s="429"/>
      <c r="AB22759" s="185"/>
      <c r="AC22759" s="431"/>
    </row>
    <row r="22760" spans="24:29">
      <c r="X22760" s="429"/>
      <c r="Y22760" s="429"/>
      <c r="Z22760" s="429"/>
      <c r="AA22760" s="429"/>
      <c r="AB22760" s="185"/>
      <c r="AC22760" s="431"/>
    </row>
    <row r="22761" spans="24:29">
      <c r="X22761" s="429"/>
      <c r="Y22761" s="429"/>
      <c r="Z22761" s="429"/>
      <c r="AA22761" s="429"/>
      <c r="AB22761" s="185"/>
      <c r="AC22761" s="431"/>
    </row>
    <row r="22762" spans="24:29">
      <c r="X22762" s="429"/>
      <c r="Y22762" s="429"/>
      <c r="Z22762" s="429"/>
      <c r="AA22762" s="429"/>
      <c r="AB22762" s="185"/>
      <c r="AC22762" s="431"/>
    </row>
    <row r="22763" spans="24:29">
      <c r="X22763" s="429"/>
      <c r="Y22763" s="429"/>
      <c r="Z22763" s="429"/>
      <c r="AA22763" s="429"/>
      <c r="AB22763" s="185"/>
      <c r="AC22763" s="431"/>
    </row>
    <row r="22764" spans="24:29">
      <c r="X22764" s="429"/>
      <c r="Y22764" s="429"/>
      <c r="Z22764" s="429"/>
      <c r="AA22764" s="429"/>
      <c r="AB22764" s="185"/>
      <c r="AC22764" s="431"/>
    </row>
    <row r="22765" spans="24:29">
      <c r="X22765" s="429"/>
      <c r="Y22765" s="429"/>
      <c r="Z22765" s="429"/>
      <c r="AA22765" s="429"/>
      <c r="AB22765" s="185"/>
      <c r="AC22765" s="431"/>
    </row>
    <row r="22766" spans="24:29">
      <c r="X22766" s="429"/>
      <c r="Y22766" s="429"/>
      <c r="Z22766" s="429"/>
      <c r="AA22766" s="429"/>
      <c r="AB22766" s="185"/>
      <c r="AC22766" s="431"/>
    </row>
    <row r="22767" spans="24:29">
      <c r="X22767" s="429"/>
      <c r="Y22767" s="429"/>
      <c r="Z22767" s="429"/>
      <c r="AA22767" s="429"/>
      <c r="AB22767" s="185"/>
      <c r="AC22767" s="431"/>
    </row>
    <row r="22768" spans="24:29">
      <c r="X22768" s="429"/>
      <c r="Y22768" s="429"/>
      <c r="Z22768" s="429"/>
      <c r="AA22768" s="429"/>
      <c r="AB22768" s="185"/>
      <c r="AC22768" s="431"/>
    </row>
    <row r="22769" spans="24:29">
      <c r="X22769" s="429"/>
      <c r="Y22769" s="429"/>
      <c r="Z22769" s="429"/>
      <c r="AA22769" s="429"/>
      <c r="AB22769" s="185"/>
      <c r="AC22769" s="431"/>
    </row>
    <row r="22770" spans="24:29">
      <c r="X22770" s="429"/>
      <c r="Y22770" s="429"/>
      <c r="Z22770" s="429"/>
      <c r="AA22770" s="429"/>
      <c r="AB22770" s="185"/>
      <c r="AC22770" s="431"/>
    </row>
    <row r="22771" spans="24:29">
      <c r="X22771" s="429"/>
      <c r="Y22771" s="429"/>
      <c r="Z22771" s="429"/>
      <c r="AA22771" s="429"/>
      <c r="AB22771" s="185"/>
      <c r="AC22771" s="431"/>
    </row>
    <row r="22772" spans="24:29">
      <c r="X22772" s="429"/>
      <c r="Y22772" s="429"/>
      <c r="Z22772" s="429"/>
      <c r="AA22772" s="429"/>
      <c r="AB22772" s="185"/>
      <c r="AC22772" s="431"/>
    </row>
    <row r="22773" spans="24:29">
      <c r="X22773" s="429"/>
      <c r="Y22773" s="429"/>
      <c r="Z22773" s="429"/>
      <c r="AA22773" s="429"/>
      <c r="AB22773" s="185"/>
      <c r="AC22773" s="431"/>
    </row>
    <row r="22774" spans="24:29">
      <c r="X22774" s="429"/>
      <c r="Y22774" s="429"/>
      <c r="Z22774" s="429"/>
      <c r="AA22774" s="429"/>
      <c r="AB22774" s="185"/>
      <c r="AC22774" s="431"/>
    </row>
    <row r="22775" spans="24:29">
      <c r="X22775" s="429"/>
      <c r="Y22775" s="429"/>
      <c r="Z22775" s="429"/>
      <c r="AA22775" s="429"/>
      <c r="AB22775" s="185"/>
      <c r="AC22775" s="431"/>
    </row>
    <row r="22776" spans="24:29">
      <c r="X22776" s="429"/>
      <c r="Y22776" s="429"/>
      <c r="Z22776" s="429"/>
      <c r="AA22776" s="429"/>
      <c r="AB22776" s="185"/>
      <c r="AC22776" s="431"/>
    </row>
    <row r="22777" spans="24:29">
      <c r="X22777" s="429"/>
      <c r="Y22777" s="429"/>
      <c r="Z22777" s="429"/>
      <c r="AA22777" s="429"/>
      <c r="AB22777" s="185"/>
      <c r="AC22777" s="431"/>
    </row>
    <row r="22778" spans="24:29">
      <c r="X22778" s="429"/>
      <c r="Y22778" s="429"/>
      <c r="Z22778" s="429"/>
      <c r="AA22778" s="429"/>
      <c r="AB22778" s="185"/>
      <c r="AC22778" s="431"/>
    </row>
    <row r="22779" spans="24:29">
      <c r="X22779" s="429"/>
      <c r="Y22779" s="429"/>
      <c r="Z22779" s="429"/>
      <c r="AA22779" s="429"/>
      <c r="AB22779" s="185"/>
      <c r="AC22779" s="431"/>
    </row>
    <row r="22780" spans="24:29">
      <c r="X22780" s="429"/>
      <c r="Y22780" s="429"/>
      <c r="Z22780" s="429"/>
      <c r="AA22780" s="429"/>
      <c r="AB22780" s="185"/>
      <c r="AC22780" s="431"/>
    </row>
    <row r="22781" spans="24:29">
      <c r="X22781" s="429"/>
      <c r="Y22781" s="429"/>
      <c r="Z22781" s="429"/>
      <c r="AA22781" s="429"/>
      <c r="AB22781" s="185"/>
      <c r="AC22781" s="431"/>
    </row>
    <row r="22782" spans="24:29">
      <c r="X22782" s="429"/>
      <c r="Y22782" s="429"/>
      <c r="Z22782" s="429"/>
      <c r="AA22782" s="429"/>
      <c r="AB22782" s="185"/>
      <c r="AC22782" s="431"/>
    </row>
    <row r="22783" spans="24:29">
      <c r="X22783" s="429"/>
      <c r="Y22783" s="429"/>
      <c r="Z22783" s="429"/>
      <c r="AA22783" s="429"/>
      <c r="AB22783" s="185"/>
      <c r="AC22783" s="431"/>
    </row>
    <row r="22784" spans="24:29">
      <c r="X22784" s="429"/>
      <c r="Y22784" s="429"/>
      <c r="Z22784" s="429"/>
      <c r="AA22784" s="429"/>
      <c r="AB22784" s="185"/>
      <c r="AC22784" s="431"/>
    </row>
    <row r="22785" spans="24:29">
      <c r="X22785" s="429"/>
      <c r="Y22785" s="429"/>
      <c r="Z22785" s="429"/>
      <c r="AA22785" s="429"/>
      <c r="AB22785" s="185"/>
      <c r="AC22785" s="431"/>
    </row>
    <row r="22786" spans="24:29">
      <c r="X22786" s="429"/>
      <c r="Y22786" s="429"/>
      <c r="Z22786" s="429"/>
      <c r="AA22786" s="429"/>
      <c r="AB22786" s="185"/>
      <c r="AC22786" s="431"/>
    </row>
    <row r="22787" spans="24:29">
      <c r="X22787" s="429"/>
      <c r="Y22787" s="429"/>
      <c r="Z22787" s="429"/>
      <c r="AA22787" s="429"/>
      <c r="AB22787" s="185"/>
      <c r="AC22787" s="431"/>
    </row>
    <row r="22788" spans="24:29">
      <c r="X22788" s="429"/>
      <c r="Y22788" s="429"/>
      <c r="Z22788" s="429"/>
      <c r="AA22788" s="429"/>
      <c r="AB22788" s="185"/>
      <c r="AC22788" s="431"/>
    </row>
    <row r="22789" spans="24:29">
      <c r="X22789" s="429"/>
      <c r="Y22789" s="429"/>
      <c r="Z22789" s="429"/>
      <c r="AA22789" s="429"/>
      <c r="AB22789" s="185"/>
      <c r="AC22789" s="431"/>
    </row>
    <row r="22790" spans="24:29">
      <c r="X22790" s="429"/>
      <c r="Y22790" s="429"/>
      <c r="Z22790" s="429"/>
      <c r="AA22790" s="429"/>
      <c r="AB22790" s="185"/>
      <c r="AC22790" s="431"/>
    </row>
    <row r="22791" spans="24:29">
      <c r="X22791" s="429"/>
      <c r="Y22791" s="429"/>
      <c r="Z22791" s="429"/>
      <c r="AA22791" s="429"/>
      <c r="AB22791" s="185"/>
      <c r="AC22791" s="431"/>
    </row>
    <row r="22792" spans="24:29">
      <c r="X22792" s="429"/>
      <c r="Y22792" s="429"/>
      <c r="Z22792" s="429"/>
      <c r="AA22792" s="429"/>
      <c r="AB22792" s="185"/>
      <c r="AC22792" s="431"/>
    </row>
    <row r="22793" spans="24:29">
      <c r="X22793" s="429"/>
      <c r="Y22793" s="429"/>
      <c r="Z22793" s="429"/>
      <c r="AA22793" s="429"/>
      <c r="AB22793" s="185"/>
      <c r="AC22793" s="431"/>
    </row>
    <row r="22794" spans="24:29">
      <c r="X22794" s="429"/>
      <c r="Y22794" s="429"/>
      <c r="Z22794" s="429"/>
      <c r="AA22794" s="429"/>
      <c r="AB22794" s="185"/>
      <c r="AC22794" s="431"/>
    </row>
    <row r="22795" spans="24:29">
      <c r="X22795" s="429"/>
      <c r="Y22795" s="429"/>
      <c r="Z22795" s="429"/>
      <c r="AA22795" s="429"/>
      <c r="AB22795" s="185"/>
      <c r="AC22795" s="431"/>
    </row>
    <row r="22796" spans="24:29">
      <c r="X22796" s="429"/>
      <c r="Y22796" s="429"/>
      <c r="Z22796" s="429"/>
      <c r="AA22796" s="429"/>
      <c r="AB22796" s="185"/>
      <c r="AC22796" s="431"/>
    </row>
    <row r="22797" spans="24:29">
      <c r="X22797" s="429"/>
      <c r="Y22797" s="429"/>
      <c r="Z22797" s="429"/>
      <c r="AA22797" s="429"/>
      <c r="AB22797" s="185"/>
      <c r="AC22797" s="431"/>
    </row>
    <row r="22798" spans="24:29">
      <c r="X22798" s="429"/>
      <c r="Y22798" s="429"/>
      <c r="Z22798" s="429"/>
      <c r="AA22798" s="429"/>
      <c r="AB22798" s="185"/>
      <c r="AC22798" s="431"/>
    </row>
    <row r="22799" spans="24:29">
      <c r="X22799" s="429"/>
      <c r="Y22799" s="429"/>
      <c r="Z22799" s="429"/>
      <c r="AA22799" s="429"/>
      <c r="AB22799" s="185"/>
      <c r="AC22799" s="431"/>
    </row>
    <row r="22800" spans="24:29">
      <c r="X22800" s="429"/>
      <c r="Y22800" s="429"/>
      <c r="Z22800" s="429"/>
      <c r="AA22800" s="429"/>
      <c r="AB22800" s="185"/>
      <c r="AC22800" s="431"/>
    </row>
    <row r="22801" spans="24:29">
      <c r="X22801" s="429"/>
      <c r="Y22801" s="429"/>
      <c r="Z22801" s="429"/>
      <c r="AA22801" s="429"/>
      <c r="AB22801" s="185"/>
      <c r="AC22801" s="431"/>
    </row>
    <row r="22802" spans="24:29">
      <c r="X22802" s="429"/>
      <c r="Y22802" s="429"/>
      <c r="Z22802" s="429"/>
      <c r="AA22802" s="429"/>
      <c r="AB22802" s="185"/>
      <c r="AC22802" s="431"/>
    </row>
    <row r="22803" spans="24:29">
      <c r="X22803" s="429"/>
      <c r="Y22803" s="429"/>
      <c r="Z22803" s="429"/>
      <c r="AA22803" s="429"/>
      <c r="AB22803" s="185"/>
      <c r="AC22803" s="431"/>
    </row>
    <row r="22804" spans="24:29">
      <c r="X22804" s="429"/>
      <c r="Y22804" s="429"/>
      <c r="Z22804" s="429"/>
      <c r="AA22804" s="429"/>
      <c r="AB22804" s="185"/>
      <c r="AC22804" s="431"/>
    </row>
    <row r="22805" spans="24:29">
      <c r="X22805" s="429"/>
      <c r="Y22805" s="429"/>
      <c r="Z22805" s="429"/>
      <c r="AA22805" s="429"/>
      <c r="AB22805" s="185"/>
      <c r="AC22805" s="431"/>
    </row>
    <row r="22806" spans="24:29">
      <c r="X22806" s="429"/>
      <c r="Y22806" s="429"/>
      <c r="Z22806" s="429"/>
      <c r="AA22806" s="429"/>
      <c r="AB22806" s="185"/>
      <c r="AC22806" s="431"/>
    </row>
    <row r="22807" spans="24:29">
      <c r="X22807" s="429"/>
      <c r="Y22807" s="429"/>
      <c r="Z22807" s="429"/>
      <c r="AA22807" s="429"/>
      <c r="AB22807" s="185"/>
      <c r="AC22807" s="431"/>
    </row>
    <row r="22808" spans="24:29">
      <c r="X22808" s="429"/>
      <c r="Y22808" s="429"/>
      <c r="Z22808" s="429"/>
      <c r="AA22808" s="429"/>
      <c r="AB22808" s="185"/>
      <c r="AC22808" s="431"/>
    </row>
    <row r="22809" spans="24:29">
      <c r="X22809" s="429"/>
      <c r="Y22809" s="429"/>
      <c r="Z22809" s="429"/>
      <c r="AA22809" s="429"/>
      <c r="AB22809" s="185"/>
      <c r="AC22809" s="431"/>
    </row>
    <row r="22810" spans="24:29">
      <c r="X22810" s="429"/>
      <c r="Y22810" s="429"/>
      <c r="Z22810" s="429"/>
      <c r="AA22810" s="429"/>
      <c r="AB22810" s="185"/>
      <c r="AC22810" s="431"/>
    </row>
    <row r="22811" spans="24:29">
      <c r="X22811" s="429"/>
      <c r="Y22811" s="429"/>
      <c r="Z22811" s="429"/>
      <c r="AA22811" s="429"/>
      <c r="AB22811" s="185"/>
      <c r="AC22811" s="431"/>
    </row>
    <row r="22812" spans="24:29">
      <c r="X22812" s="429"/>
      <c r="Y22812" s="429"/>
      <c r="Z22812" s="429"/>
      <c r="AA22812" s="429"/>
      <c r="AB22812" s="185"/>
      <c r="AC22812" s="431"/>
    </row>
    <row r="22813" spans="24:29">
      <c r="X22813" s="429"/>
      <c r="Y22813" s="429"/>
      <c r="Z22813" s="429"/>
      <c r="AA22813" s="429"/>
      <c r="AB22813" s="185"/>
      <c r="AC22813" s="431"/>
    </row>
    <row r="22814" spans="24:29">
      <c r="X22814" s="429"/>
      <c r="Y22814" s="429"/>
      <c r="Z22814" s="429"/>
      <c r="AA22814" s="429"/>
      <c r="AB22814" s="185"/>
      <c r="AC22814" s="431"/>
    </row>
    <row r="22815" spans="24:29">
      <c r="X22815" s="429"/>
      <c r="Y22815" s="429"/>
      <c r="Z22815" s="429"/>
      <c r="AA22815" s="429"/>
      <c r="AB22815" s="185"/>
      <c r="AC22815" s="431"/>
    </row>
    <row r="22816" spans="24:29">
      <c r="X22816" s="429"/>
      <c r="Y22816" s="429"/>
      <c r="Z22816" s="429"/>
      <c r="AA22816" s="429"/>
      <c r="AB22816" s="185"/>
      <c r="AC22816" s="431"/>
    </row>
    <row r="22817" spans="24:29">
      <c r="X22817" s="429"/>
      <c r="Y22817" s="429"/>
      <c r="Z22817" s="429"/>
      <c r="AA22817" s="429"/>
      <c r="AB22817" s="185"/>
      <c r="AC22817" s="431"/>
    </row>
    <row r="22818" spans="24:29">
      <c r="X22818" s="429"/>
      <c r="Y22818" s="429"/>
      <c r="Z22818" s="429"/>
      <c r="AA22818" s="429"/>
      <c r="AB22818" s="185"/>
      <c r="AC22818" s="431"/>
    </row>
    <row r="22819" spans="24:29">
      <c r="X22819" s="429"/>
      <c r="Y22819" s="429"/>
      <c r="Z22819" s="429"/>
      <c r="AA22819" s="429"/>
      <c r="AB22819" s="185"/>
      <c r="AC22819" s="431"/>
    </row>
    <row r="22820" spans="24:29">
      <c r="X22820" s="429"/>
      <c r="Y22820" s="429"/>
      <c r="Z22820" s="429"/>
      <c r="AA22820" s="429"/>
      <c r="AB22820" s="185"/>
      <c r="AC22820" s="431"/>
    </row>
    <row r="22821" spans="24:29">
      <c r="X22821" s="429"/>
      <c r="Y22821" s="429"/>
      <c r="Z22821" s="429"/>
      <c r="AA22821" s="429"/>
      <c r="AB22821" s="185"/>
      <c r="AC22821" s="431"/>
    </row>
    <row r="22822" spans="24:29">
      <c r="X22822" s="429"/>
      <c r="Y22822" s="429"/>
      <c r="Z22822" s="429"/>
      <c r="AA22822" s="429"/>
      <c r="AB22822" s="185"/>
      <c r="AC22822" s="431"/>
    </row>
    <row r="22823" spans="24:29">
      <c r="X22823" s="429"/>
      <c r="Y22823" s="429"/>
      <c r="Z22823" s="429"/>
      <c r="AA22823" s="429"/>
      <c r="AB22823" s="185"/>
      <c r="AC22823" s="431"/>
    </row>
    <row r="22824" spans="24:29">
      <c r="X22824" s="429"/>
      <c r="Y22824" s="429"/>
      <c r="Z22824" s="429"/>
      <c r="AA22824" s="429"/>
      <c r="AB22824" s="185"/>
      <c r="AC22824" s="431"/>
    </row>
    <row r="22825" spans="24:29">
      <c r="X22825" s="429"/>
      <c r="Y22825" s="429"/>
      <c r="Z22825" s="429"/>
      <c r="AA22825" s="429"/>
      <c r="AB22825" s="185"/>
      <c r="AC22825" s="431"/>
    </row>
    <row r="22826" spans="24:29">
      <c r="X22826" s="429"/>
      <c r="Y22826" s="429"/>
      <c r="Z22826" s="429"/>
      <c r="AA22826" s="429"/>
      <c r="AB22826" s="185"/>
      <c r="AC22826" s="431"/>
    </row>
    <row r="22827" spans="24:29">
      <c r="X22827" s="429"/>
      <c r="Y22827" s="429"/>
      <c r="Z22827" s="429"/>
      <c r="AA22827" s="429"/>
      <c r="AB22827" s="185"/>
      <c r="AC22827" s="431"/>
    </row>
    <row r="22828" spans="24:29">
      <c r="X22828" s="429"/>
      <c r="Y22828" s="429"/>
      <c r="Z22828" s="429"/>
      <c r="AA22828" s="429"/>
      <c r="AB22828" s="185"/>
      <c r="AC22828" s="431"/>
    </row>
    <row r="22829" spans="24:29">
      <c r="X22829" s="429"/>
      <c r="Y22829" s="429"/>
      <c r="Z22829" s="429"/>
      <c r="AA22829" s="429"/>
      <c r="AB22829" s="185"/>
      <c r="AC22829" s="431"/>
    </row>
    <row r="22830" spans="24:29">
      <c r="X22830" s="429"/>
      <c r="Y22830" s="429"/>
      <c r="Z22830" s="429"/>
      <c r="AA22830" s="429"/>
      <c r="AB22830" s="185"/>
      <c r="AC22830" s="431"/>
    </row>
    <row r="22831" spans="24:29">
      <c r="X22831" s="429"/>
      <c r="Y22831" s="429"/>
      <c r="Z22831" s="429"/>
      <c r="AA22831" s="429"/>
      <c r="AB22831" s="185"/>
      <c r="AC22831" s="431"/>
    </row>
    <row r="22832" spans="24:29">
      <c r="X22832" s="429"/>
      <c r="Y22832" s="429"/>
      <c r="Z22832" s="429"/>
      <c r="AA22832" s="429"/>
      <c r="AB22832" s="185"/>
      <c r="AC22832" s="431"/>
    </row>
    <row r="22833" spans="24:29">
      <c r="X22833" s="429"/>
      <c r="Y22833" s="429"/>
      <c r="Z22833" s="429"/>
      <c r="AA22833" s="429"/>
      <c r="AB22833" s="185"/>
      <c r="AC22833" s="431"/>
    </row>
    <row r="22834" spans="24:29">
      <c r="X22834" s="429"/>
      <c r="Y22834" s="429"/>
      <c r="Z22834" s="429"/>
      <c r="AA22834" s="429"/>
      <c r="AB22834" s="185"/>
      <c r="AC22834" s="431"/>
    </row>
    <row r="22835" spans="24:29">
      <c r="X22835" s="429"/>
      <c r="Y22835" s="429"/>
      <c r="Z22835" s="429"/>
      <c r="AA22835" s="429"/>
      <c r="AB22835" s="185"/>
      <c r="AC22835" s="431"/>
    </row>
    <row r="22836" spans="24:29">
      <c r="X22836" s="429"/>
      <c r="Y22836" s="429"/>
      <c r="Z22836" s="429"/>
      <c r="AA22836" s="429"/>
      <c r="AB22836" s="185"/>
      <c r="AC22836" s="431"/>
    </row>
    <row r="22837" spans="24:29">
      <c r="X22837" s="429"/>
      <c r="Y22837" s="429"/>
      <c r="Z22837" s="429"/>
      <c r="AA22837" s="429"/>
      <c r="AB22837" s="185"/>
      <c r="AC22837" s="431"/>
    </row>
    <row r="22838" spans="24:29">
      <c r="X22838" s="429"/>
      <c r="Y22838" s="429"/>
      <c r="Z22838" s="429"/>
      <c r="AA22838" s="429"/>
      <c r="AB22838" s="185"/>
      <c r="AC22838" s="431"/>
    </row>
    <row r="22839" spans="24:29">
      <c r="X22839" s="429"/>
      <c r="Y22839" s="429"/>
      <c r="Z22839" s="429"/>
      <c r="AA22839" s="429"/>
      <c r="AB22839" s="185"/>
      <c r="AC22839" s="431"/>
    </row>
    <row r="22840" spans="24:29">
      <c r="X22840" s="429"/>
      <c r="Y22840" s="429"/>
      <c r="Z22840" s="429"/>
      <c r="AA22840" s="429"/>
      <c r="AB22840" s="185"/>
      <c r="AC22840" s="431"/>
    </row>
    <row r="22841" spans="24:29">
      <c r="X22841" s="429"/>
      <c r="Y22841" s="429"/>
      <c r="Z22841" s="429"/>
      <c r="AA22841" s="429"/>
      <c r="AB22841" s="185"/>
      <c r="AC22841" s="431"/>
    </row>
    <row r="22842" spans="24:29">
      <c r="X22842" s="429"/>
      <c r="Y22842" s="429"/>
      <c r="Z22842" s="429"/>
      <c r="AA22842" s="429"/>
      <c r="AB22842" s="185"/>
      <c r="AC22842" s="431"/>
    </row>
    <row r="22843" spans="24:29">
      <c r="X22843" s="429"/>
      <c r="Y22843" s="429"/>
      <c r="Z22843" s="429"/>
      <c r="AA22843" s="429"/>
      <c r="AB22843" s="185"/>
      <c r="AC22843" s="431"/>
    </row>
    <row r="22844" spans="24:29">
      <c r="X22844" s="429"/>
      <c r="Y22844" s="429"/>
      <c r="Z22844" s="429"/>
      <c r="AA22844" s="429"/>
      <c r="AB22844" s="185"/>
      <c r="AC22844" s="431"/>
    </row>
    <row r="22845" spans="24:29">
      <c r="X22845" s="429"/>
      <c r="Y22845" s="429"/>
      <c r="Z22845" s="429"/>
      <c r="AA22845" s="429"/>
      <c r="AB22845" s="185"/>
      <c r="AC22845" s="431"/>
    </row>
    <row r="22846" spans="24:29">
      <c r="X22846" s="429"/>
      <c r="Y22846" s="429"/>
      <c r="Z22846" s="429"/>
      <c r="AA22846" s="429"/>
      <c r="AB22846" s="185"/>
      <c r="AC22846" s="431"/>
    </row>
    <row r="22847" spans="24:29">
      <c r="X22847" s="429"/>
      <c r="Y22847" s="429"/>
      <c r="Z22847" s="429"/>
      <c r="AA22847" s="429"/>
      <c r="AB22847" s="185"/>
      <c r="AC22847" s="431"/>
    </row>
    <row r="22848" spans="24:29">
      <c r="X22848" s="429"/>
      <c r="Y22848" s="429"/>
      <c r="Z22848" s="429"/>
      <c r="AA22848" s="429"/>
      <c r="AB22848" s="185"/>
      <c r="AC22848" s="431"/>
    </row>
    <row r="22849" spans="24:29">
      <c r="X22849" s="429"/>
      <c r="Y22849" s="429"/>
      <c r="Z22849" s="429"/>
      <c r="AA22849" s="429"/>
      <c r="AB22849" s="185"/>
      <c r="AC22849" s="431"/>
    </row>
    <row r="22850" spans="24:29">
      <c r="X22850" s="429"/>
      <c r="Y22850" s="429"/>
      <c r="Z22850" s="429"/>
      <c r="AA22850" s="429"/>
      <c r="AB22850" s="185"/>
      <c r="AC22850" s="431"/>
    </row>
    <row r="22851" spans="24:29">
      <c r="X22851" s="429"/>
      <c r="Y22851" s="429"/>
      <c r="Z22851" s="429"/>
      <c r="AA22851" s="429"/>
      <c r="AB22851" s="185"/>
      <c r="AC22851" s="431"/>
    </row>
    <row r="22852" spans="24:29">
      <c r="X22852" s="429"/>
      <c r="Y22852" s="429"/>
      <c r="Z22852" s="429"/>
      <c r="AA22852" s="429"/>
      <c r="AB22852" s="185"/>
      <c r="AC22852" s="431"/>
    </row>
    <row r="22853" spans="24:29">
      <c r="X22853" s="429"/>
      <c r="Y22853" s="429"/>
      <c r="Z22853" s="429"/>
      <c r="AA22853" s="429"/>
      <c r="AB22853" s="185"/>
      <c r="AC22853" s="431"/>
    </row>
    <row r="22854" spans="24:29">
      <c r="X22854" s="429"/>
      <c r="Y22854" s="429"/>
      <c r="Z22854" s="429"/>
      <c r="AA22854" s="429"/>
      <c r="AB22854" s="185"/>
      <c r="AC22854" s="431"/>
    </row>
    <row r="22855" spans="24:29">
      <c r="X22855" s="429"/>
      <c r="Y22855" s="429"/>
      <c r="Z22855" s="429"/>
      <c r="AA22855" s="429"/>
      <c r="AB22855" s="185"/>
      <c r="AC22855" s="431"/>
    </row>
    <row r="22856" spans="24:29">
      <c r="X22856" s="429"/>
      <c r="Y22856" s="429"/>
      <c r="Z22856" s="429"/>
      <c r="AA22856" s="429"/>
      <c r="AB22856" s="185"/>
      <c r="AC22856" s="431"/>
    </row>
    <row r="22857" spans="24:29">
      <c r="X22857" s="429"/>
      <c r="Y22857" s="429"/>
      <c r="Z22857" s="429"/>
      <c r="AA22857" s="429"/>
      <c r="AB22857" s="185"/>
      <c r="AC22857" s="431"/>
    </row>
    <row r="22858" spans="24:29">
      <c r="X22858" s="429"/>
      <c r="Y22858" s="429"/>
      <c r="Z22858" s="429"/>
      <c r="AA22858" s="429"/>
      <c r="AB22858" s="185"/>
      <c r="AC22858" s="431"/>
    </row>
    <row r="22859" spans="24:29">
      <c r="X22859" s="429"/>
      <c r="Y22859" s="429"/>
      <c r="Z22859" s="429"/>
      <c r="AA22859" s="429"/>
      <c r="AB22859" s="185"/>
      <c r="AC22859" s="431"/>
    </row>
    <row r="22860" spans="24:29">
      <c r="X22860" s="429"/>
      <c r="Y22860" s="429"/>
      <c r="Z22860" s="429"/>
      <c r="AA22860" s="429"/>
      <c r="AB22860" s="185"/>
      <c r="AC22860" s="431"/>
    </row>
    <row r="22861" spans="24:29">
      <c r="X22861" s="429"/>
      <c r="Y22861" s="429"/>
      <c r="Z22861" s="429"/>
      <c r="AA22861" s="429"/>
      <c r="AB22861" s="185"/>
      <c r="AC22861" s="431"/>
    </row>
    <row r="22862" spans="24:29">
      <c r="X22862" s="429"/>
      <c r="Y22862" s="429"/>
      <c r="Z22862" s="429"/>
      <c r="AA22862" s="429"/>
      <c r="AB22862" s="185"/>
      <c r="AC22862" s="431"/>
    </row>
    <row r="22863" spans="24:29">
      <c r="X22863" s="429"/>
      <c r="Y22863" s="429"/>
      <c r="Z22863" s="429"/>
      <c r="AA22863" s="429"/>
      <c r="AB22863" s="185"/>
      <c r="AC22863" s="431"/>
    </row>
    <row r="22864" spans="24:29">
      <c r="X22864" s="429"/>
      <c r="Y22864" s="429"/>
      <c r="Z22864" s="429"/>
      <c r="AA22864" s="429"/>
      <c r="AB22864" s="185"/>
      <c r="AC22864" s="431"/>
    </row>
    <row r="22865" spans="24:29">
      <c r="X22865" s="429"/>
      <c r="Y22865" s="429"/>
      <c r="Z22865" s="429"/>
      <c r="AA22865" s="429"/>
      <c r="AB22865" s="185"/>
      <c r="AC22865" s="431"/>
    </row>
    <row r="22866" spans="24:29">
      <c r="X22866" s="429"/>
      <c r="Y22866" s="429"/>
      <c r="Z22866" s="429"/>
      <c r="AA22866" s="429"/>
      <c r="AB22866" s="185"/>
      <c r="AC22866" s="431"/>
    </row>
    <row r="22867" spans="24:29">
      <c r="X22867" s="429"/>
      <c r="Y22867" s="429"/>
      <c r="Z22867" s="429"/>
      <c r="AA22867" s="429"/>
      <c r="AB22867" s="185"/>
      <c r="AC22867" s="431"/>
    </row>
    <row r="22868" spans="24:29">
      <c r="X22868" s="429"/>
      <c r="Y22868" s="429"/>
      <c r="Z22868" s="429"/>
      <c r="AA22868" s="429"/>
      <c r="AB22868" s="185"/>
      <c r="AC22868" s="431"/>
    </row>
    <row r="22869" spans="24:29">
      <c r="X22869" s="429"/>
      <c r="Y22869" s="429"/>
      <c r="Z22869" s="429"/>
      <c r="AA22869" s="429"/>
      <c r="AB22869" s="185"/>
      <c r="AC22869" s="431"/>
    </row>
    <row r="22870" spans="24:29">
      <c r="X22870" s="429"/>
      <c r="Y22870" s="429"/>
      <c r="Z22870" s="429"/>
      <c r="AA22870" s="429"/>
      <c r="AB22870" s="185"/>
      <c r="AC22870" s="431"/>
    </row>
    <row r="22871" spans="24:29">
      <c r="X22871" s="429"/>
      <c r="Y22871" s="429"/>
      <c r="Z22871" s="429"/>
      <c r="AA22871" s="429"/>
      <c r="AB22871" s="185"/>
      <c r="AC22871" s="431"/>
    </row>
    <row r="22872" spans="24:29">
      <c r="X22872" s="429"/>
      <c r="Y22872" s="429"/>
      <c r="Z22872" s="429"/>
      <c r="AA22872" s="429"/>
      <c r="AB22872" s="185"/>
      <c r="AC22872" s="431"/>
    </row>
    <row r="22873" spans="24:29">
      <c r="X22873" s="429"/>
      <c r="Y22873" s="429"/>
      <c r="Z22873" s="429"/>
      <c r="AA22873" s="429"/>
      <c r="AB22873" s="185"/>
      <c r="AC22873" s="431"/>
    </row>
    <row r="22874" spans="24:29">
      <c r="X22874" s="429"/>
      <c r="Y22874" s="429"/>
      <c r="Z22874" s="429"/>
      <c r="AA22874" s="429"/>
      <c r="AB22874" s="185"/>
      <c r="AC22874" s="431"/>
    </row>
    <row r="22875" spans="24:29">
      <c r="X22875" s="429"/>
      <c r="Y22875" s="429"/>
      <c r="Z22875" s="429"/>
      <c r="AA22875" s="429"/>
      <c r="AB22875" s="185"/>
      <c r="AC22875" s="431"/>
    </row>
    <row r="22876" spans="24:29">
      <c r="X22876" s="429"/>
      <c r="Y22876" s="429"/>
      <c r="Z22876" s="429"/>
      <c r="AA22876" s="429"/>
      <c r="AB22876" s="185"/>
      <c r="AC22876" s="431"/>
    </row>
    <row r="22877" spans="24:29">
      <c r="X22877" s="429"/>
      <c r="Y22877" s="429"/>
      <c r="Z22877" s="429"/>
      <c r="AA22877" s="429"/>
      <c r="AB22877" s="185"/>
      <c r="AC22877" s="431"/>
    </row>
    <row r="22878" spans="24:29">
      <c r="X22878" s="429"/>
      <c r="Y22878" s="429"/>
      <c r="Z22878" s="429"/>
      <c r="AA22878" s="429"/>
      <c r="AB22878" s="185"/>
      <c r="AC22878" s="431"/>
    </row>
    <row r="22879" spans="24:29">
      <c r="X22879" s="429"/>
      <c r="Y22879" s="429"/>
      <c r="Z22879" s="429"/>
      <c r="AA22879" s="429"/>
      <c r="AB22879" s="185"/>
      <c r="AC22879" s="431"/>
    </row>
    <row r="22880" spans="24:29">
      <c r="X22880" s="429"/>
      <c r="Y22880" s="429"/>
      <c r="Z22880" s="429"/>
      <c r="AA22880" s="429"/>
      <c r="AB22880" s="185"/>
      <c r="AC22880" s="431"/>
    </row>
    <row r="22881" spans="24:29">
      <c r="X22881" s="429"/>
      <c r="Y22881" s="429"/>
      <c r="Z22881" s="429"/>
      <c r="AA22881" s="429"/>
      <c r="AB22881" s="185"/>
      <c r="AC22881" s="431"/>
    </row>
    <row r="22882" spans="24:29">
      <c r="X22882" s="429"/>
      <c r="Y22882" s="429"/>
      <c r="Z22882" s="429"/>
      <c r="AA22882" s="429"/>
      <c r="AB22882" s="185"/>
      <c r="AC22882" s="431"/>
    </row>
    <row r="22883" spans="24:29">
      <c r="X22883" s="429"/>
      <c r="Y22883" s="429"/>
      <c r="Z22883" s="429"/>
      <c r="AA22883" s="429"/>
      <c r="AB22883" s="185"/>
      <c r="AC22883" s="431"/>
    </row>
    <row r="22884" spans="24:29">
      <c r="X22884" s="429"/>
      <c r="Y22884" s="429"/>
      <c r="Z22884" s="429"/>
      <c r="AA22884" s="429"/>
      <c r="AB22884" s="185"/>
      <c r="AC22884" s="431"/>
    </row>
    <row r="22885" spans="24:29">
      <c r="X22885" s="429"/>
      <c r="Y22885" s="429"/>
      <c r="Z22885" s="429"/>
      <c r="AA22885" s="429"/>
      <c r="AB22885" s="185"/>
      <c r="AC22885" s="431"/>
    </row>
    <row r="22886" spans="24:29">
      <c r="X22886" s="429"/>
      <c r="Y22886" s="429"/>
      <c r="Z22886" s="429"/>
      <c r="AA22886" s="429"/>
      <c r="AB22886" s="185"/>
      <c r="AC22886" s="431"/>
    </row>
    <row r="22887" spans="24:29">
      <c r="X22887" s="429"/>
      <c r="Y22887" s="429"/>
      <c r="Z22887" s="429"/>
      <c r="AA22887" s="429"/>
      <c r="AB22887" s="185"/>
      <c r="AC22887" s="431"/>
    </row>
    <row r="22888" spans="24:29">
      <c r="X22888" s="429"/>
      <c r="Y22888" s="429"/>
      <c r="Z22888" s="429"/>
      <c r="AA22888" s="429"/>
      <c r="AB22888" s="185"/>
      <c r="AC22888" s="431"/>
    </row>
    <row r="22889" spans="24:29">
      <c r="X22889" s="429"/>
      <c r="Y22889" s="429"/>
      <c r="Z22889" s="429"/>
      <c r="AA22889" s="429"/>
      <c r="AB22889" s="185"/>
      <c r="AC22889" s="431"/>
    </row>
    <row r="22890" spans="24:29">
      <c r="X22890" s="429"/>
      <c r="Y22890" s="429"/>
      <c r="Z22890" s="429"/>
      <c r="AA22890" s="429"/>
      <c r="AB22890" s="185"/>
      <c r="AC22890" s="431"/>
    </row>
    <row r="22891" spans="24:29">
      <c r="X22891" s="429"/>
      <c r="Y22891" s="429"/>
      <c r="Z22891" s="429"/>
      <c r="AA22891" s="429"/>
      <c r="AB22891" s="185"/>
      <c r="AC22891" s="431"/>
    </row>
    <row r="22892" spans="24:29">
      <c r="X22892" s="429"/>
      <c r="Y22892" s="429"/>
      <c r="Z22892" s="429"/>
      <c r="AA22892" s="429"/>
      <c r="AB22892" s="185"/>
      <c r="AC22892" s="431"/>
    </row>
    <row r="22893" spans="24:29">
      <c r="X22893" s="429"/>
      <c r="Y22893" s="429"/>
      <c r="Z22893" s="429"/>
      <c r="AA22893" s="429"/>
      <c r="AB22893" s="185"/>
      <c r="AC22893" s="431"/>
    </row>
    <row r="22894" spans="24:29">
      <c r="X22894" s="429"/>
      <c r="Y22894" s="429"/>
      <c r="Z22894" s="429"/>
      <c r="AA22894" s="429"/>
      <c r="AB22894" s="185"/>
      <c r="AC22894" s="431"/>
    </row>
    <row r="22895" spans="24:29">
      <c r="X22895" s="429"/>
      <c r="Y22895" s="429"/>
      <c r="Z22895" s="429"/>
      <c r="AA22895" s="429"/>
      <c r="AB22895" s="185"/>
      <c r="AC22895" s="431"/>
    </row>
    <row r="22896" spans="24:29">
      <c r="X22896" s="429"/>
      <c r="Y22896" s="429"/>
      <c r="Z22896" s="429"/>
      <c r="AA22896" s="429"/>
      <c r="AB22896" s="185"/>
      <c r="AC22896" s="431"/>
    </row>
    <row r="22897" spans="24:29">
      <c r="X22897" s="429"/>
      <c r="Y22897" s="429"/>
      <c r="Z22897" s="429"/>
      <c r="AA22897" s="429"/>
      <c r="AB22897" s="185"/>
      <c r="AC22897" s="431"/>
    </row>
    <row r="22898" spans="24:29">
      <c r="X22898" s="429"/>
      <c r="Y22898" s="429"/>
      <c r="Z22898" s="429"/>
      <c r="AA22898" s="429"/>
      <c r="AB22898" s="185"/>
      <c r="AC22898" s="431"/>
    </row>
    <row r="22899" spans="24:29">
      <c r="X22899" s="429"/>
      <c r="Y22899" s="429"/>
      <c r="Z22899" s="429"/>
      <c r="AA22899" s="429"/>
      <c r="AB22899" s="185"/>
      <c r="AC22899" s="431"/>
    </row>
    <row r="22900" spans="24:29">
      <c r="X22900" s="429"/>
      <c r="Y22900" s="429"/>
      <c r="Z22900" s="429"/>
      <c r="AA22900" s="429"/>
      <c r="AB22900" s="185"/>
      <c r="AC22900" s="431"/>
    </row>
    <row r="22901" spans="24:29">
      <c r="X22901" s="429"/>
      <c r="Y22901" s="429"/>
      <c r="Z22901" s="429"/>
      <c r="AA22901" s="429"/>
      <c r="AB22901" s="185"/>
      <c r="AC22901" s="431"/>
    </row>
    <row r="22902" spans="24:29">
      <c r="X22902" s="429"/>
      <c r="Y22902" s="429"/>
      <c r="Z22902" s="429"/>
      <c r="AA22902" s="429"/>
      <c r="AB22902" s="185"/>
      <c r="AC22902" s="431"/>
    </row>
    <row r="22903" spans="24:29">
      <c r="X22903" s="429"/>
      <c r="Y22903" s="429"/>
      <c r="Z22903" s="429"/>
      <c r="AA22903" s="429"/>
      <c r="AB22903" s="185"/>
      <c r="AC22903" s="431"/>
    </row>
    <row r="22904" spans="24:29">
      <c r="X22904" s="429"/>
      <c r="Y22904" s="429"/>
      <c r="Z22904" s="429"/>
      <c r="AA22904" s="429"/>
      <c r="AB22904" s="185"/>
      <c r="AC22904" s="431"/>
    </row>
    <row r="22905" spans="24:29">
      <c r="X22905" s="429"/>
      <c r="Y22905" s="429"/>
      <c r="Z22905" s="429"/>
      <c r="AA22905" s="429"/>
      <c r="AB22905" s="185"/>
      <c r="AC22905" s="431"/>
    </row>
    <row r="22906" spans="24:29">
      <c r="X22906" s="429"/>
      <c r="Y22906" s="429"/>
      <c r="Z22906" s="429"/>
      <c r="AA22906" s="429"/>
      <c r="AB22906" s="185"/>
      <c r="AC22906" s="431"/>
    </row>
    <row r="22907" spans="24:29">
      <c r="X22907" s="429"/>
      <c r="Y22907" s="429"/>
      <c r="Z22907" s="429"/>
      <c r="AA22907" s="429"/>
      <c r="AB22907" s="185"/>
      <c r="AC22907" s="431"/>
    </row>
    <row r="22908" spans="24:29">
      <c r="X22908" s="429"/>
      <c r="Y22908" s="429"/>
      <c r="Z22908" s="429"/>
      <c r="AA22908" s="429"/>
      <c r="AB22908" s="185"/>
      <c r="AC22908" s="431"/>
    </row>
    <row r="22909" spans="24:29">
      <c r="X22909" s="429"/>
      <c r="Y22909" s="429"/>
      <c r="Z22909" s="429"/>
      <c r="AA22909" s="429"/>
      <c r="AB22909" s="185"/>
      <c r="AC22909" s="431"/>
    </row>
    <row r="22910" spans="24:29">
      <c r="X22910" s="429"/>
      <c r="Y22910" s="429"/>
      <c r="Z22910" s="429"/>
      <c r="AA22910" s="429"/>
      <c r="AB22910" s="185"/>
      <c r="AC22910" s="431"/>
    </row>
    <row r="22911" spans="24:29">
      <c r="X22911" s="429"/>
      <c r="Y22911" s="429"/>
      <c r="Z22911" s="429"/>
      <c r="AA22911" s="429"/>
      <c r="AB22911" s="185"/>
      <c r="AC22911" s="431"/>
    </row>
    <row r="22912" spans="24:29">
      <c r="X22912" s="429"/>
      <c r="Y22912" s="429"/>
      <c r="Z22912" s="429"/>
      <c r="AA22912" s="429"/>
      <c r="AB22912" s="185"/>
      <c r="AC22912" s="431"/>
    </row>
    <row r="22913" spans="24:29">
      <c r="X22913" s="429"/>
      <c r="Y22913" s="429"/>
      <c r="Z22913" s="429"/>
      <c r="AA22913" s="429"/>
      <c r="AB22913" s="185"/>
      <c r="AC22913" s="431"/>
    </row>
    <row r="22914" spans="24:29">
      <c r="X22914" s="429"/>
      <c r="Y22914" s="429"/>
      <c r="Z22914" s="429"/>
      <c r="AA22914" s="429"/>
      <c r="AB22914" s="185"/>
      <c r="AC22914" s="431"/>
    </row>
    <row r="22915" spans="24:29">
      <c r="X22915" s="429"/>
      <c r="Y22915" s="429"/>
      <c r="Z22915" s="429"/>
      <c r="AA22915" s="429"/>
      <c r="AB22915" s="185"/>
      <c r="AC22915" s="431"/>
    </row>
    <row r="22916" spans="24:29">
      <c r="X22916" s="429"/>
      <c r="Y22916" s="429"/>
      <c r="Z22916" s="429"/>
      <c r="AA22916" s="429"/>
      <c r="AB22916" s="185"/>
      <c r="AC22916" s="431"/>
    </row>
    <row r="22917" spans="24:29">
      <c r="X22917" s="429"/>
      <c r="Y22917" s="429"/>
      <c r="Z22917" s="429"/>
      <c r="AA22917" s="429"/>
      <c r="AB22917" s="185"/>
      <c r="AC22917" s="431"/>
    </row>
    <row r="22918" spans="24:29">
      <c r="X22918" s="429"/>
      <c r="Y22918" s="429"/>
      <c r="Z22918" s="429"/>
      <c r="AA22918" s="429"/>
      <c r="AB22918" s="185"/>
      <c r="AC22918" s="431"/>
    </row>
    <row r="22919" spans="24:29">
      <c r="X22919" s="429"/>
      <c r="Y22919" s="429"/>
      <c r="Z22919" s="429"/>
      <c r="AA22919" s="429"/>
      <c r="AB22919" s="185"/>
      <c r="AC22919" s="431"/>
    </row>
    <row r="22920" spans="24:29">
      <c r="X22920" s="429"/>
      <c r="Y22920" s="429"/>
      <c r="Z22920" s="429"/>
      <c r="AA22920" s="429"/>
      <c r="AB22920" s="185"/>
      <c r="AC22920" s="431"/>
    </row>
    <row r="22921" spans="24:29">
      <c r="X22921" s="429"/>
      <c r="Y22921" s="429"/>
      <c r="Z22921" s="429"/>
      <c r="AA22921" s="429"/>
      <c r="AB22921" s="185"/>
      <c r="AC22921" s="431"/>
    </row>
    <row r="22922" spans="24:29">
      <c r="X22922" s="429"/>
      <c r="Y22922" s="429"/>
      <c r="Z22922" s="429"/>
      <c r="AA22922" s="429"/>
      <c r="AB22922" s="185"/>
      <c r="AC22922" s="431"/>
    </row>
    <row r="22923" spans="24:29">
      <c r="X22923" s="429"/>
      <c r="Y22923" s="429"/>
      <c r="Z22923" s="429"/>
      <c r="AA22923" s="429"/>
      <c r="AB22923" s="185"/>
      <c r="AC22923" s="431"/>
    </row>
    <row r="22924" spans="24:29">
      <c r="X22924" s="429"/>
      <c r="Y22924" s="429"/>
      <c r="Z22924" s="429"/>
      <c r="AA22924" s="429"/>
      <c r="AB22924" s="185"/>
      <c r="AC22924" s="431"/>
    </row>
    <row r="22925" spans="24:29">
      <c r="X22925" s="429"/>
      <c r="Y22925" s="429"/>
      <c r="Z22925" s="429"/>
      <c r="AA22925" s="429"/>
      <c r="AB22925" s="185"/>
      <c r="AC22925" s="431"/>
    </row>
    <row r="22926" spans="24:29">
      <c r="X22926" s="429"/>
      <c r="Y22926" s="429"/>
      <c r="Z22926" s="429"/>
      <c r="AA22926" s="429"/>
      <c r="AB22926" s="185"/>
      <c r="AC22926" s="431"/>
    </row>
    <row r="22927" spans="24:29">
      <c r="X22927" s="429"/>
      <c r="Y22927" s="429"/>
      <c r="Z22927" s="429"/>
      <c r="AA22927" s="429"/>
      <c r="AB22927" s="185"/>
      <c r="AC22927" s="431"/>
    </row>
    <row r="22928" spans="24:29">
      <c r="X22928" s="429"/>
      <c r="Y22928" s="429"/>
      <c r="Z22928" s="429"/>
      <c r="AA22928" s="429"/>
      <c r="AB22928" s="185"/>
      <c r="AC22928" s="431"/>
    </row>
    <row r="22929" spans="24:29">
      <c r="X22929" s="429"/>
      <c r="Y22929" s="429"/>
      <c r="Z22929" s="429"/>
      <c r="AA22929" s="429"/>
      <c r="AB22929" s="185"/>
      <c r="AC22929" s="431"/>
    </row>
    <row r="22930" spans="24:29">
      <c r="X22930" s="429"/>
      <c r="Y22930" s="429"/>
      <c r="Z22930" s="429"/>
      <c r="AA22930" s="429"/>
      <c r="AB22930" s="185"/>
      <c r="AC22930" s="431"/>
    </row>
    <row r="22931" spans="24:29">
      <c r="X22931" s="429"/>
      <c r="Y22931" s="429"/>
      <c r="Z22931" s="429"/>
      <c r="AA22931" s="429"/>
      <c r="AB22931" s="185"/>
      <c r="AC22931" s="431"/>
    </row>
    <row r="22932" spans="24:29">
      <c r="X22932" s="429"/>
      <c r="Y22932" s="429"/>
      <c r="Z22932" s="429"/>
      <c r="AA22932" s="429"/>
      <c r="AB22932" s="185"/>
      <c r="AC22932" s="431"/>
    </row>
    <row r="22933" spans="24:29">
      <c r="X22933" s="429"/>
      <c r="Y22933" s="429"/>
      <c r="Z22933" s="429"/>
      <c r="AA22933" s="429"/>
      <c r="AB22933" s="185"/>
      <c r="AC22933" s="431"/>
    </row>
    <row r="22934" spans="24:29">
      <c r="X22934" s="429"/>
      <c r="Y22934" s="429"/>
      <c r="Z22934" s="429"/>
      <c r="AA22934" s="429"/>
      <c r="AB22934" s="185"/>
      <c r="AC22934" s="431"/>
    </row>
    <row r="22935" spans="24:29">
      <c r="X22935" s="429"/>
      <c r="Y22935" s="429"/>
      <c r="Z22935" s="429"/>
      <c r="AA22935" s="429"/>
      <c r="AB22935" s="185"/>
      <c r="AC22935" s="431"/>
    </row>
    <row r="22936" spans="24:29">
      <c r="X22936" s="429"/>
      <c r="Y22936" s="429"/>
      <c r="Z22936" s="429"/>
      <c r="AA22936" s="429"/>
      <c r="AB22936" s="185"/>
      <c r="AC22936" s="431"/>
    </row>
    <row r="22937" spans="24:29">
      <c r="X22937" s="429"/>
      <c r="Y22937" s="429"/>
      <c r="Z22937" s="429"/>
      <c r="AA22937" s="429"/>
      <c r="AB22937" s="185"/>
      <c r="AC22937" s="431"/>
    </row>
    <row r="22938" spans="24:29">
      <c r="X22938" s="429"/>
      <c r="Y22938" s="429"/>
      <c r="Z22938" s="429"/>
      <c r="AA22938" s="429"/>
      <c r="AB22938" s="185"/>
      <c r="AC22938" s="431"/>
    </row>
    <row r="22939" spans="24:29">
      <c r="X22939" s="429"/>
      <c r="Y22939" s="429"/>
      <c r="Z22939" s="429"/>
      <c r="AA22939" s="429"/>
      <c r="AB22939" s="185"/>
      <c r="AC22939" s="431"/>
    </row>
    <row r="22940" spans="24:29">
      <c r="X22940" s="429"/>
      <c r="Y22940" s="429"/>
      <c r="Z22940" s="429"/>
      <c r="AA22940" s="429"/>
      <c r="AB22940" s="185"/>
      <c r="AC22940" s="431"/>
    </row>
    <row r="22941" spans="24:29">
      <c r="X22941" s="429"/>
      <c r="Y22941" s="429"/>
      <c r="Z22941" s="429"/>
      <c r="AA22941" s="429"/>
      <c r="AB22941" s="185"/>
      <c r="AC22941" s="431"/>
    </row>
    <row r="22942" spans="24:29">
      <c r="X22942" s="429"/>
      <c r="Y22942" s="429"/>
      <c r="Z22942" s="429"/>
      <c r="AA22942" s="429"/>
      <c r="AB22942" s="185"/>
      <c r="AC22942" s="431"/>
    </row>
    <row r="22943" spans="24:29">
      <c r="X22943" s="429"/>
      <c r="Y22943" s="429"/>
      <c r="Z22943" s="429"/>
      <c r="AA22943" s="429"/>
      <c r="AB22943" s="185"/>
      <c r="AC22943" s="431"/>
    </row>
    <row r="22944" spans="24:29">
      <c r="X22944" s="429"/>
      <c r="Y22944" s="429"/>
      <c r="Z22944" s="429"/>
      <c r="AA22944" s="429"/>
      <c r="AB22944" s="185"/>
      <c r="AC22944" s="431"/>
    </row>
    <row r="22945" spans="24:29">
      <c r="X22945" s="429"/>
      <c r="Y22945" s="429"/>
      <c r="Z22945" s="429"/>
      <c r="AA22945" s="429"/>
      <c r="AB22945" s="185"/>
      <c r="AC22945" s="431"/>
    </row>
    <row r="22946" spans="24:29">
      <c r="X22946" s="429"/>
      <c r="Y22946" s="429"/>
      <c r="Z22946" s="429"/>
      <c r="AA22946" s="429"/>
      <c r="AB22946" s="185"/>
      <c r="AC22946" s="431"/>
    </row>
    <row r="22947" spans="24:29">
      <c r="X22947" s="429"/>
      <c r="Y22947" s="429"/>
      <c r="Z22947" s="429"/>
      <c r="AA22947" s="429"/>
      <c r="AB22947" s="185"/>
      <c r="AC22947" s="431"/>
    </row>
    <row r="22948" spans="24:29">
      <c r="X22948" s="429"/>
      <c r="Y22948" s="429"/>
      <c r="Z22948" s="429"/>
      <c r="AA22948" s="429"/>
      <c r="AB22948" s="185"/>
      <c r="AC22948" s="431"/>
    </row>
    <row r="22949" spans="24:29">
      <c r="X22949" s="429"/>
      <c r="Y22949" s="429"/>
      <c r="Z22949" s="429"/>
      <c r="AA22949" s="429"/>
      <c r="AB22949" s="185"/>
      <c r="AC22949" s="431"/>
    </row>
    <row r="22950" spans="24:29">
      <c r="X22950" s="429"/>
      <c r="Y22950" s="429"/>
      <c r="Z22950" s="429"/>
      <c r="AA22950" s="429"/>
      <c r="AB22950" s="185"/>
      <c r="AC22950" s="431"/>
    </row>
    <row r="22951" spans="24:29">
      <c r="X22951" s="429"/>
      <c r="Y22951" s="429"/>
      <c r="Z22951" s="429"/>
      <c r="AA22951" s="429"/>
      <c r="AB22951" s="185"/>
      <c r="AC22951" s="431"/>
    </row>
    <row r="22952" spans="24:29">
      <c r="X22952" s="429"/>
      <c r="Y22952" s="429"/>
      <c r="Z22952" s="429"/>
      <c r="AA22952" s="429"/>
      <c r="AB22952" s="185"/>
      <c r="AC22952" s="431"/>
    </row>
    <row r="22953" spans="24:29">
      <c r="X22953" s="429"/>
      <c r="Y22953" s="429"/>
      <c r="Z22953" s="429"/>
      <c r="AA22953" s="429"/>
      <c r="AB22953" s="185"/>
      <c r="AC22953" s="431"/>
    </row>
    <row r="22954" spans="24:29">
      <c r="X22954" s="429"/>
      <c r="Y22954" s="429"/>
      <c r="Z22954" s="429"/>
      <c r="AA22954" s="429"/>
      <c r="AB22954" s="185"/>
      <c r="AC22954" s="431"/>
    </row>
    <row r="22955" spans="24:29">
      <c r="X22955" s="429"/>
      <c r="Y22955" s="429"/>
      <c r="Z22955" s="429"/>
      <c r="AA22955" s="429"/>
      <c r="AB22955" s="185"/>
      <c r="AC22955" s="431"/>
    </row>
    <row r="22956" spans="24:29">
      <c r="X22956" s="429"/>
      <c r="Y22956" s="429"/>
      <c r="Z22956" s="429"/>
      <c r="AA22956" s="429"/>
      <c r="AB22956" s="185"/>
      <c r="AC22956" s="431"/>
    </row>
    <row r="22957" spans="24:29">
      <c r="X22957" s="429"/>
      <c r="Y22957" s="429"/>
      <c r="Z22957" s="429"/>
      <c r="AA22957" s="429"/>
      <c r="AB22957" s="185"/>
      <c r="AC22957" s="431"/>
    </row>
    <row r="22958" spans="24:29">
      <c r="X22958" s="429"/>
      <c r="Y22958" s="429"/>
      <c r="Z22958" s="429"/>
      <c r="AA22958" s="429"/>
      <c r="AB22958" s="185"/>
      <c r="AC22958" s="431"/>
    </row>
    <row r="22959" spans="24:29">
      <c r="X22959" s="429"/>
      <c r="Y22959" s="429"/>
      <c r="Z22959" s="429"/>
      <c r="AA22959" s="429"/>
      <c r="AB22959" s="185"/>
      <c r="AC22959" s="431"/>
    </row>
    <row r="22960" spans="24:29">
      <c r="X22960" s="429"/>
      <c r="Y22960" s="429"/>
      <c r="Z22960" s="429"/>
      <c r="AA22960" s="429"/>
      <c r="AB22960" s="185"/>
      <c r="AC22960" s="431"/>
    </row>
    <row r="22961" spans="24:29">
      <c r="X22961" s="429"/>
      <c r="Y22961" s="429"/>
      <c r="Z22961" s="429"/>
      <c r="AA22961" s="429"/>
      <c r="AB22961" s="185"/>
      <c r="AC22961" s="431"/>
    </row>
    <row r="22962" spans="24:29">
      <c r="X22962" s="429"/>
      <c r="Y22962" s="429"/>
      <c r="Z22962" s="429"/>
      <c r="AA22962" s="429"/>
      <c r="AB22962" s="185"/>
      <c r="AC22962" s="431"/>
    </row>
    <row r="22963" spans="24:29">
      <c r="X22963" s="429"/>
      <c r="Y22963" s="429"/>
      <c r="Z22963" s="429"/>
      <c r="AA22963" s="429"/>
      <c r="AB22963" s="185"/>
      <c r="AC22963" s="431"/>
    </row>
    <row r="22964" spans="24:29">
      <c r="X22964" s="429"/>
      <c r="Y22964" s="429"/>
      <c r="Z22964" s="429"/>
      <c r="AA22964" s="429"/>
      <c r="AB22964" s="185"/>
      <c r="AC22964" s="431"/>
    </row>
    <row r="22965" spans="24:29">
      <c r="X22965" s="429"/>
      <c r="Y22965" s="429"/>
      <c r="Z22965" s="429"/>
      <c r="AA22965" s="429"/>
      <c r="AB22965" s="185"/>
      <c r="AC22965" s="431"/>
    </row>
    <row r="22966" spans="24:29">
      <c r="X22966" s="429"/>
      <c r="Y22966" s="429"/>
      <c r="Z22966" s="429"/>
      <c r="AA22966" s="429"/>
      <c r="AB22966" s="185"/>
      <c r="AC22966" s="431"/>
    </row>
    <row r="22967" spans="24:29">
      <c r="X22967" s="429"/>
      <c r="Y22967" s="429"/>
      <c r="Z22967" s="429"/>
      <c r="AA22967" s="429"/>
      <c r="AB22967" s="185"/>
      <c r="AC22967" s="431"/>
    </row>
    <row r="22968" spans="24:29">
      <c r="X22968" s="429"/>
      <c r="Y22968" s="429"/>
      <c r="Z22968" s="429"/>
      <c r="AA22968" s="429"/>
      <c r="AB22968" s="185"/>
      <c r="AC22968" s="431"/>
    </row>
    <row r="22969" spans="24:29">
      <c r="X22969" s="429"/>
      <c r="Y22969" s="429"/>
      <c r="Z22969" s="429"/>
      <c r="AA22969" s="429"/>
      <c r="AB22969" s="185"/>
      <c r="AC22969" s="431"/>
    </row>
    <row r="22970" spans="24:29">
      <c r="X22970" s="429"/>
      <c r="Y22970" s="429"/>
      <c r="Z22970" s="429"/>
      <c r="AA22970" s="429"/>
      <c r="AB22970" s="185"/>
      <c r="AC22970" s="431"/>
    </row>
    <row r="22971" spans="24:29">
      <c r="X22971" s="429"/>
      <c r="Y22971" s="429"/>
      <c r="Z22971" s="429"/>
      <c r="AA22971" s="429"/>
      <c r="AB22971" s="185"/>
      <c r="AC22971" s="431"/>
    </row>
    <row r="22972" spans="24:29">
      <c r="X22972" s="429"/>
      <c r="Y22972" s="429"/>
      <c r="Z22972" s="429"/>
      <c r="AA22972" s="429"/>
      <c r="AB22972" s="185"/>
      <c r="AC22972" s="431"/>
    </row>
    <row r="22973" spans="24:29">
      <c r="X22973" s="429"/>
      <c r="Y22973" s="429"/>
      <c r="Z22973" s="429"/>
      <c r="AA22973" s="429"/>
      <c r="AB22973" s="185"/>
      <c r="AC22973" s="431"/>
    </row>
    <row r="22974" spans="24:29">
      <c r="X22974" s="429"/>
      <c r="Y22974" s="429"/>
      <c r="Z22974" s="429"/>
      <c r="AA22974" s="429"/>
      <c r="AB22974" s="185"/>
      <c r="AC22974" s="431"/>
    </row>
    <row r="22975" spans="24:29">
      <c r="X22975" s="429"/>
      <c r="Y22975" s="429"/>
      <c r="Z22975" s="429"/>
      <c r="AA22975" s="429"/>
      <c r="AB22975" s="185"/>
      <c r="AC22975" s="431"/>
    </row>
    <row r="22976" spans="24:29">
      <c r="X22976" s="429"/>
      <c r="Y22976" s="429"/>
      <c r="Z22976" s="429"/>
      <c r="AA22976" s="429"/>
      <c r="AB22976" s="185"/>
      <c r="AC22976" s="431"/>
    </row>
    <row r="22977" spans="24:29">
      <c r="X22977" s="429"/>
      <c r="Y22977" s="429"/>
      <c r="Z22977" s="429"/>
      <c r="AA22977" s="429"/>
      <c r="AB22977" s="185"/>
      <c r="AC22977" s="431"/>
    </row>
    <row r="22978" spans="24:29">
      <c r="X22978" s="429"/>
      <c r="Y22978" s="429"/>
      <c r="Z22978" s="429"/>
      <c r="AA22978" s="429"/>
      <c r="AB22978" s="185"/>
      <c r="AC22978" s="431"/>
    </row>
    <row r="22979" spans="24:29">
      <c r="X22979" s="429"/>
      <c r="Y22979" s="429"/>
      <c r="Z22979" s="429"/>
      <c r="AA22979" s="429"/>
      <c r="AB22979" s="185"/>
      <c r="AC22979" s="431"/>
    </row>
    <row r="22980" spans="24:29">
      <c r="X22980" s="429"/>
      <c r="Y22980" s="429"/>
      <c r="Z22980" s="429"/>
      <c r="AA22980" s="429"/>
      <c r="AB22980" s="185"/>
      <c r="AC22980" s="431"/>
    </row>
    <row r="22981" spans="24:29">
      <c r="X22981" s="429"/>
      <c r="Y22981" s="429"/>
      <c r="Z22981" s="429"/>
      <c r="AA22981" s="429"/>
      <c r="AB22981" s="185"/>
      <c r="AC22981" s="431"/>
    </row>
    <row r="22982" spans="24:29">
      <c r="X22982" s="429"/>
      <c r="Y22982" s="429"/>
      <c r="Z22982" s="429"/>
      <c r="AA22982" s="429"/>
      <c r="AB22982" s="185"/>
      <c r="AC22982" s="431"/>
    </row>
    <row r="22983" spans="24:29">
      <c r="X22983" s="429"/>
      <c r="Y22983" s="429"/>
      <c r="Z22983" s="429"/>
      <c r="AA22983" s="429"/>
      <c r="AB22983" s="185"/>
      <c r="AC22983" s="431"/>
    </row>
    <row r="22984" spans="24:29">
      <c r="X22984" s="429"/>
      <c r="Y22984" s="429"/>
      <c r="Z22984" s="429"/>
      <c r="AA22984" s="429"/>
      <c r="AB22984" s="185"/>
      <c r="AC22984" s="431"/>
    </row>
    <row r="22985" spans="24:29">
      <c r="X22985" s="429"/>
      <c r="Y22985" s="429"/>
      <c r="Z22985" s="429"/>
      <c r="AA22985" s="429"/>
      <c r="AB22985" s="185"/>
      <c r="AC22985" s="431"/>
    </row>
    <row r="22986" spans="24:29">
      <c r="X22986" s="429"/>
      <c r="Y22986" s="429"/>
      <c r="Z22986" s="429"/>
      <c r="AA22986" s="429"/>
      <c r="AB22986" s="185"/>
      <c r="AC22986" s="431"/>
    </row>
    <row r="22987" spans="24:29">
      <c r="X22987" s="429"/>
      <c r="Y22987" s="429"/>
      <c r="Z22987" s="429"/>
      <c r="AA22987" s="429"/>
      <c r="AB22987" s="185"/>
      <c r="AC22987" s="431"/>
    </row>
    <row r="22988" spans="24:29">
      <c r="X22988" s="429"/>
      <c r="Y22988" s="429"/>
      <c r="Z22988" s="429"/>
      <c r="AA22988" s="429"/>
      <c r="AB22988" s="185"/>
      <c r="AC22988" s="431"/>
    </row>
    <row r="22989" spans="24:29">
      <c r="X22989" s="429"/>
      <c r="Y22989" s="429"/>
      <c r="Z22989" s="429"/>
      <c r="AA22989" s="429"/>
      <c r="AB22989" s="185"/>
      <c r="AC22989" s="431"/>
    </row>
    <row r="22990" spans="24:29">
      <c r="X22990" s="429"/>
      <c r="Y22990" s="429"/>
      <c r="Z22990" s="429"/>
      <c r="AA22990" s="429"/>
      <c r="AB22990" s="185"/>
      <c r="AC22990" s="431"/>
    </row>
    <row r="22991" spans="24:29">
      <c r="X22991" s="429"/>
      <c r="Y22991" s="429"/>
      <c r="Z22991" s="429"/>
      <c r="AA22991" s="429"/>
      <c r="AB22991" s="185"/>
      <c r="AC22991" s="431"/>
    </row>
    <row r="22992" spans="24:29">
      <c r="X22992" s="429"/>
      <c r="Y22992" s="429"/>
      <c r="Z22992" s="429"/>
      <c r="AA22992" s="429"/>
      <c r="AB22992" s="185"/>
      <c r="AC22992" s="431"/>
    </row>
    <row r="22993" spans="24:29">
      <c r="X22993" s="429"/>
      <c r="Y22993" s="429"/>
      <c r="Z22993" s="429"/>
      <c r="AA22993" s="429"/>
      <c r="AB22993" s="185"/>
      <c r="AC22993" s="431"/>
    </row>
    <row r="22994" spans="24:29">
      <c r="X22994" s="429"/>
      <c r="Y22994" s="429"/>
      <c r="Z22994" s="429"/>
      <c r="AA22994" s="429"/>
      <c r="AB22994" s="185"/>
      <c r="AC22994" s="431"/>
    </row>
    <row r="22995" spans="24:29">
      <c r="X22995" s="429"/>
      <c r="Y22995" s="429"/>
      <c r="Z22995" s="429"/>
      <c r="AA22995" s="429"/>
      <c r="AB22995" s="185"/>
      <c r="AC22995" s="431"/>
    </row>
    <row r="22996" spans="24:29">
      <c r="X22996" s="429"/>
      <c r="Y22996" s="429"/>
      <c r="Z22996" s="429"/>
      <c r="AA22996" s="429"/>
      <c r="AB22996" s="185"/>
      <c r="AC22996" s="431"/>
    </row>
    <row r="22997" spans="24:29">
      <c r="X22997" s="429"/>
      <c r="Y22997" s="429"/>
      <c r="Z22997" s="429"/>
      <c r="AA22997" s="429"/>
      <c r="AB22997" s="185"/>
      <c r="AC22997" s="431"/>
    </row>
    <row r="22998" spans="24:29">
      <c r="X22998" s="429"/>
      <c r="Y22998" s="429"/>
      <c r="Z22998" s="429"/>
      <c r="AA22998" s="429"/>
      <c r="AB22998" s="185"/>
      <c r="AC22998" s="431"/>
    </row>
    <row r="22999" spans="24:29">
      <c r="X22999" s="429"/>
      <c r="Y22999" s="429"/>
      <c r="Z22999" s="429"/>
      <c r="AA22999" s="429"/>
      <c r="AB22999" s="185"/>
      <c r="AC22999" s="431"/>
    </row>
    <row r="23000" spans="24:29">
      <c r="X23000" s="429"/>
      <c r="Y23000" s="429"/>
      <c r="Z23000" s="429"/>
      <c r="AA23000" s="429"/>
      <c r="AB23000" s="185"/>
      <c r="AC23000" s="431"/>
    </row>
    <row r="23001" spans="24:29">
      <c r="X23001" s="429"/>
      <c r="Y23001" s="429"/>
      <c r="Z23001" s="429"/>
      <c r="AA23001" s="429"/>
      <c r="AB23001" s="185"/>
      <c r="AC23001" s="431"/>
    </row>
    <row r="23002" spans="24:29">
      <c r="X23002" s="429"/>
      <c r="Y23002" s="429"/>
      <c r="Z23002" s="429"/>
      <c r="AA23002" s="429"/>
      <c r="AB23002" s="185"/>
      <c r="AC23002" s="431"/>
    </row>
    <row r="23003" spans="24:29">
      <c r="X23003" s="429"/>
      <c r="Y23003" s="429"/>
      <c r="Z23003" s="429"/>
      <c r="AA23003" s="429"/>
      <c r="AB23003" s="185"/>
      <c r="AC23003" s="431"/>
    </row>
    <row r="23004" spans="24:29">
      <c r="X23004" s="429"/>
      <c r="Y23004" s="429"/>
      <c r="Z23004" s="429"/>
      <c r="AA23004" s="429"/>
      <c r="AB23004" s="185"/>
      <c r="AC23004" s="431"/>
    </row>
    <row r="23005" spans="24:29">
      <c r="X23005" s="429"/>
      <c r="Y23005" s="429"/>
      <c r="Z23005" s="429"/>
      <c r="AA23005" s="429"/>
      <c r="AB23005" s="185"/>
      <c r="AC23005" s="431"/>
    </row>
    <row r="23006" spans="24:29">
      <c r="X23006" s="429"/>
      <c r="Y23006" s="429"/>
      <c r="Z23006" s="429"/>
      <c r="AA23006" s="429"/>
      <c r="AB23006" s="185"/>
      <c r="AC23006" s="431"/>
    </row>
    <row r="23007" spans="24:29">
      <c r="X23007" s="429"/>
      <c r="Y23007" s="429"/>
      <c r="Z23007" s="429"/>
      <c r="AA23007" s="429"/>
      <c r="AB23007" s="185"/>
      <c r="AC23007" s="431"/>
    </row>
    <row r="23008" spans="24:29">
      <c r="X23008" s="429"/>
      <c r="Y23008" s="429"/>
      <c r="Z23008" s="429"/>
      <c r="AA23008" s="429"/>
      <c r="AB23008" s="185"/>
      <c r="AC23008" s="431"/>
    </row>
    <row r="23009" spans="24:29">
      <c r="X23009" s="429"/>
      <c r="Y23009" s="429"/>
      <c r="Z23009" s="429"/>
      <c r="AA23009" s="429"/>
      <c r="AB23009" s="185"/>
      <c r="AC23009" s="431"/>
    </row>
    <row r="23010" spans="24:29">
      <c r="X23010" s="429"/>
      <c r="Y23010" s="429"/>
      <c r="Z23010" s="429"/>
      <c r="AA23010" s="429"/>
      <c r="AB23010" s="185"/>
      <c r="AC23010" s="431"/>
    </row>
    <row r="23011" spans="24:29">
      <c r="X23011" s="429"/>
      <c r="Y23011" s="429"/>
      <c r="Z23011" s="429"/>
      <c r="AA23011" s="429"/>
      <c r="AB23011" s="185"/>
      <c r="AC23011" s="431"/>
    </row>
    <row r="23012" spans="24:29">
      <c r="X23012" s="429"/>
      <c r="Y23012" s="429"/>
      <c r="Z23012" s="429"/>
      <c r="AA23012" s="429"/>
      <c r="AB23012" s="185"/>
      <c r="AC23012" s="431"/>
    </row>
    <row r="23013" spans="24:29">
      <c r="X23013" s="429"/>
      <c r="Y23013" s="429"/>
      <c r="Z23013" s="429"/>
      <c r="AA23013" s="429"/>
      <c r="AB23013" s="185"/>
      <c r="AC23013" s="431"/>
    </row>
    <row r="23014" spans="24:29">
      <c r="X23014" s="429"/>
      <c r="Y23014" s="429"/>
      <c r="Z23014" s="429"/>
      <c r="AA23014" s="429"/>
      <c r="AB23014" s="185"/>
      <c r="AC23014" s="431"/>
    </row>
    <row r="23015" spans="24:29">
      <c r="X23015" s="429"/>
      <c r="Y23015" s="429"/>
      <c r="Z23015" s="429"/>
      <c r="AA23015" s="429"/>
      <c r="AB23015" s="185"/>
      <c r="AC23015" s="431"/>
    </row>
    <row r="23016" spans="24:29">
      <c r="X23016" s="429"/>
      <c r="Y23016" s="429"/>
      <c r="Z23016" s="429"/>
      <c r="AA23016" s="429"/>
      <c r="AB23016" s="185"/>
      <c r="AC23016" s="431"/>
    </row>
    <row r="23017" spans="24:29">
      <c r="X23017" s="429"/>
      <c r="Y23017" s="429"/>
      <c r="Z23017" s="429"/>
      <c r="AA23017" s="429"/>
      <c r="AB23017" s="185"/>
      <c r="AC23017" s="431"/>
    </row>
    <row r="23018" spans="24:29">
      <c r="X23018" s="429"/>
      <c r="Y23018" s="429"/>
      <c r="Z23018" s="429"/>
      <c r="AA23018" s="429"/>
      <c r="AB23018" s="185"/>
      <c r="AC23018" s="431"/>
    </row>
    <row r="23019" spans="24:29">
      <c r="X23019" s="429"/>
      <c r="Y23019" s="429"/>
      <c r="Z23019" s="429"/>
      <c r="AA23019" s="429"/>
      <c r="AB23019" s="185"/>
      <c r="AC23019" s="431"/>
    </row>
    <row r="23020" spans="24:29">
      <c r="X23020" s="429"/>
      <c r="Y23020" s="429"/>
      <c r="Z23020" s="429"/>
      <c r="AA23020" s="429"/>
      <c r="AB23020" s="185"/>
      <c r="AC23020" s="431"/>
    </row>
    <row r="23021" spans="24:29">
      <c r="X23021" s="429"/>
      <c r="Y23021" s="429"/>
      <c r="Z23021" s="429"/>
      <c r="AA23021" s="429"/>
      <c r="AB23021" s="185"/>
      <c r="AC23021" s="431"/>
    </row>
    <row r="23022" spans="24:29">
      <c r="X23022" s="429"/>
      <c r="Y23022" s="429"/>
      <c r="Z23022" s="429"/>
      <c r="AA23022" s="429"/>
      <c r="AB23022" s="185"/>
      <c r="AC23022" s="431"/>
    </row>
    <row r="23023" spans="24:29">
      <c r="X23023" s="429"/>
      <c r="Y23023" s="429"/>
      <c r="Z23023" s="429"/>
      <c r="AA23023" s="429"/>
      <c r="AB23023" s="185"/>
      <c r="AC23023" s="431"/>
    </row>
    <row r="23024" spans="24:29">
      <c r="X23024" s="429"/>
      <c r="Y23024" s="429"/>
      <c r="Z23024" s="429"/>
      <c r="AA23024" s="429"/>
      <c r="AB23024" s="185"/>
      <c r="AC23024" s="431"/>
    </row>
    <row r="23025" spans="24:29">
      <c r="X23025" s="429"/>
      <c r="Y23025" s="429"/>
      <c r="Z23025" s="429"/>
      <c r="AA23025" s="429"/>
      <c r="AB23025" s="185"/>
      <c r="AC23025" s="431"/>
    </row>
    <row r="23026" spans="24:29">
      <c r="X23026" s="429"/>
      <c r="Y23026" s="429"/>
      <c r="Z23026" s="429"/>
      <c r="AA23026" s="429"/>
      <c r="AB23026" s="185"/>
      <c r="AC23026" s="431"/>
    </row>
    <row r="23027" spans="24:29">
      <c r="X23027" s="429"/>
      <c r="Y23027" s="429"/>
      <c r="Z23027" s="429"/>
      <c r="AA23027" s="429"/>
      <c r="AB23027" s="185"/>
      <c r="AC23027" s="431"/>
    </row>
    <row r="23028" spans="24:29">
      <c r="X23028" s="429"/>
      <c r="Y23028" s="429"/>
      <c r="Z23028" s="429"/>
      <c r="AA23028" s="429"/>
      <c r="AB23028" s="185"/>
      <c r="AC23028" s="431"/>
    </row>
    <row r="23029" spans="24:29">
      <c r="X23029" s="429"/>
      <c r="Y23029" s="429"/>
      <c r="Z23029" s="429"/>
      <c r="AA23029" s="429"/>
      <c r="AB23029" s="185"/>
      <c r="AC23029" s="431"/>
    </row>
    <row r="23030" spans="24:29">
      <c r="X23030" s="429"/>
      <c r="Y23030" s="429"/>
      <c r="Z23030" s="429"/>
      <c r="AA23030" s="429"/>
      <c r="AB23030" s="185"/>
      <c r="AC23030" s="431"/>
    </row>
    <row r="23031" spans="24:29">
      <c r="X23031" s="429"/>
      <c r="Y23031" s="429"/>
      <c r="Z23031" s="429"/>
      <c r="AA23031" s="429"/>
      <c r="AB23031" s="185"/>
      <c r="AC23031" s="431"/>
    </row>
    <row r="23032" spans="24:29">
      <c r="X23032" s="429"/>
      <c r="Y23032" s="429"/>
      <c r="Z23032" s="429"/>
      <c r="AA23032" s="429"/>
      <c r="AB23032" s="185"/>
      <c r="AC23032" s="431"/>
    </row>
    <row r="23033" spans="24:29">
      <c r="X23033" s="429"/>
      <c r="Y23033" s="429"/>
      <c r="Z23033" s="429"/>
      <c r="AA23033" s="429"/>
      <c r="AB23033" s="185"/>
      <c r="AC23033" s="431"/>
    </row>
    <row r="23034" spans="24:29">
      <c r="X23034" s="429"/>
      <c r="Y23034" s="429"/>
      <c r="Z23034" s="429"/>
      <c r="AA23034" s="429"/>
      <c r="AB23034" s="185"/>
      <c r="AC23034" s="431"/>
    </row>
    <row r="23035" spans="24:29">
      <c r="X23035" s="429"/>
      <c r="Y23035" s="429"/>
      <c r="Z23035" s="429"/>
      <c r="AA23035" s="429"/>
      <c r="AB23035" s="185"/>
      <c r="AC23035" s="431"/>
    </row>
    <row r="23036" spans="24:29">
      <c r="X23036" s="429"/>
      <c r="Y23036" s="429"/>
      <c r="Z23036" s="429"/>
      <c r="AA23036" s="429"/>
      <c r="AB23036" s="185"/>
      <c r="AC23036" s="431"/>
    </row>
    <row r="23037" spans="24:29">
      <c r="X23037" s="429"/>
      <c r="Y23037" s="429"/>
      <c r="Z23037" s="429"/>
      <c r="AA23037" s="429"/>
      <c r="AB23037" s="185"/>
      <c r="AC23037" s="431"/>
    </row>
    <row r="23038" spans="24:29">
      <c r="X23038" s="429"/>
      <c r="Y23038" s="429"/>
      <c r="Z23038" s="429"/>
      <c r="AA23038" s="429"/>
      <c r="AB23038" s="185"/>
      <c r="AC23038" s="431"/>
    </row>
    <row r="23039" spans="24:29">
      <c r="X23039" s="429"/>
      <c r="Y23039" s="429"/>
      <c r="Z23039" s="429"/>
      <c r="AA23039" s="429"/>
      <c r="AB23039" s="185"/>
      <c r="AC23039" s="431"/>
    </row>
    <row r="23040" spans="24:29">
      <c r="X23040" s="429"/>
      <c r="Y23040" s="429"/>
      <c r="Z23040" s="429"/>
      <c r="AA23040" s="429"/>
      <c r="AB23040" s="185"/>
      <c r="AC23040" s="431"/>
    </row>
    <row r="23041" spans="24:29">
      <c r="X23041" s="429"/>
      <c r="Y23041" s="429"/>
      <c r="Z23041" s="429"/>
      <c r="AA23041" s="429"/>
      <c r="AB23041" s="185"/>
      <c r="AC23041" s="431"/>
    </row>
    <row r="23042" spans="24:29">
      <c r="X23042" s="429"/>
      <c r="Y23042" s="429"/>
      <c r="Z23042" s="429"/>
      <c r="AA23042" s="429"/>
      <c r="AB23042" s="185"/>
      <c r="AC23042" s="431"/>
    </row>
    <row r="23043" spans="24:29">
      <c r="X23043" s="429"/>
      <c r="Y23043" s="429"/>
      <c r="Z23043" s="429"/>
      <c r="AA23043" s="429"/>
      <c r="AB23043" s="185"/>
      <c r="AC23043" s="431"/>
    </row>
    <row r="23044" spans="24:29">
      <c r="X23044" s="429"/>
      <c r="Y23044" s="429"/>
      <c r="Z23044" s="429"/>
      <c r="AA23044" s="429"/>
      <c r="AB23044" s="185"/>
      <c r="AC23044" s="431"/>
    </row>
    <row r="23045" spans="24:29">
      <c r="X23045" s="429"/>
      <c r="Y23045" s="429"/>
      <c r="Z23045" s="429"/>
      <c r="AA23045" s="429"/>
      <c r="AB23045" s="185"/>
      <c r="AC23045" s="431"/>
    </row>
    <row r="23046" spans="24:29">
      <c r="X23046" s="429"/>
      <c r="Y23046" s="429"/>
      <c r="Z23046" s="429"/>
      <c r="AA23046" s="429"/>
      <c r="AB23046" s="185"/>
      <c r="AC23046" s="431"/>
    </row>
    <row r="23047" spans="24:29">
      <c r="X23047" s="429"/>
      <c r="Y23047" s="429"/>
      <c r="Z23047" s="429"/>
      <c r="AA23047" s="429"/>
      <c r="AB23047" s="185"/>
      <c r="AC23047" s="431"/>
    </row>
    <row r="23048" spans="24:29">
      <c r="X23048" s="429"/>
      <c r="Y23048" s="429"/>
      <c r="Z23048" s="429"/>
      <c r="AA23048" s="429"/>
      <c r="AB23048" s="185"/>
      <c r="AC23048" s="431"/>
    </row>
    <row r="23049" spans="24:29">
      <c r="X23049" s="429"/>
      <c r="Y23049" s="429"/>
      <c r="Z23049" s="429"/>
      <c r="AA23049" s="429"/>
      <c r="AB23049" s="185"/>
      <c r="AC23049" s="431"/>
    </row>
    <row r="23050" spans="24:29">
      <c r="X23050" s="429"/>
      <c r="Y23050" s="429"/>
      <c r="Z23050" s="429"/>
      <c r="AA23050" s="429"/>
      <c r="AB23050" s="185"/>
      <c r="AC23050" s="431"/>
    </row>
    <row r="23051" spans="24:29">
      <c r="X23051" s="429"/>
      <c r="Y23051" s="429"/>
      <c r="Z23051" s="429"/>
      <c r="AA23051" s="429"/>
      <c r="AB23051" s="185"/>
      <c r="AC23051" s="431"/>
    </row>
    <row r="23052" spans="24:29">
      <c r="X23052" s="429"/>
      <c r="Y23052" s="429"/>
      <c r="Z23052" s="429"/>
      <c r="AA23052" s="429"/>
      <c r="AB23052" s="185"/>
      <c r="AC23052" s="431"/>
    </row>
    <row r="23053" spans="24:29">
      <c r="X23053" s="429"/>
      <c r="Y23053" s="429"/>
      <c r="Z23053" s="429"/>
      <c r="AA23053" s="429"/>
      <c r="AB23053" s="185"/>
      <c r="AC23053" s="431"/>
    </row>
    <row r="23054" spans="24:29">
      <c r="X23054" s="429"/>
      <c r="Y23054" s="429"/>
      <c r="Z23054" s="429"/>
      <c r="AA23054" s="429"/>
      <c r="AB23054" s="185"/>
      <c r="AC23054" s="431"/>
    </row>
    <row r="23055" spans="24:29">
      <c r="X23055" s="429"/>
      <c r="Y23055" s="429"/>
      <c r="Z23055" s="429"/>
      <c r="AA23055" s="429"/>
      <c r="AB23055" s="185"/>
      <c r="AC23055" s="431"/>
    </row>
    <row r="23056" spans="24:29">
      <c r="X23056" s="429"/>
      <c r="Y23056" s="429"/>
      <c r="Z23056" s="429"/>
      <c r="AA23056" s="429"/>
      <c r="AB23056" s="185"/>
      <c r="AC23056" s="431"/>
    </row>
    <row r="23057" spans="24:29">
      <c r="X23057" s="429"/>
      <c r="Y23057" s="429"/>
      <c r="Z23057" s="429"/>
      <c r="AA23057" s="429"/>
      <c r="AB23057" s="185"/>
      <c r="AC23057" s="431"/>
    </row>
    <row r="23058" spans="24:29">
      <c r="X23058" s="429"/>
      <c r="Y23058" s="429"/>
      <c r="Z23058" s="429"/>
      <c r="AA23058" s="429"/>
      <c r="AB23058" s="185"/>
      <c r="AC23058" s="431"/>
    </row>
    <row r="23059" spans="24:29">
      <c r="X23059" s="429"/>
      <c r="Y23059" s="429"/>
      <c r="Z23059" s="429"/>
      <c r="AA23059" s="429"/>
      <c r="AB23059" s="185"/>
      <c r="AC23059" s="431"/>
    </row>
    <row r="23060" spans="24:29">
      <c r="X23060" s="429"/>
      <c r="Y23060" s="429"/>
      <c r="Z23060" s="429"/>
      <c r="AA23060" s="429"/>
      <c r="AB23060" s="185"/>
      <c r="AC23060" s="431"/>
    </row>
    <row r="23061" spans="24:29">
      <c r="X23061" s="429"/>
      <c r="Y23061" s="429"/>
      <c r="Z23061" s="429"/>
      <c r="AA23061" s="429"/>
      <c r="AB23061" s="185"/>
      <c r="AC23061" s="431"/>
    </row>
    <row r="23062" spans="24:29">
      <c r="X23062" s="429"/>
      <c r="Y23062" s="429"/>
      <c r="Z23062" s="429"/>
      <c r="AA23062" s="429"/>
      <c r="AB23062" s="185"/>
      <c r="AC23062" s="431"/>
    </row>
    <row r="23063" spans="24:29">
      <c r="X23063" s="429"/>
      <c r="Y23063" s="429"/>
      <c r="Z23063" s="429"/>
      <c r="AA23063" s="429"/>
      <c r="AB23063" s="185"/>
      <c r="AC23063" s="431"/>
    </row>
    <row r="23064" spans="24:29">
      <c r="X23064" s="429"/>
      <c r="Y23064" s="429"/>
      <c r="Z23064" s="429"/>
      <c r="AA23064" s="429"/>
      <c r="AB23064" s="185"/>
      <c r="AC23064" s="431"/>
    </row>
    <row r="23065" spans="24:29">
      <c r="X23065" s="429"/>
      <c r="Y23065" s="429"/>
      <c r="Z23065" s="429"/>
      <c r="AA23065" s="429"/>
      <c r="AB23065" s="185"/>
      <c r="AC23065" s="431"/>
    </row>
    <row r="23066" spans="24:29">
      <c r="X23066" s="429"/>
      <c r="Y23066" s="429"/>
      <c r="Z23066" s="429"/>
      <c r="AA23066" s="429"/>
      <c r="AB23066" s="185"/>
      <c r="AC23066" s="431"/>
    </row>
    <row r="23067" spans="24:29">
      <c r="X23067" s="429"/>
      <c r="Y23067" s="429"/>
      <c r="Z23067" s="429"/>
      <c r="AA23067" s="429"/>
      <c r="AB23067" s="185"/>
      <c r="AC23067" s="431"/>
    </row>
    <row r="23068" spans="24:29">
      <c r="X23068" s="429"/>
      <c r="Y23068" s="429"/>
      <c r="Z23068" s="429"/>
      <c r="AA23068" s="429"/>
      <c r="AB23068" s="185"/>
      <c r="AC23068" s="431"/>
    </row>
    <row r="23069" spans="24:29">
      <c r="X23069" s="429"/>
      <c r="Y23069" s="429"/>
      <c r="Z23069" s="429"/>
      <c r="AA23069" s="429"/>
      <c r="AB23069" s="185"/>
      <c r="AC23069" s="431"/>
    </row>
    <row r="23070" spans="24:29">
      <c r="X23070" s="429"/>
      <c r="Y23070" s="429"/>
      <c r="Z23070" s="429"/>
      <c r="AA23070" s="429"/>
      <c r="AB23070" s="185"/>
      <c r="AC23070" s="431"/>
    </row>
    <row r="23071" spans="24:29">
      <c r="X23071" s="429"/>
      <c r="Y23071" s="429"/>
      <c r="Z23071" s="429"/>
      <c r="AA23071" s="429"/>
      <c r="AB23071" s="185"/>
      <c r="AC23071" s="431"/>
    </row>
    <row r="23072" spans="24:29">
      <c r="X23072" s="429"/>
      <c r="Y23072" s="429"/>
      <c r="Z23072" s="429"/>
      <c r="AA23072" s="429"/>
      <c r="AB23072" s="185"/>
      <c r="AC23072" s="431"/>
    </row>
    <row r="23073" spans="24:29">
      <c r="X23073" s="429"/>
      <c r="Y23073" s="429"/>
      <c r="Z23073" s="429"/>
      <c r="AA23073" s="429"/>
      <c r="AB23073" s="185"/>
      <c r="AC23073" s="431"/>
    </row>
    <row r="23074" spans="24:29">
      <c r="X23074" s="429"/>
      <c r="Y23074" s="429"/>
      <c r="Z23074" s="429"/>
      <c r="AA23074" s="429"/>
      <c r="AB23074" s="185"/>
      <c r="AC23074" s="431"/>
    </row>
    <row r="23075" spans="24:29">
      <c r="X23075" s="429"/>
      <c r="Y23075" s="429"/>
      <c r="Z23075" s="429"/>
      <c r="AA23075" s="429"/>
      <c r="AB23075" s="185"/>
      <c r="AC23075" s="431"/>
    </row>
    <row r="23076" spans="24:29">
      <c r="X23076" s="429"/>
      <c r="Y23076" s="429"/>
      <c r="Z23076" s="429"/>
      <c r="AA23076" s="429"/>
      <c r="AB23076" s="185"/>
      <c r="AC23076" s="431"/>
    </row>
    <row r="23077" spans="24:29">
      <c r="X23077" s="429"/>
      <c r="Y23077" s="429"/>
      <c r="Z23077" s="429"/>
      <c r="AA23077" s="429"/>
      <c r="AB23077" s="185"/>
      <c r="AC23077" s="431"/>
    </row>
    <row r="23078" spans="24:29">
      <c r="X23078" s="429"/>
      <c r="Y23078" s="429"/>
      <c r="Z23078" s="429"/>
      <c r="AA23078" s="429"/>
      <c r="AB23078" s="185"/>
      <c r="AC23078" s="431"/>
    </row>
    <row r="23079" spans="24:29">
      <c r="X23079" s="429"/>
      <c r="Y23079" s="429"/>
      <c r="Z23079" s="429"/>
      <c r="AA23079" s="429"/>
      <c r="AB23079" s="185"/>
      <c r="AC23079" s="431"/>
    </row>
    <row r="23080" spans="24:29">
      <c r="X23080" s="429"/>
      <c r="Y23080" s="429"/>
      <c r="Z23080" s="429"/>
      <c r="AA23080" s="429"/>
      <c r="AB23080" s="185"/>
      <c r="AC23080" s="431"/>
    </row>
    <row r="23081" spans="24:29">
      <c r="X23081" s="429"/>
      <c r="Y23081" s="429"/>
      <c r="Z23081" s="429"/>
      <c r="AA23081" s="429"/>
      <c r="AB23081" s="185"/>
      <c r="AC23081" s="431"/>
    </row>
    <row r="23082" spans="24:29">
      <c r="X23082" s="429"/>
      <c r="Y23082" s="429"/>
      <c r="Z23082" s="429"/>
      <c r="AA23082" s="429"/>
      <c r="AB23082" s="185"/>
      <c r="AC23082" s="431"/>
    </row>
    <row r="23083" spans="24:29">
      <c r="X23083" s="429"/>
      <c r="Y23083" s="429"/>
      <c r="Z23083" s="429"/>
      <c r="AA23083" s="429"/>
      <c r="AB23083" s="185"/>
      <c r="AC23083" s="431"/>
    </row>
    <row r="23084" spans="24:29">
      <c r="X23084" s="429"/>
      <c r="Y23084" s="429"/>
      <c r="Z23084" s="429"/>
      <c r="AA23084" s="429"/>
      <c r="AB23084" s="185"/>
      <c r="AC23084" s="431"/>
    </row>
    <row r="23085" spans="24:29">
      <c r="X23085" s="429"/>
      <c r="Y23085" s="429"/>
      <c r="Z23085" s="429"/>
      <c r="AA23085" s="429"/>
      <c r="AB23085" s="185"/>
      <c r="AC23085" s="431"/>
    </row>
    <row r="23086" spans="24:29">
      <c r="X23086" s="429"/>
      <c r="Y23086" s="429"/>
      <c r="Z23086" s="429"/>
      <c r="AA23086" s="429"/>
      <c r="AB23086" s="185"/>
      <c r="AC23086" s="431"/>
    </row>
    <row r="23087" spans="24:29">
      <c r="X23087" s="429"/>
      <c r="Y23087" s="429"/>
      <c r="Z23087" s="429"/>
      <c r="AA23087" s="429"/>
      <c r="AB23087" s="185"/>
      <c r="AC23087" s="431"/>
    </row>
    <row r="23088" spans="24:29">
      <c r="X23088" s="429"/>
      <c r="Y23088" s="429"/>
      <c r="Z23088" s="429"/>
      <c r="AA23088" s="429"/>
      <c r="AB23088" s="185"/>
      <c r="AC23088" s="431"/>
    </row>
    <row r="23089" spans="24:29">
      <c r="X23089" s="429"/>
      <c r="Y23089" s="429"/>
      <c r="Z23089" s="429"/>
      <c r="AA23089" s="429"/>
      <c r="AB23089" s="185"/>
      <c r="AC23089" s="431"/>
    </row>
    <row r="23090" spans="24:29">
      <c r="X23090" s="429"/>
      <c r="Y23090" s="429"/>
      <c r="Z23090" s="429"/>
      <c r="AA23090" s="429"/>
      <c r="AB23090" s="185"/>
      <c r="AC23090" s="431"/>
    </row>
    <row r="23091" spans="24:29">
      <c r="X23091" s="429"/>
      <c r="Y23091" s="429"/>
      <c r="Z23091" s="429"/>
      <c r="AA23091" s="429"/>
      <c r="AB23091" s="185"/>
      <c r="AC23091" s="431"/>
    </row>
    <row r="23092" spans="24:29">
      <c r="X23092" s="429"/>
      <c r="Y23092" s="429"/>
      <c r="Z23092" s="429"/>
      <c r="AA23092" s="429"/>
      <c r="AB23092" s="185"/>
      <c r="AC23092" s="431"/>
    </row>
    <row r="23093" spans="24:29">
      <c r="X23093" s="429"/>
      <c r="Y23093" s="429"/>
      <c r="Z23093" s="429"/>
      <c r="AA23093" s="429"/>
      <c r="AB23093" s="185"/>
      <c r="AC23093" s="431"/>
    </row>
    <row r="23094" spans="24:29">
      <c r="X23094" s="429"/>
      <c r="Y23094" s="429"/>
      <c r="Z23094" s="429"/>
      <c r="AA23094" s="429"/>
      <c r="AB23094" s="185"/>
      <c r="AC23094" s="431"/>
    </row>
    <row r="23095" spans="24:29">
      <c r="X23095" s="429"/>
      <c r="Y23095" s="429"/>
      <c r="Z23095" s="429"/>
      <c r="AA23095" s="429"/>
      <c r="AB23095" s="185"/>
      <c r="AC23095" s="431"/>
    </row>
    <row r="23096" spans="24:29">
      <c r="X23096" s="429"/>
      <c r="Y23096" s="429"/>
      <c r="Z23096" s="429"/>
      <c r="AA23096" s="429"/>
      <c r="AB23096" s="185"/>
      <c r="AC23096" s="431"/>
    </row>
    <row r="23097" spans="24:29">
      <c r="X23097" s="429"/>
      <c r="Y23097" s="429"/>
      <c r="Z23097" s="429"/>
      <c r="AA23097" s="429"/>
      <c r="AB23097" s="185"/>
      <c r="AC23097" s="431"/>
    </row>
    <row r="23098" spans="24:29">
      <c r="X23098" s="429"/>
      <c r="Y23098" s="429"/>
      <c r="Z23098" s="429"/>
      <c r="AA23098" s="429"/>
      <c r="AB23098" s="185"/>
      <c r="AC23098" s="431"/>
    </row>
    <row r="23099" spans="24:29">
      <c r="X23099" s="429"/>
      <c r="Y23099" s="429"/>
      <c r="Z23099" s="429"/>
      <c r="AA23099" s="429"/>
      <c r="AB23099" s="185"/>
      <c r="AC23099" s="431"/>
    </row>
    <row r="23100" spans="24:29">
      <c r="X23100" s="429"/>
      <c r="Y23100" s="429"/>
      <c r="Z23100" s="429"/>
      <c r="AA23100" s="429"/>
      <c r="AB23100" s="185"/>
      <c r="AC23100" s="431"/>
    </row>
    <row r="23101" spans="24:29">
      <c r="X23101" s="429"/>
      <c r="Y23101" s="429"/>
      <c r="Z23101" s="429"/>
      <c r="AA23101" s="429"/>
      <c r="AB23101" s="185"/>
      <c r="AC23101" s="431"/>
    </row>
    <row r="23102" spans="24:29">
      <c r="X23102" s="429"/>
      <c r="Y23102" s="429"/>
      <c r="Z23102" s="429"/>
      <c r="AA23102" s="429"/>
      <c r="AB23102" s="185"/>
      <c r="AC23102" s="431"/>
    </row>
    <row r="23103" spans="24:29">
      <c r="X23103" s="429"/>
      <c r="Y23103" s="429"/>
      <c r="Z23103" s="429"/>
      <c r="AA23103" s="429"/>
      <c r="AB23103" s="185"/>
      <c r="AC23103" s="431"/>
    </row>
    <row r="23104" spans="24:29">
      <c r="X23104" s="429"/>
      <c r="Y23104" s="429"/>
      <c r="Z23104" s="429"/>
      <c r="AA23104" s="429"/>
      <c r="AB23104" s="185"/>
      <c r="AC23104" s="431"/>
    </row>
    <row r="23105" spans="24:29">
      <c r="X23105" s="429"/>
      <c r="Y23105" s="429"/>
      <c r="Z23105" s="429"/>
      <c r="AA23105" s="429"/>
      <c r="AB23105" s="185"/>
      <c r="AC23105" s="431"/>
    </row>
    <row r="23106" spans="24:29">
      <c r="X23106" s="429"/>
      <c r="Y23106" s="429"/>
      <c r="Z23106" s="429"/>
      <c r="AA23106" s="429"/>
      <c r="AB23106" s="185"/>
      <c r="AC23106" s="431"/>
    </row>
    <row r="23107" spans="24:29">
      <c r="X23107" s="429"/>
      <c r="Y23107" s="429"/>
      <c r="Z23107" s="429"/>
      <c r="AA23107" s="429"/>
      <c r="AB23107" s="185"/>
      <c r="AC23107" s="431"/>
    </row>
    <row r="23108" spans="24:29">
      <c r="X23108" s="429"/>
      <c r="Y23108" s="429"/>
      <c r="Z23108" s="429"/>
      <c r="AA23108" s="429"/>
      <c r="AB23108" s="185"/>
      <c r="AC23108" s="431"/>
    </row>
    <row r="23109" spans="24:29">
      <c r="X23109" s="429"/>
      <c r="Y23109" s="429"/>
      <c r="Z23109" s="429"/>
      <c r="AA23109" s="429"/>
      <c r="AB23109" s="185"/>
      <c r="AC23109" s="431"/>
    </row>
    <row r="23110" spans="24:29">
      <c r="X23110" s="429"/>
      <c r="Y23110" s="429"/>
      <c r="Z23110" s="429"/>
      <c r="AA23110" s="429"/>
      <c r="AB23110" s="185"/>
      <c r="AC23110" s="431"/>
    </row>
    <row r="23111" spans="24:29">
      <c r="X23111" s="429"/>
      <c r="Y23111" s="429"/>
      <c r="Z23111" s="429"/>
      <c r="AA23111" s="429"/>
      <c r="AB23111" s="185"/>
      <c r="AC23111" s="431"/>
    </row>
    <row r="23112" spans="24:29">
      <c r="X23112" s="429"/>
      <c r="Y23112" s="429"/>
      <c r="Z23112" s="429"/>
      <c r="AA23112" s="429"/>
      <c r="AB23112" s="185"/>
      <c r="AC23112" s="431"/>
    </row>
    <row r="23113" spans="24:29">
      <c r="X23113" s="429"/>
      <c r="Y23113" s="429"/>
      <c r="Z23113" s="429"/>
      <c r="AA23113" s="429"/>
      <c r="AB23113" s="185"/>
      <c r="AC23113" s="431"/>
    </row>
    <row r="23114" spans="24:29">
      <c r="X23114" s="429"/>
      <c r="Y23114" s="429"/>
      <c r="Z23114" s="429"/>
      <c r="AA23114" s="429"/>
      <c r="AB23114" s="185"/>
      <c r="AC23114" s="431"/>
    </row>
    <row r="23115" spans="24:29">
      <c r="X23115" s="429"/>
      <c r="Y23115" s="429"/>
      <c r="Z23115" s="429"/>
      <c r="AA23115" s="429"/>
      <c r="AB23115" s="185"/>
      <c r="AC23115" s="431"/>
    </row>
    <row r="23116" spans="24:29">
      <c r="X23116" s="429"/>
      <c r="Y23116" s="429"/>
      <c r="Z23116" s="429"/>
      <c r="AA23116" s="429"/>
      <c r="AB23116" s="185"/>
      <c r="AC23116" s="431"/>
    </row>
    <row r="23117" spans="24:29">
      <c r="X23117" s="429"/>
      <c r="Y23117" s="429"/>
      <c r="Z23117" s="429"/>
      <c r="AA23117" s="429"/>
      <c r="AB23117" s="185"/>
      <c r="AC23117" s="431"/>
    </row>
    <row r="23118" spans="24:29">
      <c r="X23118" s="429"/>
      <c r="Y23118" s="429"/>
      <c r="Z23118" s="429"/>
      <c r="AA23118" s="429"/>
      <c r="AB23118" s="185"/>
      <c r="AC23118" s="431"/>
    </row>
    <row r="23119" spans="24:29">
      <c r="X23119" s="429"/>
      <c r="Y23119" s="429"/>
      <c r="Z23119" s="429"/>
      <c r="AA23119" s="429"/>
      <c r="AB23119" s="185"/>
      <c r="AC23119" s="431"/>
    </row>
    <row r="23120" spans="24:29">
      <c r="X23120" s="429"/>
      <c r="Y23120" s="429"/>
      <c r="Z23120" s="429"/>
      <c r="AA23120" s="429"/>
      <c r="AB23120" s="185"/>
      <c r="AC23120" s="431"/>
    </row>
    <row r="23121" spans="24:29">
      <c r="X23121" s="429"/>
      <c r="Y23121" s="429"/>
      <c r="Z23121" s="429"/>
      <c r="AA23121" s="429"/>
      <c r="AB23121" s="185"/>
      <c r="AC23121" s="431"/>
    </row>
    <row r="23122" spans="24:29">
      <c r="X23122" s="429"/>
      <c r="Y23122" s="429"/>
      <c r="Z23122" s="429"/>
      <c r="AA23122" s="429"/>
      <c r="AB23122" s="185"/>
      <c r="AC23122" s="431"/>
    </row>
    <row r="23123" spans="24:29">
      <c r="X23123" s="429"/>
      <c r="Y23123" s="429"/>
      <c r="Z23123" s="429"/>
      <c r="AA23123" s="429"/>
      <c r="AB23123" s="185"/>
      <c r="AC23123" s="431"/>
    </row>
    <row r="23124" spans="24:29">
      <c r="X23124" s="429"/>
      <c r="Y23124" s="429"/>
      <c r="Z23124" s="429"/>
      <c r="AA23124" s="429"/>
      <c r="AB23124" s="185"/>
      <c r="AC23124" s="431"/>
    </row>
    <row r="23125" spans="24:29">
      <c r="X23125" s="429"/>
      <c r="Y23125" s="429"/>
      <c r="Z23125" s="429"/>
      <c r="AA23125" s="429"/>
      <c r="AB23125" s="185"/>
      <c r="AC23125" s="431"/>
    </row>
    <row r="23126" spans="24:29">
      <c r="X23126" s="429"/>
      <c r="Y23126" s="429"/>
      <c r="Z23126" s="429"/>
      <c r="AA23126" s="429"/>
      <c r="AB23126" s="185"/>
      <c r="AC23126" s="431"/>
    </row>
    <row r="23127" spans="24:29">
      <c r="X23127" s="429"/>
      <c r="Y23127" s="429"/>
      <c r="Z23127" s="429"/>
      <c r="AA23127" s="429"/>
      <c r="AB23127" s="185"/>
      <c r="AC23127" s="431"/>
    </row>
    <row r="23128" spans="24:29">
      <c r="X23128" s="429"/>
      <c r="Y23128" s="429"/>
      <c r="Z23128" s="429"/>
      <c r="AA23128" s="429"/>
      <c r="AB23128" s="185"/>
      <c r="AC23128" s="431"/>
    </row>
    <row r="23129" spans="24:29">
      <c r="X23129" s="429"/>
      <c r="Y23129" s="429"/>
      <c r="Z23129" s="429"/>
      <c r="AA23129" s="429"/>
      <c r="AB23129" s="185"/>
      <c r="AC23129" s="431"/>
    </row>
    <row r="23130" spans="24:29">
      <c r="X23130" s="429"/>
      <c r="Y23130" s="429"/>
      <c r="Z23130" s="429"/>
      <c r="AA23130" s="429"/>
      <c r="AB23130" s="185"/>
      <c r="AC23130" s="431"/>
    </row>
    <row r="23131" spans="24:29">
      <c r="X23131" s="429"/>
      <c r="Y23131" s="429"/>
      <c r="Z23131" s="429"/>
      <c r="AA23131" s="429"/>
      <c r="AB23131" s="185"/>
      <c r="AC23131" s="431"/>
    </row>
    <row r="23132" spans="24:29">
      <c r="X23132" s="429"/>
      <c r="Y23132" s="429"/>
      <c r="Z23132" s="429"/>
      <c r="AA23132" s="429"/>
      <c r="AB23132" s="185"/>
      <c r="AC23132" s="431"/>
    </row>
    <row r="23133" spans="24:29">
      <c r="X23133" s="429"/>
      <c r="Y23133" s="429"/>
      <c r="Z23133" s="429"/>
      <c r="AA23133" s="429"/>
      <c r="AB23133" s="185"/>
      <c r="AC23133" s="431"/>
    </row>
    <row r="23134" spans="24:29">
      <c r="X23134" s="429"/>
      <c r="Y23134" s="429"/>
      <c r="Z23134" s="429"/>
      <c r="AA23134" s="429"/>
      <c r="AB23134" s="185"/>
      <c r="AC23134" s="431"/>
    </row>
    <row r="23135" spans="24:29">
      <c r="X23135" s="429"/>
      <c r="Y23135" s="429"/>
      <c r="Z23135" s="429"/>
      <c r="AA23135" s="429"/>
      <c r="AB23135" s="185"/>
      <c r="AC23135" s="431"/>
    </row>
    <row r="23136" spans="24:29">
      <c r="X23136" s="429"/>
      <c r="Y23136" s="429"/>
      <c r="Z23136" s="429"/>
      <c r="AA23136" s="429"/>
      <c r="AB23136" s="185"/>
      <c r="AC23136" s="431"/>
    </row>
    <row r="23137" spans="24:29">
      <c r="X23137" s="429"/>
      <c r="Y23137" s="429"/>
      <c r="Z23137" s="429"/>
      <c r="AA23137" s="429"/>
      <c r="AB23137" s="185"/>
      <c r="AC23137" s="431"/>
    </row>
    <row r="23138" spans="24:29">
      <c r="X23138" s="429"/>
      <c r="Y23138" s="429"/>
      <c r="Z23138" s="429"/>
      <c r="AA23138" s="429"/>
      <c r="AB23138" s="185"/>
      <c r="AC23138" s="431"/>
    </row>
    <row r="23139" spans="24:29">
      <c r="X23139" s="429"/>
      <c r="Y23139" s="429"/>
      <c r="Z23139" s="429"/>
      <c r="AA23139" s="429"/>
      <c r="AB23139" s="185"/>
      <c r="AC23139" s="431"/>
    </row>
    <row r="23140" spans="24:29">
      <c r="X23140" s="429"/>
      <c r="Y23140" s="429"/>
      <c r="Z23140" s="429"/>
      <c r="AA23140" s="429"/>
      <c r="AB23140" s="185"/>
      <c r="AC23140" s="431"/>
    </row>
    <row r="23141" spans="24:29">
      <c r="X23141" s="429"/>
      <c r="Y23141" s="429"/>
      <c r="Z23141" s="429"/>
      <c r="AA23141" s="429"/>
      <c r="AB23141" s="185"/>
      <c r="AC23141" s="431"/>
    </row>
    <row r="23142" spans="24:29">
      <c r="X23142" s="429"/>
      <c r="Y23142" s="429"/>
      <c r="Z23142" s="429"/>
      <c r="AA23142" s="429"/>
      <c r="AB23142" s="185"/>
      <c r="AC23142" s="431"/>
    </row>
    <row r="23143" spans="24:29">
      <c r="X23143" s="429"/>
      <c r="Y23143" s="429"/>
      <c r="Z23143" s="429"/>
      <c r="AA23143" s="429"/>
      <c r="AB23143" s="185"/>
      <c r="AC23143" s="431"/>
    </row>
    <row r="23144" spans="24:29">
      <c r="X23144" s="429"/>
      <c r="Y23144" s="429"/>
      <c r="Z23144" s="429"/>
      <c r="AA23144" s="429"/>
      <c r="AB23144" s="185"/>
      <c r="AC23144" s="431"/>
    </row>
    <row r="23145" spans="24:29">
      <c r="X23145" s="429"/>
      <c r="Y23145" s="429"/>
      <c r="Z23145" s="429"/>
      <c r="AA23145" s="429"/>
      <c r="AB23145" s="185"/>
      <c r="AC23145" s="431"/>
    </row>
    <row r="23146" spans="24:29">
      <c r="X23146" s="429"/>
      <c r="Y23146" s="429"/>
      <c r="Z23146" s="429"/>
      <c r="AA23146" s="429"/>
      <c r="AB23146" s="185"/>
      <c r="AC23146" s="431"/>
    </row>
    <row r="23147" spans="24:29">
      <c r="X23147" s="429"/>
      <c r="Y23147" s="429"/>
      <c r="Z23147" s="429"/>
      <c r="AA23147" s="429"/>
      <c r="AB23147" s="185"/>
      <c r="AC23147" s="431"/>
    </row>
    <row r="23148" spans="24:29">
      <c r="X23148" s="429"/>
      <c r="Y23148" s="429"/>
      <c r="Z23148" s="429"/>
      <c r="AA23148" s="429"/>
      <c r="AB23148" s="185"/>
      <c r="AC23148" s="431"/>
    </row>
    <row r="23149" spans="24:29">
      <c r="X23149" s="429"/>
      <c r="Y23149" s="429"/>
      <c r="Z23149" s="429"/>
      <c r="AA23149" s="429"/>
      <c r="AB23149" s="185"/>
      <c r="AC23149" s="431"/>
    </row>
    <row r="23150" spans="24:29">
      <c r="X23150" s="429"/>
      <c r="Y23150" s="429"/>
      <c r="Z23150" s="429"/>
      <c r="AA23150" s="429"/>
      <c r="AB23150" s="185"/>
      <c r="AC23150" s="431"/>
    </row>
    <row r="23151" spans="24:29">
      <c r="X23151" s="429"/>
      <c r="Y23151" s="429"/>
      <c r="Z23151" s="429"/>
      <c r="AA23151" s="429"/>
      <c r="AB23151" s="185"/>
      <c r="AC23151" s="431"/>
    </row>
    <row r="23152" spans="24:29">
      <c r="X23152" s="429"/>
      <c r="Y23152" s="429"/>
      <c r="Z23152" s="429"/>
      <c r="AA23152" s="429"/>
      <c r="AB23152" s="185"/>
      <c r="AC23152" s="431"/>
    </row>
    <row r="23153" spans="24:29">
      <c r="X23153" s="429"/>
      <c r="Y23153" s="429"/>
      <c r="Z23153" s="429"/>
      <c r="AA23153" s="429"/>
      <c r="AB23153" s="185"/>
      <c r="AC23153" s="431"/>
    </row>
    <row r="23154" spans="24:29">
      <c r="X23154" s="429"/>
      <c r="Y23154" s="429"/>
      <c r="Z23154" s="429"/>
      <c r="AA23154" s="429"/>
      <c r="AB23154" s="185"/>
      <c r="AC23154" s="431"/>
    </row>
    <row r="23155" spans="24:29">
      <c r="X23155" s="429"/>
      <c r="Y23155" s="429"/>
      <c r="Z23155" s="429"/>
      <c r="AA23155" s="429"/>
      <c r="AB23155" s="185"/>
      <c r="AC23155" s="431"/>
    </row>
    <row r="23156" spans="24:29">
      <c r="X23156" s="429"/>
      <c r="Y23156" s="429"/>
      <c r="Z23156" s="429"/>
      <c r="AA23156" s="429"/>
      <c r="AB23156" s="185"/>
      <c r="AC23156" s="431"/>
    </row>
    <row r="23157" spans="24:29">
      <c r="X23157" s="429"/>
      <c r="Y23157" s="429"/>
      <c r="Z23157" s="429"/>
      <c r="AA23157" s="429"/>
      <c r="AB23157" s="185"/>
      <c r="AC23157" s="431"/>
    </row>
    <row r="23158" spans="24:29">
      <c r="X23158" s="429"/>
      <c r="Y23158" s="429"/>
      <c r="Z23158" s="429"/>
      <c r="AA23158" s="429"/>
      <c r="AB23158" s="185"/>
      <c r="AC23158" s="431"/>
    </row>
    <row r="23159" spans="24:29">
      <c r="X23159" s="429"/>
      <c r="Y23159" s="429"/>
      <c r="Z23159" s="429"/>
      <c r="AA23159" s="429"/>
      <c r="AB23159" s="185"/>
      <c r="AC23159" s="431"/>
    </row>
    <row r="23160" spans="24:29">
      <c r="X23160" s="429"/>
      <c r="Y23160" s="429"/>
      <c r="Z23160" s="429"/>
      <c r="AA23160" s="429"/>
      <c r="AB23160" s="185"/>
      <c r="AC23160" s="431"/>
    </row>
    <row r="23161" spans="24:29">
      <c r="X23161" s="429"/>
      <c r="Y23161" s="429"/>
      <c r="Z23161" s="429"/>
      <c r="AA23161" s="429"/>
      <c r="AB23161" s="185"/>
      <c r="AC23161" s="431"/>
    </row>
    <row r="23162" spans="24:29">
      <c r="X23162" s="429"/>
      <c r="Y23162" s="429"/>
      <c r="Z23162" s="429"/>
      <c r="AA23162" s="429"/>
      <c r="AB23162" s="185"/>
      <c r="AC23162" s="431"/>
    </row>
    <row r="23163" spans="24:29">
      <c r="X23163" s="429"/>
      <c r="Y23163" s="429"/>
      <c r="Z23163" s="429"/>
      <c r="AA23163" s="429"/>
      <c r="AB23163" s="185"/>
      <c r="AC23163" s="431"/>
    </row>
    <row r="23164" spans="24:29">
      <c r="X23164" s="429"/>
      <c r="Y23164" s="429"/>
      <c r="Z23164" s="429"/>
      <c r="AA23164" s="429"/>
      <c r="AB23164" s="185"/>
      <c r="AC23164" s="431"/>
    </row>
    <row r="23165" spans="24:29">
      <c r="X23165" s="429"/>
      <c r="Y23165" s="429"/>
      <c r="Z23165" s="429"/>
      <c r="AA23165" s="429"/>
      <c r="AB23165" s="185"/>
      <c r="AC23165" s="431"/>
    </row>
    <row r="23166" spans="24:29">
      <c r="X23166" s="429"/>
      <c r="Y23166" s="429"/>
      <c r="Z23166" s="429"/>
      <c r="AA23166" s="429"/>
      <c r="AB23166" s="185"/>
      <c r="AC23166" s="431"/>
    </row>
    <row r="23167" spans="24:29">
      <c r="X23167" s="429"/>
      <c r="Y23167" s="429"/>
      <c r="Z23167" s="429"/>
      <c r="AA23167" s="429"/>
      <c r="AB23167" s="185"/>
      <c r="AC23167" s="431"/>
    </row>
    <row r="23168" spans="24:29">
      <c r="X23168" s="429"/>
      <c r="Y23168" s="429"/>
      <c r="Z23168" s="429"/>
      <c r="AA23168" s="429"/>
      <c r="AB23168" s="185"/>
      <c r="AC23168" s="431"/>
    </row>
    <row r="23169" spans="24:29">
      <c r="X23169" s="429"/>
      <c r="Y23169" s="429"/>
      <c r="Z23169" s="429"/>
      <c r="AA23169" s="429"/>
      <c r="AB23169" s="185"/>
      <c r="AC23169" s="431"/>
    </row>
    <row r="23170" spans="24:29">
      <c r="X23170" s="429"/>
      <c r="Y23170" s="429"/>
      <c r="Z23170" s="429"/>
      <c r="AA23170" s="429"/>
      <c r="AB23170" s="185"/>
      <c r="AC23170" s="431"/>
    </row>
    <row r="23171" spans="24:29">
      <c r="X23171" s="429"/>
      <c r="Y23171" s="429"/>
      <c r="Z23171" s="429"/>
      <c r="AA23171" s="429"/>
      <c r="AB23171" s="185"/>
      <c r="AC23171" s="431"/>
    </row>
    <row r="23172" spans="24:29">
      <c r="X23172" s="429"/>
      <c r="Y23172" s="429"/>
      <c r="Z23172" s="429"/>
      <c r="AA23172" s="429"/>
      <c r="AB23172" s="185"/>
      <c r="AC23172" s="431"/>
    </row>
    <row r="23173" spans="24:29">
      <c r="X23173" s="429"/>
      <c r="Y23173" s="429"/>
      <c r="Z23173" s="429"/>
      <c r="AA23173" s="429"/>
      <c r="AB23173" s="185"/>
      <c r="AC23173" s="431"/>
    </row>
    <row r="23174" spans="24:29">
      <c r="X23174" s="429"/>
      <c r="Y23174" s="429"/>
      <c r="Z23174" s="429"/>
      <c r="AA23174" s="429"/>
      <c r="AB23174" s="185"/>
      <c r="AC23174" s="431"/>
    </row>
    <row r="23175" spans="24:29">
      <c r="X23175" s="429"/>
      <c r="Y23175" s="429"/>
      <c r="Z23175" s="429"/>
      <c r="AA23175" s="429"/>
      <c r="AB23175" s="185"/>
      <c r="AC23175" s="431"/>
    </row>
    <row r="23176" spans="24:29">
      <c r="X23176" s="429"/>
      <c r="Y23176" s="429"/>
      <c r="Z23176" s="429"/>
      <c r="AA23176" s="429"/>
      <c r="AB23176" s="185"/>
      <c r="AC23176" s="431"/>
    </row>
    <row r="23177" spans="24:29">
      <c r="X23177" s="429"/>
      <c r="Y23177" s="429"/>
      <c r="Z23177" s="429"/>
      <c r="AA23177" s="429"/>
      <c r="AB23177" s="185"/>
      <c r="AC23177" s="431"/>
    </row>
    <row r="23178" spans="24:29">
      <c r="X23178" s="429"/>
      <c r="Y23178" s="429"/>
      <c r="Z23178" s="429"/>
      <c r="AA23178" s="429"/>
      <c r="AB23178" s="185"/>
      <c r="AC23178" s="431"/>
    </row>
    <row r="23179" spans="24:29">
      <c r="X23179" s="429"/>
      <c r="Y23179" s="429"/>
      <c r="Z23179" s="429"/>
      <c r="AA23179" s="429"/>
      <c r="AB23179" s="185"/>
      <c r="AC23179" s="431"/>
    </row>
    <row r="23180" spans="24:29">
      <c r="X23180" s="429"/>
      <c r="Y23180" s="429"/>
      <c r="Z23180" s="429"/>
      <c r="AA23180" s="429"/>
      <c r="AB23180" s="185"/>
      <c r="AC23180" s="431"/>
    </row>
    <row r="23181" spans="24:29">
      <c r="X23181" s="429"/>
      <c r="Y23181" s="429"/>
      <c r="Z23181" s="429"/>
      <c r="AA23181" s="429"/>
      <c r="AB23181" s="185"/>
      <c r="AC23181" s="431"/>
    </row>
    <row r="23182" spans="24:29">
      <c r="X23182" s="429"/>
      <c r="Y23182" s="429"/>
      <c r="Z23182" s="429"/>
      <c r="AA23182" s="429"/>
      <c r="AB23182" s="185"/>
      <c r="AC23182" s="431"/>
    </row>
    <row r="23183" spans="24:29">
      <c r="X23183" s="429"/>
      <c r="Y23183" s="429"/>
      <c r="Z23183" s="429"/>
      <c r="AA23183" s="429"/>
      <c r="AB23183" s="185"/>
      <c r="AC23183" s="431"/>
    </row>
    <row r="23184" spans="24:29">
      <c r="X23184" s="429"/>
      <c r="Y23184" s="429"/>
      <c r="Z23184" s="429"/>
      <c r="AA23184" s="429"/>
      <c r="AB23184" s="185"/>
      <c r="AC23184" s="431"/>
    </row>
    <row r="23185" spans="24:29">
      <c r="X23185" s="429"/>
      <c r="Y23185" s="429"/>
      <c r="Z23185" s="429"/>
      <c r="AA23185" s="429"/>
      <c r="AB23185" s="185"/>
      <c r="AC23185" s="431"/>
    </row>
    <row r="23186" spans="24:29">
      <c r="X23186" s="429"/>
      <c r="Y23186" s="429"/>
      <c r="Z23186" s="429"/>
      <c r="AA23186" s="429"/>
      <c r="AB23186" s="185"/>
      <c r="AC23186" s="431"/>
    </row>
    <row r="23187" spans="24:29">
      <c r="X23187" s="429"/>
      <c r="Y23187" s="429"/>
      <c r="Z23187" s="429"/>
      <c r="AA23187" s="429"/>
      <c r="AB23187" s="185"/>
      <c r="AC23187" s="431"/>
    </row>
    <row r="23188" spans="24:29">
      <c r="X23188" s="429"/>
      <c r="Y23188" s="429"/>
      <c r="Z23188" s="429"/>
      <c r="AA23188" s="429"/>
      <c r="AB23188" s="185"/>
      <c r="AC23188" s="431"/>
    </row>
    <row r="23189" spans="24:29">
      <c r="X23189" s="429"/>
      <c r="Y23189" s="429"/>
      <c r="Z23189" s="429"/>
      <c r="AA23189" s="429"/>
      <c r="AB23189" s="185"/>
      <c r="AC23189" s="431"/>
    </row>
    <row r="23190" spans="24:29">
      <c r="X23190" s="429"/>
      <c r="Y23190" s="429"/>
      <c r="Z23190" s="429"/>
      <c r="AA23190" s="429"/>
      <c r="AB23190" s="185"/>
      <c r="AC23190" s="431"/>
    </row>
    <row r="23191" spans="24:29">
      <c r="X23191" s="429"/>
      <c r="Y23191" s="429"/>
      <c r="Z23191" s="429"/>
      <c r="AA23191" s="429"/>
      <c r="AB23191" s="185"/>
      <c r="AC23191" s="431"/>
    </row>
    <row r="23192" spans="24:29">
      <c r="X23192" s="429"/>
      <c r="Y23192" s="429"/>
      <c r="Z23192" s="429"/>
      <c r="AA23192" s="429"/>
      <c r="AB23192" s="185"/>
      <c r="AC23192" s="431"/>
    </row>
    <row r="23193" spans="24:29">
      <c r="X23193" s="429"/>
      <c r="Y23193" s="429"/>
      <c r="Z23193" s="429"/>
      <c r="AA23193" s="429"/>
      <c r="AB23193" s="185"/>
      <c r="AC23193" s="431"/>
    </row>
    <row r="23194" spans="24:29">
      <c r="X23194" s="429"/>
      <c r="Y23194" s="429"/>
      <c r="Z23194" s="429"/>
      <c r="AA23194" s="429"/>
      <c r="AB23194" s="185"/>
      <c r="AC23194" s="431"/>
    </row>
    <row r="23195" spans="24:29">
      <c r="X23195" s="429"/>
      <c r="Y23195" s="429"/>
      <c r="Z23195" s="429"/>
      <c r="AA23195" s="429"/>
      <c r="AB23195" s="185"/>
      <c r="AC23195" s="431"/>
    </row>
    <row r="23196" spans="24:29">
      <c r="X23196" s="429"/>
      <c r="Y23196" s="429"/>
      <c r="Z23196" s="429"/>
      <c r="AA23196" s="429"/>
      <c r="AB23196" s="185"/>
      <c r="AC23196" s="431"/>
    </row>
    <row r="23197" spans="24:29">
      <c r="X23197" s="429"/>
      <c r="Y23197" s="429"/>
      <c r="Z23197" s="429"/>
      <c r="AA23197" s="429"/>
      <c r="AB23197" s="185"/>
      <c r="AC23197" s="431"/>
    </row>
    <row r="23198" spans="24:29">
      <c r="X23198" s="429"/>
      <c r="Y23198" s="429"/>
      <c r="Z23198" s="429"/>
      <c r="AA23198" s="429"/>
      <c r="AB23198" s="185"/>
      <c r="AC23198" s="431"/>
    </row>
    <row r="23199" spans="24:29">
      <c r="X23199" s="429"/>
      <c r="Y23199" s="429"/>
      <c r="Z23199" s="429"/>
      <c r="AA23199" s="429"/>
      <c r="AB23199" s="185"/>
      <c r="AC23199" s="431"/>
    </row>
    <row r="23200" spans="24:29">
      <c r="X23200" s="429"/>
      <c r="Y23200" s="429"/>
      <c r="Z23200" s="429"/>
      <c r="AA23200" s="429"/>
      <c r="AB23200" s="185"/>
      <c r="AC23200" s="431"/>
    </row>
    <row r="23201" spans="24:29">
      <c r="X23201" s="429"/>
      <c r="Y23201" s="429"/>
      <c r="Z23201" s="429"/>
      <c r="AA23201" s="429"/>
      <c r="AB23201" s="185"/>
      <c r="AC23201" s="431"/>
    </row>
    <row r="23202" spans="24:29">
      <c r="X23202" s="429"/>
      <c r="Y23202" s="429"/>
      <c r="Z23202" s="429"/>
      <c r="AA23202" s="429"/>
      <c r="AB23202" s="185"/>
      <c r="AC23202" s="431"/>
    </row>
    <row r="23203" spans="24:29">
      <c r="X23203" s="429"/>
      <c r="Y23203" s="429"/>
      <c r="Z23203" s="429"/>
      <c r="AA23203" s="429"/>
      <c r="AB23203" s="185"/>
      <c r="AC23203" s="431"/>
    </row>
    <row r="23204" spans="24:29">
      <c r="X23204" s="429"/>
      <c r="Y23204" s="429"/>
      <c r="Z23204" s="429"/>
      <c r="AA23204" s="429"/>
      <c r="AB23204" s="185"/>
      <c r="AC23204" s="431"/>
    </row>
    <row r="23205" spans="24:29">
      <c r="X23205" s="429"/>
      <c r="Y23205" s="429"/>
      <c r="Z23205" s="429"/>
      <c r="AA23205" s="429"/>
      <c r="AB23205" s="185"/>
      <c r="AC23205" s="431"/>
    </row>
    <row r="23206" spans="24:29">
      <c r="X23206" s="429"/>
      <c r="Y23206" s="429"/>
      <c r="Z23206" s="429"/>
      <c r="AA23206" s="429"/>
      <c r="AB23206" s="185"/>
      <c r="AC23206" s="431"/>
    </row>
    <row r="23207" spans="24:29">
      <c r="X23207" s="429"/>
      <c r="Y23207" s="429"/>
      <c r="Z23207" s="429"/>
      <c r="AA23207" s="429"/>
      <c r="AB23207" s="185"/>
      <c r="AC23207" s="431"/>
    </row>
    <row r="23208" spans="24:29">
      <c r="X23208" s="429"/>
      <c r="Y23208" s="429"/>
      <c r="Z23208" s="429"/>
      <c r="AA23208" s="429"/>
      <c r="AB23208" s="185"/>
      <c r="AC23208" s="431"/>
    </row>
    <row r="23209" spans="24:29">
      <c r="X23209" s="429"/>
      <c r="Y23209" s="429"/>
      <c r="Z23209" s="429"/>
      <c r="AA23209" s="429"/>
      <c r="AB23209" s="185"/>
      <c r="AC23209" s="431"/>
    </row>
    <row r="23210" spans="24:29">
      <c r="X23210" s="429"/>
      <c r="Y23210" s="429"/>
      <c r="Z23210" s="429"/>
      <c r="AA23210" s="429"/>
      <c r="AB23210" s="185"/>
      <c r="AC23210" s="431"/>
    </row>
    <row r="23211" spans="24:29">
      <c r="X23211" s="429"/>
      <c r="Y23211" s="429"/>
      <c r="Z23211" s="429"/>
      <c r="AA23211" s="429"/>
      <c r="AB23211" s="185"/>
      <c r="AC23211" s="431"/>
    </row>
    <row r="23212" spans="24:29">
      <c r="X23212" s="429"/>
      <c r="Y23212" s="429"/>
      <c r="Z23212" s="429"/>
      <c r="AA23212" s="429"/>
      <c r="AB23212" s="185"/>
      <c r="AC23212" s="431"/>
    </row>
    <row r="23213" spans="24:29">
      <c r="X23213" s="429"/>
      <c r="Y23213" s="429"/>
      <c r="Z23213" s="429"/>
      <c r="AA23213" s="429"/>
      <c r="AB23213" s="185"/>
      <c r="AC23213" s="431"/>
    </row>
    <row r="23214" spans="24:29">
      <c r="X23214" s="429"/>
      <c r="Y23214" s="429"/>
      <c r="Z23214" s="429"/>
      <c r="AA23214" s="429"/>
      <c r="AB23214" s="185"/>
      <c r="AC23214" s="431"/>
    </row>
    <row r="23215" spans="24:29">
      <c r="X23215" s="429"/>
      <c r="Y23215" s="429"/>
      <c r="Z23215" s="429"/>
      <c r="AA23215" s="429"/>
      <c r="AB23215" s="185"/>
      <c r="AC23215" s="431"/>
    </row>
    <row r="23216" spans="24:29">
      <c r="X23216" s="429"/>
      <c r="Y23216" s="429"/>
      <c r="Z23216" s="429"/>
      <c r="AA23216" s="429"/>
      <c r="AB23216" s="185"/>
      <c r="AC23216" s="431"/>
    </row>
    <row r="23217" spans="24:29">
      <c r="X23217" s="429"/>
      <c r="Y23217" s="429"/>
      <c r="Z23217" s="429"/>
      <c r="AA23217" s="429"/>
      <c r="AB23217" s="185"/>
      <c r="AC23217" s="431"/>
    </row>
    <row r="23218" spans="24:29">
      <c r="X23218" s="429"/>
      <c r="Y23218" s="429"/>
      <c r="Z23218" s="429"/>
      <c r="AA23218" s="429"/>
      <c r="AB23218" s="185"/>
      <c r="AC23218" s="431"/>
    </row>
    <row r="23219" spans="24:29">
      <c r="X23219" s="429"/>
      <c r="Y23219" s="429"/>
      <c r="Z23219" s="429"/>
      <c r="AA23219" s="429"/>
      <c r="AB23219" s="185"/>
      <c r="AC23219" s="431"/>
    </row>
    <row r="23220" spans="24:29">
      <c r="X23220" s="429"/>
      <c r="Y23220" s="429"/>
      <c r="Z23220" s="429"/>
      <c r="AA23220" s="429"/>
      <c r="AB23220" s="185"/>
      <c r="AC23220" s="431"/>
    </row>
    <row r="23221" spans="24:29">
      <c r="X23221" s="429"/>
      <c r="Y23221" s="429"/>
      <c r="Z23221" s="429"/>
      <c r="AA23221" s="429"/>
      <c r="AB23221" s="185"/>
      <c r="AC23221" s="431"/>
    </row>
    <row r="23222" spans="24:29">
      <c r="X23222" s="429"/>
      <c r="Y23222" s="429"/>
      <c r="Z23222" s="429"/>
      <c r="AA23222" s="429"/>
      <c r="AB23222" s="185"/>
      <c r="AC23222" s="431"/>
    </row>
    <row r="23223" spans="24:29">
      <c r="X23223" s="429"/>
      <c r="Y23223" s="429"/>
      <c r="Z23223" s="429"/>
      <c r="AA23223" s="429"/>
      <c r="AB23223" s="185"/>
      <c r="AC23223" s="431"/>
    </row>
    <row r="23224" spans="24:29">
      <c r="X23224" s="429"/>
      <c r="Y23224" s="429"/>
      <c r="Z23224" s="429"/>
      <c r="AA23224" s="429"/>
      <c r="AB23224" s="185"/>
      <c r="AC23224" s="431"/>
    </row>
    <row r="23225" spans="24:29">
      <c r="X23225" s="429"/>
      <c r="Y23225" s="429"/>
      <c r="Z23225" s="429"/>
      <c r="AA23225" s="429"/>
      <c r="AB23225" s="185"/>
      <c r="AC23225" s="431"/>
    </row>
    <row r="23226" spans="24:29">
      <c r="X23226" s="429"/>
      <c r="Y23226" s="429"/>
      <c r="Z23226" s="429"/>
      <c r="AA23226" s="429"/>
      <c r="AB23226" s="185"/>
      <c r="AC23226" s="431"/>
    </row>
    <row r="23227" spans="24:29">
      <c r="X23227" s="429"/>
      <c r="Y23227" s="429"/>
      <c r="Z23227" s="429"/>
      <c r="AA23227" s="429"/>
      <c r="AB23227" s="185"/>
      <c r="AC23227" s="431"/>
    </row>
    <row r="23228" spans="24:29">
      <c r="X23228" s="429"/>
      <c r="Y23228" s="429"/>
      <c r="Z23228" s="429"/>
      <c r="AA23228" s="429"/>
      <c r="AB23228" s="185"/>
      <c r="AC23228" s="431"/>
    </row>
    <row r="23229" spans="24:29">
      <c r="X23229" s="429"/>
      <c r="Y23229" s="429"/>
      <c r="Z23229" s="429"/>
      <c r="AA23229" s="429"/>
      <c r="AB23229" s="185"/>
      <c r="AC23229" s="431"/>
    </row>
    <row r="23230" spans="24:29">
      <c r="X23230" s="429"/>
      <c r="Y23230" s="429"/>
      <c r="Z23230" s="429"/>
      <c r="AA23230" s="429"/>
      <c r="AB23230" s="185"/>
      <c r="AC23230" s="431"/>
    </row>
    <row r="23231" spans="24:29">
      <c r="X23231" s="429"/>
      <c r="Y23231" s="429"/>
      <c r="Z23231" s="429"/>
      <c r="AA23231" s="429"/>
      <c r="AB23231" s="185"/>
      <c r="AC23231" s="431"/>
    </row>
    <row r="23232" spans="24:29">
      <c r="X23232" s="429"/>
      <c r="Y23232" s="429"/>
      <c r="Z23232" s="429"/>
      <c r="AA23232" s="429"/>
      <c r="AB23232" s="185"/>
      <c r="AC23232" s="431"/>
    </row>
    <row r="23233" spans="24:29">
      <c r="X23233" s="429"/>
      <c r="Y23233" s="429"/>
      <c r="Z23233" s="429"/>
      <c r="AA23233" s="429"/>
      <c r="AB23233" s="185"/>
      <c r="AC23233" s="431"/>
    </row>
    <row r="23234" spans="24:29">
      <c r="X23234" s="429"/>
      <c r="Y23234" s="429"/>
      <c r="Z23234" s="429"/>
      <c r="AA23234" s="429"/>
      <c r="AB23234" s="185"/>
      <c r="AC23234" s="431"/>
    </row>
    <row r="23235" spans="24:29">
      <c r="X23235" s="429"/>
      <c r="Y23235" s="429"/>
      <c r="Z23235" s="429"/>
      <c r="AA23235" s="429"/>
      <c r="AB23235" s="185"/>
      <c r="AC23235" s="431"/>
    </row>
    <row r="23236" spans="24:29">
      <c r="X23236" s="429"/>
      <c r="Y23236" s="429"/>
      <c r="Z23236" s="429"/>
      <c r="AA23236" s="429"/>
      <c r="AB23236" s="185"/>
      <c r="AC23236" s="431"/>
    </row>
    <row r="23237" spans="24:29">
      <c r="X23237" s="429"/>
      <c r="Y23237" s="429"/>
      <c r="Z23237" s="429"/>
      <c r="AA23237" s="429"/>
      <c r="AB23237" s="185"/>
      <c r="AC23237" s="431"/>
    </row>
    <row r="23238" spans="24:29">
      <c r="X23238" s="429"/>
      <c r="Y23238" s="429"/>
      <c r="Z23238" s="429"/>
      <c r="AA23238" s="429"/>
      <c r="AB23238" s="185"/>
      <c r="AC23238" s="431"/>
    </row>
    <row r="23239" spans="24:29">
      <c r="X23239" s="429"/>
      <c r="Y23239" s="429"/>
      <c r="Z23239" s="429"/>
      <c r="AA23239" s="429"/>
      <c r="AB23239" s="185"/>
      <c r="AC23239" s="431"/>
    </row>
    <row r="23240" spans="24:29">
      <c r="X23240" s="429"/>
      <c r="Y23240" s="429"/>
      <c r="Z23240" s="429"/>
      <c r="AA23240" s="429"/>
      <c r="AB23240" s="185"/>
      <c r="AC23240" s="431"/>
    </row>
    <row r="23241" spans="24:29">
      <c r="X23241" s="429"/>
      <c r="Y23241" s="429"/>
      <c r="Z23241" s="429"/>
      <c r="AA23241" s="429"/>
      <c r="AB23241" s="185"/>
      <c r="AC23241" s="431"/>
    </row>
    <row r="23242" spans="24:29">
      <c r="X23242" s="429"/>
      <c r="Y23242" s="429"/>
      <c r="Z23242" s="429"/>
      <c r="AA23242" s="429"/>
      <c r="AB23242" s="185"/>
      <c r="AC23242" s="431"/>
    </row>
    <row r="23243" spans="24:29">
      <c r="X23243" s="429"/>
      <c r="Y23243" s="429"/>
      <c r="Z23243" s="429"/>
      <c r="AA23243" s="429"/>
      <c r="AB23243" s="185"/>
      <c r="AC23243" s="431"/>
    </row>
    <row r="23244" spans="24:29">
      <c r="X23244" s="429"/>
      <c r="Y23244" s="429"/>
      <c r="Z23244" s="429"/>
      <c r="AA23244" s="429"/>
      <c r="AB23244" s="185"/>
      <c r="AC23244" s="431"/>
    </row>
    <row r="23245" spans="24:29">
      <c r="X23245" s="429"/>
      <c r="Y23245" s="429"/>
      <c r="Z23245" s="429"/>
      <c r="AA23245" s="429"/>
      <c r="AB23245" s="185"/>
      <c r="AC23245" s="431"/>
    </row>
    <row r="23246" spans="24:29">
      <c r="X23246" s="429"/>
      <c r="Y23246" s="429"/>
      <c r="Z23246" s="429"/>
      <c r="AA23246" s="429"/>
      <c r="AB23246" s="185"/>
      <c r="AC23246" s="431"/>
    </row>
    <row r="23247" spans="24:29">
      <c r="X23247" s="429"/>
      <c r="Y23247" s="429"/>
      <c r="Z23247" s="429"/>
      <c r="AA23247" s="429"/>
      <c r="AB23247" s="185"/>
      <c r="AC23247" s="431"/>
    </row>
    <row r="23248" spans="24:29">
      <c r="X23248" s="429"/>
      <c r="Y23248" s="429"/>
      <c r="Z23248" s="429"/>
      <c r="AA23248" s="429"/>
      <c r="AB23248" s="185"/>
      <c r="AC23248" s="431"/>
    </row>
    <row r="23249" spans="24:29">
      <c r="X23249" s="429"/>
      <c r="Y23249" s="429"/>
      <c r="Z23249" s="429"/>
      <c r="AA23249" s="429"/>
      <c r="AB23249" s="185"/>
      <c r="AC23249" s="431"/>
    </row>
    <row r="23250" spans="24:29">
      <c r="X23250" s="429"/>
      <c r="Y23250" s="429"/>
      <c r="Z23250" s="429"/>
      <c r="AA23250" s="429"/>
      <c r="AB23250" s="185"/>
      <c r="AC23250" s="431"/>
    </row>
    <row r="23251" spans="24:29">
      <c r="X23251" s="429"/>
      <c r="Y23251" s="429"/>
      <c r="Z23251" s="429"/>
      <c r="AA23251" s="429"/>
      <c r="AB23251" s="185"/>
      <c r="AC23251" s="431"/>
    </row>
    <row r="23252" spans="24:29">
      <c r="X23252" s="429"/>
      <c r="Y23252" s="429"/>
      <c r="Z23252" s="429"/>
      <c r="AA23252" s="429"/>
      <c r="AB23252" s="185"/>
      <c r="AC23252" s="431"/>
    </row>
    <row r="23253" spans="24:29">
      <c r="X23253" s="429"/>
      <c r="Y23253" s="429"/>
      <c r="Z23253" s="429"/>
      <c r="AA23253" s="429"/>
      <c r="AB23253" s="185"/>
      <c r="AC23253" s="431"/>
    </row>
    <row r="23254" spans="24:29">
      <c r="X23254" s="429"/>
      <c r="Y23254" s="429"/>
      <c r="Z23254" s="429"/>
      <c r="AA23254" s="429"/>
      <c r="AB23254" s="185"/>
      <c r="AC23254" s="431"/>
    </row>
    <row r="23255" spans="24:29">
      <c r="X23255" s="429"/>
      <c r="Y23255" s="429"/>
      <c r="Z23255" s="429"/>
      <c r="AA23255" s="429"/>
      <c r="AB23255" s="185"/>
      <c r="AC23255" s="431"/>
    </row>
    <row r="23256" spans="24:29">
      <c r="X23256" s="429"/>
      <c r="Y23256" s="429"/>
      <c r="Z23256" s="429"/>
      <c r="AA23256" s="429"/>
      <c r="AB23256" s="185"/>
      <c r="AC23256" s="431"/>
    </row>
    <row r="23257" spans="24:29">
      <c r="X23257" s="429"/>
      <c r="Y23257" s="429"/>
      <c r="Z23257" s="429"/>
      <c r="AA23257" s="429"/>
      <c r="AB23257" s="185"/>
      <c r="AC23257" s="431"/>
    </row>
    <row r="23258" spans="24:29">
      <c r="X23258" s="429"/>
      <c r="Y23258" s="429"/>
      <c r="Z23258" s="429"/>
      <c r="AA23258" s="429"/>
      <c r="AB23258" s="185"/>
      <c r="AC23258" s="431"/>
    </row>
    <row r="23259" spans="24:29">
      <c r="X23259" s="429"/>
      <c r="Y23259" s="429"/>
      <c r="Z23259" s="429"/>
      <c r="AA23259" s="429"/>
      <c r="AB23259" s="185"/>
      <c r="AC23259" s="431"/>
    </row>
    <row r="23260" spans="24:29">
      <c r="X23260" s="429"/>
      <c r="Y23260" s="429"/>
      <c r="Z23260" s="429"/>
      <c r="AA23260" s="429"/>
      <c r="AB23260" s="185"/>
      <c r="AC23260" s="431"/>
    </row>
    <row r="23261" spans="24:29">
      <c r="X23261" s="429"/>
      <c r="Y23261" s="429"/>
      <c r="Z23261" s="429"/>
      <c r="AA23261" s="429"/>
      <c r="AB23261" s="185"/>
      <c r="AC23261" s="431"/>
    </row>
    <row r="23262" spans="24:29">
      <c r="X23262" s="429"/>
      <c r="Y23262" s="429"/>
      <c r="Z23262" s="429"/>
      <c r="AA23262" s="429"/>
      <c r="AB23262" s="185"/>
      <c r="AC23262" s="431"/>
    </row>
    <row r="23263" spans="24:29">
      <c r="X23263" s="429"/>
      <c r="Y23263" s="429"/>
      <c r="Z23263" s="429"/>
      <c r="AA23263" s="429"/>
      <c r="AB23263" s="185"/>
      <c r="AC23263" s="431"/>
    </row>
    <row r="23264" spans="24:29">
      <c r="X23264" s="429"/>
      <c r="Y23264" s="429"/>
      <c r="Z23264" s="429"/>
      <c r="AA23264" s="429"/>
      <c r="AB23264" s="185"/>
      <c r="AC23264" s="431"/>
    </row>
    <row r="23265" spans="24:29">
      <c r="X23265" s="429"/>
      <c r="Y23265" s="429"/>
      <c r="Z23265" s="429"/>
      <c r="AA23265" s="429"/>
      <c r="AB23265" s="185"/>
      <c r="AC23265" s="431"/>
    </row>
    <row r="23266" spans="24:29">
      <c r="X23266" s="429"/>
      <c r="Y23266" s="429"/>
      <c r="Z23266" s="429"/>
      <c r="AA23266" s="429"/>
      <c r="AB23266" s="185"/>
      <c r="AC23266" s="431"/>
    </row>
    <row r="23267" spans="24:29">
      <c r="X23267" s="429"/>
      <c r="Y23267" s="429"/>
      <c r="Z23267" s="429"/>
      <c r="AA23267" s="429"/>
      <c r="AB23267" s="185"/>
      <c r="AC23267" s="431"/>
    </row>
    <row r="23268" spans="24:29">
      <c r="X23268" s="429"/>
      <c r="Y23268" s="429"/>
      <c r="Z23268" s="429"/>
      <c r="AA23268" s="429"/>
      <c r="AB23268" s="185"/>
      <c r="AC23268" s="431"/>
    </row>
    <row r="23269" spans="24:29">
      <c r="X23269" s="429"/>
      <c r="Y23269" s="429"/>
      <c r="Z23269" s="429"/>
      <c r="AA23269" s="429"/>
      <c r="AB23269" s="185"/>
      <c r="AC23269" s="431"/>
    </row>
    <row r="23270" spans="24:29">
      <c r="X23270" s="429"/>
      <c r="Y23270" s="429"/>
      <c r="Z23270" s="429"/>
      <c r="AA23270" s="429"/>
      <c r="AB23270" s="185"/>
      <c r="AC23270" s="431"/>
    </row>
    <row r="23271" spans="24:29">
      <c r="X23271" s="429"/>
      <c r="Y23271" s="429"/>
      <c r="Z23271" s="429"/>
      <c r="AA23271" s="429"/>
      <c r="AB23271" s="185"/>
      <c r="AC23271" s="431"/>
    </row>
    <row r="23272" spans="24:29">
      <c r="X23272" s="429"/>
      <c r="Y23272" s="429"/>
      <c r="Z23272" s="429"/>
      <c r="AA23272" s="429"/>
      <c r="AB23272" s="185"/>
      <c r="AC23272" s="431"/>
    </row>
    <row r="23273" spans="24:29">
      <c r="X23273" s="429"/>
      <c r="Y23273" s="429"/>
      <c r="Z23273" s="429"/>
      <c r="AA23273" s="429"/>
      <c r="AB23273" s="185"/>
      <c r="AC23273" s="431"/>
    </row>
    <row r="23274" spans="24:29">
      <c r="X23274" s="429"/>
      <c r="Y23274" s="429"/>
      <c r="Z23274" s="429"/>
      <c r="AA23274" s="429"/>
      <c r="AB23274" s="185"/>
      <c r="AC23274" s="431"/>
    </row>
    <row r="23275" spans="24:29">
      <c r="X23275" s="429"/>
      <c r="Y23275" s="429"/>
      <c r="Z23275" s="429"/>
      <c r="AA23275" s="429"/>
      <c r="AB23275" s="185"/>
      <c r="AC23275" s="431"/>
    </row>
    <row r="23276" spans="24:29">
      <c r="X23276" s="429"/>
      <c r="Y23276" s="429"/>
      <c r="Z23276" s="429"/>
      <c r="AA23276" s="429"/>
      <c r="AB23276" s="185"/>
      <c r="AC23276" s="431"/>
    </row>
    <row r="23277" spans="24:29">
      <c r="X23277" s="429"/>
      <c r="Y23277" s="429"/>
      <c r="Z23277" s="429"/>
      <c r="AA23277" s="429"/>
      <c r="AB23277" s="185"/>
      <c r="AC23277" s="431"/>
    </row>
    <row r="23278" spans="24:29">
      <c r="X23278" s="429"/>
      <c r="Y23278" s="429"/>
      <c r="Z23278" s="429"/>
      <c r="AA23278" s="429"/>
      <c r="AB23278" s="185"/>
      <c r="AC23278" s="431"/>
    </row>
    <row r="23279" spans="24:29">
      <c r="X23279" s="429"/>
      <c r="Y23279" s="429"/>
      <c r="Z23279" s="429"/>
      <c r="AA23279" s="429"/>
      <c r="AB23279" s="185"/>
      <c r="AC23279" s="431"/>
    </row>
    <row r="23280" spans="24:29">
      <c r="X23280" s="429"/>
      <c r="Y23280" s="429"/>
      <c r="Z23280" s="429"/>
      <c r="AA23280" s="429"/>
      <c r="AB23280" s="185"/>
      <c r="AC23280" s="431"/>
    </row>
    <row r="23281" spans="24:29">
      <c r="X23281" s="429"/>
      <c r="Y23281" s="429"/>
      <c r="Z23281" s="429"/>
      <c r="AA23281" s="429"/>
      <c r="AB23281" s="185"/>
      <c r="AC23281" s="431"/>
    </row>
    <row r="23282" spans="24:29">
      <c r="X23282" s="429"/>
      <c r="Y23282" s="429"/>
      <c r="Z23282" s="429"/>
      <c r="AA23282" s="429"/>
      <c r="AB23282" s="185"/>
      <c r="AC23282" s="431"/>
    </row>
    <row r="23283" spans="24:29">
      <c r="X23283" s="429"/>
      <c r="Y23283" s="429"/>
      <c r="Z23283" s="429"/>
      <c r="AA23283" s="429"/>
      <c r="AB23283" s="185"/>
      <c r="AC23283" s="431"/>
    </row>
    <row r="23284" spans="24:29">
      <c r="X23284" s="429"/>
      <c r="Y23284" s="429"/>
      <c r="Z23284" s="429"/>
      <c r="AA23284" s="429"/>
      <c r="AB23284" s="185"/>
      <c r="AC23284" s="431"/>
    </row>
    <row r="23285" spans="24:29">
      <c r="X23285" s="429"/>
      <c r="Y23285" s="429"/>
      <c r="Z23285" s="429"/>
      <c r="AA23285" s="429"/>
      <c r="AB23285" s="185"/>
      <c r="AC23285" s="431"/>
    </row>
    <row r="23286" spans="24:29">
      <c r="X23286" s="429"/>
      <c r="Y23286" s="429"/>
      <c r="Z23286" s="429"/>
      <c r="AA23286" s="429"/>
      <c r="AB23286" s="185"/>
      <c r="AC23286" s="431"/>
    </row>
    <row r="23287" spans="24:29">
      <c r="X23287" s="429"/>
      <c r="Y23287" s="429"/>
      <c r="Z23287" s="429"/>
      <c r="AA23287" s="429"/>
      <c r="AB23287" s="185"/>
      <c r="AC23287" s="431"/>
    </row>
    <row r="23288" spans="24:29">
      <c r="X23288" s="429"/>
      <c r="Y23288" s="429"/>
      <c r="Z23288" s="429"/>
      <c r="AA23288" s="429"/>
      <c r="AB23288" s="185"/>
      <c r="AC23288" s="431"/>
    </row>
    <row r="23289" spans="24:29">
      <c r="X23289" s="429"/>
      <c r="Y23289" s="429"/>
      <c r="Z23289" s="429"/>
      <c r="AA23289" s="429"/>
      <c r="AB23289" s="185"/>
      <c r="AC23289" s="431"/>
    </row>
    <row r="23290" spans="24:29">
      <c r="X23290" s="429"/>
      <c r="Y23290" s="429"/>
      <c r="Z23290" s="429"/>
      <c r="AA23290" s="429"/>
      <c r="AB23290" s="185"/>
      <c r="AC23290" s="431"/>
    </row>
    <row r="23291" spans="24:29">
      <c r="X23291" s="429"/>
      <c r="Y23291" s="429"/>
      <c r="Z23291" s="429"/>
      <c r="AA23291" s="429"/>
      <c r="AB23291" s="185"/>
      <c r="AC23291" s="431"/>
    </row>
    <row r="23292" spans="24:29">
      <c r="X23292" s="429"/>
      <c r="Y23292" s="429"/>
      <c r="Z23292" s="429"/>
      <c r="AA23292" s="429"/>
      <c r="AB23292" s="185"/>
      <c r="AC23292" s="431"/>
    </row>
    <row r="23293" spans="24:29">
      <c r="X23293" s="429"/>
      <c r="Y23293" s="429"/>
      <c r="Z23293" s="429"/>
      <c r="AA23293" s="429"/>
      <c r="AB23293" s="185"/>
      <c r="AC23293" s="431"/>
    </row>
    <row r="23294" spans="24:29">
      <c r="X23294" s="429"/>
      <c r="Y23294" s="429"/>
      <c r="Z23294" s="429"/>
      <c r="AA23294" s="429"/>
      <c r="AB23294" s="185"/>
      <c r="AC23294" s="431"/>
    </row>
    <row r="23295" spans="24:29">
      <c r="X23295" s="429"/>
      <c r="Y23295" s="429"/>
      <c r="Z23295" s="429"/>
      <c r="AA23295" s="429"/>
      <c r="AB23295" s="185"/>
      <c r="AC23295" s="431"/>
    </row>
    <row r="23296" spans="24:29">
      <c r="X23296" s="429"/>
      <c r="Y23296" s="429"/>
      <c r="Z23296" s="429"/>
      <c r="AA23296" s="429"/>
      <c r="AB23296" s="185"/>
      <c r="AC23296" s="431"/>
    </row>
    <row r="23297" spans="24:29">
      <c r="X23297" s="429"/>
      <c r="Y23297" s="429"/>
      <c r="Z23297" s="429"/>
      <c r="AA23297" s="429"/>
      <c r="AB23297" s="185"/>
      <c r="AC23297" s="431"/>
    </row>
    <row r="23298" spans="24:29">
      <c r="X23298" s="429"/>
      <c r="Y23298" s="429"/>
      <c r="Z23298" s="429"/>
      <c r="AA23298" s="429"/>
      <c r="AB23298" s="185"/>
      <c r="AC23298" s="431"/>
    </row>
    <row r="23299" spans="24:29">
      <c r="X23299" s="429"/>
      <c r="Y23299" s="429"/>
      <c r="Z23299" s="429"/>
      <c r="AA23299" s="429"/>
      <c r="AB23299" s="185"/>
      <c r="AC23299" s="431"/>
    </row>
    <row r="23300" spans="24:29">
      <c r="X23300" s="429"/>
      <c r="Y23300" s="429"/>
      <c r="Z23300" s="429"/>
      <c r="AA23300" s="429"/>
      <c r="AB23300" s="185"/>
      <c r="AC23300" s="431"/>
    </row>
    <row r="23301" spans="24:29">
      <c r="X23301" s="429"/>
      <c r="Y23301" s="429"/>
      <c r="Z23301" s="429"/>
      <c r="AA23301" s="429"/>
      <c r="AB23301" s="185"/>
      <c r="AC23301" s="431"/>
    </row>
    <row r="23302" spans="24:29">
      <c r="X23302" s="429"/>
      <c r="Y23302" s="429"/>
      <c r="Z23302" s="429"/>
      <c r="AA23302" s="429"/>
      <c r="AB23302" s="185"/>
      <c r="AC23302" s="431"/>
    </row>
    <row r="23303" spans="24:29">
      <c r="X23303" s="429"/>
      <c r="Y23303" s="429"/>
      <c r="Z23303" s="429"/>
      <c r="AA23303" s="429"/>
      <c r="AB23303" s="185"/>
      <c r="AC23303" s="431"/>
    </row>
    <row r="23304" spans="24:29">
      <c r="X23304" s="429"/>
      <c r="Y23304" s="429"/>
      <c r="Z23304" s="429"/>
      <c r="AA23304" s="429"/>
      <c r="AB23304" s="185"/>
      <c r="AC23304" s="431"/>
    </row>
    <row r="23305" spans="24:29">
      <c r="X23305" s="429"/>
      <c r="Y23305" s="429"/>
      <c r="Z23305" s="429"/>
      <c r="AA23305" s="429"/>
      <c r="AB23305" s="185"/>
      <c r="AC23305" s="431"/>
    </row>
    <row r="23306" spans="24:29">
      <c r="X23306" s="429"/>
      <c r="Y23306" s="429"/>
      <c r="Z23306" s="429"/>
      <c r="AA23306" s="429"/>
      <c r="AB23306" s="185"/>
      <c r="AC23306" s="431"/>
    </row>
    <row r="23307" spans="24:29">
      <c r="X23307" s="429"/>
      <c r="Y23307" s="429"/>
      <c r="Z23307" s="429"/>
      <c r="AA23307" s="429"/>
      <c r="AB23307" s="185"/>
      <c r="AC23307" s="431"/>
    </row>
    <row r="23308" spans="24:29">
      <c r="X23308" s="429"/>
      <c r="Y23308" s="429"/>
      <c r="Z23308" s="429"/>
      <c r="AA23308" s="429"/>
      <c r="AB23308" s="185"/>
      <c r="AC23308" s="431"/>
    </row>
    <row r="23309" spans="24:29">
      <c r="X23309" s="429"/>
      <c r="Y23309" s="429"/>
      <c r="Z23309" s="429"/>
      <c r="AA23309" s="429"/>
      <c r="AB23309" s="185"/>
      <c r="AC23309" s="431"/>
    </row>
    <row r="23310" spans="24:29">
      <c r="X23310" s="429"/>
      <c r="Y23310" s="429"/>
      <c r="Z23310" s="429"/>
      <c r="AA23310" s="429"/>
      <c r="AB23310" s="185"/>
      <c r="AC23310" s="431"/>
    </row>
    <row r="23311" spans="24:29">
      <c r="X23311" s="429"/>
      <c r="Y23311" s="429"/>
      <c r="Z23311" s="429"/>
      <c r="AA23311" s="429"/>
      <c r="AB23311" s="185"/>
      <c r="AC23311" s="431"/>
    </row>
    <row r="23312" spans="24:29">
      <c r="X23312" s="429"/>
      <c r="Y23312" s="429"/>
      <c r="Z23312" s="429"/>
      <c r="AA23312" s="429"/>
      <c r="AB23312" s="185"/>
      <c r="AC23312" s="431"/>
    </row>
    <row r="23313" spans="24:29">
      <c r="X23313" s="429"/>
      <c r="Y23313" s="429"/>
      <c r="Z23313" s="429"/>
      <c r="AA23313" s="429"/>
      <c r="AB23313" s="185"/>
      <c r="AC23313" s="431"/>
    </row>
    <row r="23314" spans="24:29">
      <c r="X23314" s="429"/>
      <c r="Y23314" s="429"/>
      <c r="Z23314" s="429"/>
      <c r="AA23314" s="429"/>
      <c r="AB23314" s="185"/>
      <c r="AC23314" s="431"/>
    </row>
    <row r="23315" spans="24:29">
      <c r="X23315" s="429"/>
      <c r="Y23315" s="429"/>
      <c r="Z23315" s="429"/>
      <c r="AA23315" s="429"/>
      <c r="AB23315" s="185"/>
      <c r="AC23315" s="431"/>
    </row>
    <row r="23316" spans="24:29">
      <c r="X23316" s="429"/>
      <c r="Y23316" s="429"/>
      <c r="Z23316" s="429"/>
      <c r="AA23316" s="429"/>
      <c r="AB23316" s="185"/>
      <c r="AC23316" s="431"/>
    </row>
    <row r="23317" spans="24:29">
      <c r="X23317" s="429"/>
      <c r="Y23317" s="429"/>
      <c r="Z23317" s="429"/>
      <c r="AA23317" s="429"/>
      <c r="AB23317" s="185"/>
      <c r="AC23317" s="431"/>
    </row>
    <row r="23318" spans="24:29">
      <c r="X23318" s="429"/>
      <c r="Y23318" s="429"/>
      <c r="Z23318" s="429"/>
      <c r="AA23318" s="429"/>
      <c r="AB23318" s="185"/>
      <c r="AC23318" s="431"/>
    </row>
    <row r="23319" spans="24:29">
      <c r="X23319" s="429"/>
      <c r="Y23319" s="429"/>
      <c r="Z23319" s="429"/>
      <c r="AA23319" s="429"/>
      <c r="AB23319" s="185"/>
      <c r="AC23319" s="431"/>
    </row>
    <row r="23320" spans="24:29">
      <c r="X23320" s="429"/>
      <c r="Y23320" s="429"/>
      <c r="Z23320" s="429"/>
      <c r="AA23320" s="429"/>
      <c r="AB23320" s="185"/>
      <c r="AC23320" s="431"/>
    </row>
    <row r="23321" spans="24:29">
      <c r="X23321" s="429"/>
      <c r="Y23321" s="429"/>
      <c r="Z23321" s="429"/>
      <c r="AA23321" s="429"/>
      <c r="AB23321" s="185"/>
      <c r="AC23321" s="431"/>
    </row>
    <row r="23322" spans="24:29">
      <c r="X23322" s="429"/>
      <c r="Y23322" s="429"/>
      <c r="Z23322" s="429"/>
      <c r="AA23322" s="429"/>
      <c r="AB23322" s="185"/>
      <c r="AC23322" s="431"/>
    </row>
    <row r="23323" spans="24:29">
      <c r="X23323" s="429"/>
      <c r="Y23323" s="429"/>
      <c r="Z23323" s="429"/>
      <c r="AA23323" s="429"/>
      <c r="AB23323" s="185"/>
      <c r="AC23323" s="431"/>
    </row>
    <row r="23324" spans="24:29">
      <c r="X23324" s="429"/>
      <c r="Y23324" s="429"/>
      <c r="Z23324" s="429"/>
      <c r="AA23324" s="429"/>
      <c r="AB23324" s="185"/>
      <c r="AC23324" s="431"/>
    </row>
    <row r="23325" spans="24:29">
      <c r="X23325" s="429"/>
      <c r="Y23325" s="429"/>
      <c r="Z23325" s="429"/>
      <c r="AA23325" s="429"/>
      <c r="AB23325" s="185"/>
      <c r="AC23325" s="431"/>
    </row>
    <row r="23326" spans="24:29">
      <c r="X23326" s="429"/>
      <c r="Y23326" s="429"/>
      <c r="Z23326" s="429"/>
      <c r="AA23326" s="429"/>
      <c r="AB23326" s="185"/>
      <c r="AC23326" s="431"/>
    </row>
    <row r="23327" spans="24:29">
      <c r="X23327" s="429"/>
      <c r="Y23327" s="429"/>
      <c r="Z23327" s="429"/>
      <c r="AA23327" s="429"/>
      <c r="AB23327" s="185"/>
      <c r="AC23327" s="431"/>
    </row>
    <row r="23328" spans="24:29">
      <c r="X23328" s="429"/>
      <c r="Y23328" s="429"/>
      <c r="Z23328" s="429"/>
      <c r="AA23328" s="429"/>
      <c r="AB23328" s="185"/>
      <c r="AC23328" s="431"/>
    </row>
    <row r="23329" spans="24:29">
      <c r="X23329" s="429"/>
      <c r="Y23329" s="429"/>
      <c r="Z23329" s="429"/>
      <c r="AA23329" s="429"/>
      <c r="AB23329" s="185"/>
      <c r="AC23329" s="431"/>
    </row>
    <row r="23330" spans="24:29">
      <c r="X23330" s="429"/>
      <c r="Y23330" s="429"/>
      <c r="Z23330" s="429"/>
      <c r="AA23330" s="429"/>
      <c r="AB23330" s="185"/>
      <c r="AC23330" s="431"/>
    </row>
    <row r="23331" spans="24:29">
      <c r="X23331" s="429"/>
      <c r="Y23331" s="429"/>
      <c r="Z23331" s="429"/>
      <c r="AA23331" s="429"/>
      <c r="AB23331" s="185"/>
      <c r="AC23331" s="431"/>
    </row>
    <row r="23332" spans="24:29">
      <c r="X23332" s="429"/>
      <c r="Y23332" s="429"/>
      <c r="Z23332" s="429"/>
      <c r="AA23332" s="429"/>
      <c r="AB23332" s="185"/>
      <c r="AC23332" s="431"/>
    </row>
    <row r="23333" spans="24:29">
      <c r="X23333" s="429"/>
      <c r="Y23333" s="429"/>
      <c r="Z23333" s="429"/>
      <c r="AA23333" s="429"/>
      <c r="AB23333" s="185"/>
      <c r="AC23333" s="431"/>
    </row>
    <row r="23334" spans="24:29">
      <c r="X23334" s="429"/>
      <c r="Y23334" s="429"/>
      <c r="Z23334" s="429"/>
      <c r="AA23334" s="429"/>
      <c r="AB23334" s="185"/>
      <c r="AC23334" s="431"/>
    </row>
    <row r="23335" spans="24:29">
      <c r="X23335" s="429"/>
      <c r="Y23335" s="429"/>
      <c r="Z23335" s="429"/>
      <c r="AA23335" s="429"/>
      <c r="AB23335" s="185"/>
      <c r="AC23335" s="431"/>
    </row>
    <row r="23336" spans="24:29">
      <c r="X23336" s="429"/>
      <c r="Y23336" s="429"/>
      <c r="Z23336" s="429"/>
      <c r="AA23336" s="429"/>
      <c r="AB23336" s="185"/>
      <c r="AC23336" s="431"/>
    </row>
    <row r="23337" spans="24:29">
      <c r="X23337" s="429"/>
      <c r="Y23337" s="429"/>
      <c r="Z23337" s="429"/>
      <c r="AA23337" s="429"/>
      <c r="AB23337" s="185"/>
      <c r="AC23337" s="431"/>
    </row>
    <row r="23338" spans="24:29">
      <c r="X23338" s="429"/>
      <c r="Y23338" s="429"/>
      <c r="Z23338" s="429"/>
      <c r="AA23338" s="429"/>
      <c r="AB23338" s="185"/>
      <c r="AC23338" s="431"/>
    </row>
    <row r="23339" spans="24:29">
      <c r="X23339" s="429"/>
      <c r="Y23339" s="429"/>
      <c r="Z23339" s="429"/>
      <c r="AA23339" s="429"/>
      <c r="AB23339" s="185"/>
      <c r="AC23339" s="431"/>
    </row>
    <row r="23340" spans="24:29">
      <c r="X23340" s="429"/>
      <c r="Y23340" s="429"/>
      <c r="Z23340" s="429"/>
      <c r="AA23340" s="429"/>
      <c r="AB23340" s="185"/>
      <c r="AC23340" s="431"/>
    </row>
    <row r="23341" spans="24:29">
      <c r="X23341" s="429"/>
      <c r="Y23341" s="429"/>
      <c r="Z23341" s="429"/>
      <c r="AA23341" s="429"/>
      <c r="AB23341" s="185"/>
      <c r="AC23341" s="431"/>
    </row>
    <row r="23342" spans="24:29">
      <c r="X23342" s="429"/>
      <c r="Y23342" s="429"/>
      <c r="Z23342" s="429"/>
      <c r="AA23342" s="429"/>
      <c r="AB23342" s="185"/>
      <c r="AC23342" s="431"/>
    </row>
    <row r="23343" spans="24:29">
      <c r="X23343" s="429"/>
      <c r="Y23343" s="429"/>
      <c r="Z23343" s="429"/>
      <c r="AA23343" s="429"/>
      <c r="AB23343" s="185"/>
      <c r="AC23343" s="431"/>
    </row>
    <row r="23344" spans="24:29">
      <c r="X23344" s="429"/>
      <c r="Y23344" s="429"/>
      <c r="Z23344" s="429"/>
      <c r="AA23344" s="429"/>
      <c r="AB23344" s="185"/>
      <c r="AC23344" s="431"/>
    </row>
    <row r="23345" spans="24:29">
      <c r="X23345" s="429"/>
      <c r="Y23345" s="429"/>
      <c r="Z23345" s="429"/>
      <c r="AA23345" s="429"/>
      <c r="AB23345" s="185"/>
      <c r="AC23345" s="431"/>
    </row>
    <row r="23346" spans="24:29">
      <c r="X23346" s="429"/>
      <c r="Y23346" s="429"/>
      <c r="Z23346" s="429"/>
      <c r="AA23346" s="429"/>
      <c r="AB23346" s="185"/>
      <c r="AC23346" s="431"/>
    </row>
    <row r="23347" spans="24:29">
      <c r="X23347" s="429"/>
      <c r="Y23347" s="429"/>
      <c r="Z23347" s="429"/>
      <c r="AA23347" s="429"/>
      <c r="AB23347" s="185"/>
      <c r="AC23347" s="431"/>
    </row>
    <row r="23348" spans="24:29">
      <c r="X23348" s="429"/>
      <c r="Y23348" s="429"/>
      <c r="Z23348" s="429"/>
      <c r="AA23348" s="429"/>
      <c r="AB23348" s="185"/>
      <c r="AC23348" s="431"/>
    </row>
    <row r="23349" spans="24:29">
      <c r="X23349" s="429"/>
      <c r="Y23349" s="429"/>
      <c r="Z23349" s="429"/>
      <c r="AA23349" s="429"/>
      <c r="AB23349" s="185"/>
      <c r="AC23349" s="431"/>
    </row>
    <row r="23350" spans="24:29">
      <c r="X23350" s="429"/>
      <c r="Y23350" s="429"/>
      <c r="Z23350" s="429"/>
      <c r="AA23350" s="429"/>
      <c r="AB23350" s="185"/>
      <c r="AC23350" s="431"/>
    </row>
    <row r="23351" spans="24:29">
      <c r="X23351" s="429"/>
      <c r="Y23351" s="429"/>
      <c r="Z23351" s="429"/>
      <c r="AA23351" s="429"/>
      <c r="AB23351" s="185"/>
      <c r="AC23351" s="431"/>
    </row>
    <row r="23352" spans="24:29">
      <c r="X23352" s="429"/>
      <c r="Y23352" s="429"/>
      <c r="Z23352" s="429"/>
      <c r="AA23352" s="429"/>
      <c r="AB23352" s="185"/>
      <c r="AC23352" s="431"/>
    </row>
    <row r="23353" spans="24:29">
      <c r="X23353" s="429"/>
      <c r="Y23353" s="429"/>
      <c r="Z23353" s="429"/>
      <c r="AA23353" s="429"/>
      <c r="AB23353" s="185"/>
      <c r="AC23353" s="431"/>
    </row>
    <row r="23354" spans="24:29">
      <c r="X23354" s="429"/>
      <c r="Y23354" s="429"/>
      <c r="Z23354" s="429"/>
      <c r="AA23354" s="429"/>
      <c r="AB23354" s="185"/>
      <c r="AC23354" s="431"/>
    </row>
    <row r="23355" spans="24:29">
      <c r="X23355" s="429"/>
      <c r="Y23355" s="429"/>
      <c r="Z23355" s="429"/>
      <c r="AA23355" s="429"/>
      <c r="AB23355" s="185"/>
      <c r="AC23355" s="431"/>
    </row>
    <row r="23356" spans="24:29">
      <c r="X23356" s="429"/>
      <c r="Y23356" s="429"/>
      <c r="Z23356" s="429"/>
      <c r="AA23356" s="429"/>
      <c r="AB23356" s="185"/>
      <c r="AC23356" s="431"/>
    </row>
    <row r="23357" spans="24:29">
      <c r="X23357" s="429"/>
      <c r="Y23357" s="429"/>
      <c r="Z23357" s="429"/>
      <c r="AA23357" s="429"/>
      <c r="AB23357" s="185"/>
      <c r="AC23357" s="431"/>
    </row>
    <row r="23358" spans="24:29">
      <c r="X23358" s="429"/>
      <c r="Y23358" s="429"/>
      <c r="Z23358" s="429"/>
      <c r="AA23358" s="429"/>
      <c r="AB23358" s="185"/>
      <c r="AC23358" s="431"/>
    </row>
    <row r="23359" spans="24:29">
      <c r="X23359" s="429"/>
      <c r="Y23359" s="429"/>
      <c r="Z23359" s="429"/>
      <c r="AA23359" s="429"/>
      <c r="AB23359" s="185"/>
      <c r="AC23359" s="431"/>
    </row>
    <row r="23360" spans="24:29">
      <c r="X23360" s="429"/>
      <c r="Y23360" s="429"/>
      <c r="Z23360" s="429"/>
      <c r="AA23360" s="429"/>
      <c r="AB23360" s="185"/>
      <c r="AC23360" s="431"/>
    </row>
    <row r="23361" spans="24:29">
      <c r="X23361" s="429"/>
      <c r="Y23361" s="429"/>
      <c r="Z23361" s="429"/>
      <c r="AA23361" s="429"/>
      <c r="AB23361" s="185"/>
      <c r="AC23361" s="431"/>
    </row>
    <row r="23362" spans="24:29">
      <c r="X23362" s="429"/>
      <c r="Y23362" s="429"/>
      <c r="Z23362" s="429"/>
      <c r="AA23362" s="429"/>
      <c r="AB23362" s="185"/>
      <c r="AC23362" s="431"/>
    </row>
    <row r="23363" spans="24:29">
      <c r="X23363" s="429"/>
      <c r="Y23363" s="429"/>
      <c r="Z23363" s="429"/>
      <c r="AA23363" s="429"/>
      <c r="AB23363" s="185"/>
      <c r="AC23363" s="431"/>
    </row>
    <row r="23364" spans="24:29">
      <c r="X23364" s="429"/>
      <c r="Y23364" s="429"/>
      <c r="Z23364" s="429"/>
      <c r="AA23364" s="429"/>
      <c r="AB23364" s="185"/>
      <c r="AC23364" s="431"/>
    </row>
    <row r="23365" spans="24:29">
      <c r="X23365" s="429"/>
      <c r="Y23365" s="429"/>
      <c r="Z23365" s="429"/>
      <c r="AA23365" s="429"/>
      <c r="AB23365" s="185"/>
      <c r="AC23365" s="431"/>
    </row>
    <row r="23366" spans="24:29">
      <c r="X23366" s="429"/>
      <c r="Y23366" s="429"/>
      <c r="Z23366" s="429"/>
      <c r="AA23366" s="429"/>
      <c r="AB23366" s="185"/>
      <c r="AC23366" s="431"/>
    </row>
    <row r="23367" spans="24:29">
      <c r="X23367" s="429"/>
      <c r="Y23367" s="429"/>
      <c r="Z23367" s="429"/>
      <c r="AA23367" s="429"/>
      <c r="AB23367" s="185"/>
      <c r="AC23367" s="431"/>
    </row>
    <row r="23368" spans="24:29">
      <c r="X23368" s="429"/>
      <c r="Y23368" s="429"/>
      <c r="Z23368" s="429"/>
      <c r="AA23368" s="429"/>
      <c r="AB23368" s="185"/>
      <c r="AC23368" s="431"/>
    </row>
    <row r="23369" spans="24:29">
      <c r="X23369" s="429"/>
      <c r="Y23369" s="429"/>
      <c r="Z23369" s="429"/>
      <c r="AA23369" s="429"/>
      <c r="AB23369" s="185"/>
      <c r="AC23369" s="431"/>
    </row>
    <row r="23370" spans="24:29">
      <c r="X23370" s="429"/>
      <c r="Y23370" s="429"/>
      <c r="Z23370" s="429"/>
      <c r="AA23370" s="429"/>
      <c r="AB23370" s="185"/>
      <c r="AC23370" s="431"/>
    </row>
    <row r="23371" spans="24:29">
      <c r="X23371" s="429"/>
      <c r="Y23371" s="429"/>
      <c r="Z23371" s="429"/>
      <c r="AA23371" s="429"/>
      <c r="AB23371" s="185"/>
      <c r="AC23371" s="431"/>
    </row>
    <row r="23372" spans="24:29">
      <c r="X23372" s="429"/>
      <c r="Y23372" s="429"/>
      <c r="Z23372" s="429"/>
      <c r="AA23372" s="429"/>
      <c r="AB23372" s="185"/>
      <c r="AC23372" s="431"/>
    </row>
    <row r="23373" spans="24:29">
      <c r="X23373" s="429"/>
      <c r="Y23373" s="429"/>
      <c r="Z23373" s="429"/>
      <c r="AA23373" s="429"/>
      <c r="AB23373" s="185"/>
      <c r="AC23373" s="431"/>
    </row>
    <row r="23374" spans="24:29">
      <c r="X23374" s="429"/>
      <c r="Y23374" s="429"/>
      <c r="Z23374" s="429"/>
      <c r="AA23374" s="429"/>
      <c r="AB23374" s="185"/>
      <c r="AC23374" s="431"/>
    </row>
    <row r="23375" spans="24:29">
      <c r="X23375" s="429"/>
      <c r="Y23375" s="429"/>
      <c r="Z23375" s="429"/>
      <c r="AA23375" s="429"/>
      <c r="AB23375" s="185"/>
      <c r="AC23375" s="431"/>
    </row>
    <row r="23376" spans="24:29">
      <c r="X23376" s="429"/>
      <c r="Y23376" s="429"/>
      <c r="Z23376" s="429"/>
      <c r="AA23376" s="429"/>
      <c r="AB23376" s="185"/>
      <c r="AC23376" s="431"/>
    </row>
    <row r="23377" spans="24:29">
      <c r="X23377" s="429"/>
      <c r="Y23377" s="429"/>
      <c r="Z23377" s="429"/>
      <c r="AA23377" s="429"/>
      <c r="AB23377" s="185"/>
      <c r="AC23377" s="431"/>
    </row>
    <row r="23378" spans="24:29">
      <c r="X23378" s="429"/>
      <c r="Y23378" s="429"/>
      <c r="Z23378" s="429"/>
      <c r="AA23378" s="429"/>
      <c r="AB23378" s="185"/>
      <c r="AC23378" s="431"/>
    </row>
    <row r="23379" spans="24:29">
      <c r="X23379" s="429"/>
      <c r="Y23379" s="429"/>
      <c r="Z23379" s="429"/>
      <c r="AA23379" s="429"/>
      <c r="AB23379" s="185"/>
      <c r="AC23379" s="431"/>
    </row>
    <row r="23380" spans="24:29">
      <c r="X23380" s="429"/>
      <c r="Y23380" s="429"/>
      <c r="Z23380" s="429"/>
      <c r="AA23380" s="429"/>
      <c r="AB23380" s="185"/>
      <c r="AC23380" s="431"/>
    </row>
    <row r="23381" spans="24:29">
      <c r="X23381" s="429"/>
      <c r="Y23381" s="429"/>
      <c r="Z23381" s="429"/>
      <c r="AA23381" s="429"/>
      <c r="AB23381" s="185"/>
      <c r="AC23381" s="431"/>
    </row>
    <row r="23382" spans="24:29">
      <c r="X23382" s="429"/>
      <c r="Y23382" s="429"/>
      <c r="Z23382" s="429"/>
      <c r="AA23382" s="429"/>
      <c r="AB23382" s="185"/>
      <c r="AC23382" s="431"/>
    </row>
    <row r="23383" spans="24:29">
      <c r="X23383" s="429"/>
      <c r="Y23383" s="429"/>
      <c r="Z23383" s="429"/>
      <c r="AA23383" s="429"/>
      <c r="AB23383" s="185"/>
      <c r="AC23383" s="431"/>
    </row>
    <row r="23384" spans="24:29">
      <c r="X23384" s="429"/>
      <c r="Y23384" s="429"/>
      <c r="Z23384" s="429"/>
      <c r="AA23384" s="429"/>
      <c r="AB23384" s="185"/>
      <c r="AC23384" s="431"/>
    </row>
    <row r="23385" spans="24:29">
      <c r="X23385" s="429"/>
      <c r="Y23385" s="429"/>
      <c r="Z23385" s="429"/>
      <c r="AA23385" s="429"/>
      <c r="AB23385" s="185"/>
      <c r="AC23385" s="431"/>
    </row>
    <row r="23386" spans="24:29">
      <c r="X23386" s="429"/>
      <c r="Y23386" s="429"/>
      <c r="Z23386" s="429"/>
      <c r="AA23386" s="429"/>
      <c r="AB23386" s="185"/>
      <c r="AC23386" s="431"/>
    </row>
    <row r="23387" spans="24:29">
      <c r="X23387" s="429"/>
      <c r="Y23387" s="429"/>
      <c r="Z23387" s="429"/>
      <c r="AA23387" s="429"/>
      <c r="AB23387" s="185"/>
      <c r="AC23387" s="431"/>
    </row>
    <row r="23388" spans="24:29">
      <c r="X23388" s="429"/>
      <c r="Y23388" s="429"/>
      <c r="Z23388" s="429"/>
      <c r="AA23388" s="429"/>
      <c r="AB23388" s="185"/>
      <c r="AC23388" s="431"/>
    </row>
    <row r="23389" spans="24:29">
      <c r="X23389" s="429"/>
      <c r="Y23389" s="429"/>
      <c r="Z23389" s="429"/>
      <c r="AA23389" s="429"/>
      <c r="AB23389" s="185"/>
      <c r="AC23389" s="431"/>
    </row>
    <row r="23390" spans="24:29">
      <c r="X23390" s="429"/>
      <c r="Y23390" s="429"/>
      <c r="Z23390" s="429"/>
      <c r="AA23390" s="429"/>
      <c r="AB23390" s="185"/>
      <c r="AC23390" s="431"/>
    </row>
    <row r="23391" spans="24:29">
      <c r="X23391" s="429"/>
      <c r="Y23391" s="429"/>
      <c r="Z23391" s="429"/>
      <c r="AA23391" s="429"/>
      <c r="AB23391" s="185"/>
      <c r="AC23391" s="431"/>
    </row>
    <row r="23392" spans="24:29">
      <c r="X23392" s="429"/>
      <c r="Y23392" s="429"/>
      <c r="Z23392" s="429"/>
      <c r="AA23392" s="429"/>
      <c r="AB23392" s="185"/>
      <c r="AC23392" s="431"/>
    </row>
    <row r="23393" spans="24:29">
      <c r="X23393" s="429"/>
      <c r="Y23393" s="429"/>
      <c r="Z23393" s="429"/>
      <c r="AA23393" s="429"/>
      <c r="AB23393" s="185"/>
      <c r="AC23393" s="431"/>
    </row>
    <row r="23394" spans="24:29">
      <c r="X23394" s="429"/>
      <c r="Y23394" s="429"/>
      <c r="Z23394" s="429"/>
      <c r="AA23394" s="429"/>
      <c r="AB23394" s="185"/>
      <c r="AC23394" s="431"/>
    </row>
    <row r="23395" spans="24:29">
      <c r="X23395" s="429"/>
      <c r="Y23395" s="429"/>
      <c r="Z23395" s="429"/>
      <c r="AA23395" s="429"/>
      <c r="AB23395" s="185"/>
      <c r="AC23395" s="431"/>
    </row>
    <row r="23396" spans="24:29">
      <c r="X23396" s="429"/>
      <c r="Y23396" s="429"/>
      <c r="Z23396" s="429"/>
      <c r="AA23396" s="429"/>
      <c r="AB23396" s="185"/>
      <c r="AC23396" s="431"/>
    </row>
    <row r="23397" spans="24:29">
      <c r="X23397" s="429"/>
      <c r="Y23397" s="429"/>
      <c r="Z23397" s="429"/>
      <c r="AA23397" s="429"/>
      <c r="AB23397" s="185"/>
      <c r="AC23397" s="431"/>
    </row>
    <row r="23398" spans="24:29">
      <c r="X23398" s="429"/>
      <c r="Y23398" s="429"/>
      <c r="Z23398" s="429"/>
      <c r="AA23398" s="429"/>
      <c r="AB23398" s="185"/>
      <c r="AC23398" s="431"/>
    </row>
    <row r="23399" spans="24:29">
      <c r="X23399" s="429"/>
      <c r="Y23399" s="429"/>
      <c r="Z23399" s="429"/>
      <c r="AA23399" s="429"/>
      <c r="AB23399" s="185"/>
      <c r="AC23399" s="431"/>
    </row>
    <row r="23400" spans="24:29">
      <c r="X23400" s="429"/>
      <c r="Y23400" s="429"/>
      <c r="Z23400" s="429"/>
      <c r="AA23400" s="429"/>
      <c r="AB23400" s="185"/>
      <c r="AC23400" s="431"/>
    </row>
    <row r="23401" spans="24:29">
      <c r="X23401" s="429"/>
      <c r="Y23401" s="429"/>
      <c r="Z23401" s="429"/>
      <c r="AA23401" s="429"/>
      <c r="AB23401" s="185"/>
      <c r="AC23401" s="431"/>
    </row>
    <row r="23402" spans="24:29">
      <c r="X23402" s="429"/>
      <c r="Y23402" s="429"/>
      <c r="Z23402" s="429"/>
      <c r="AA23402" s="429"/>
      <c r="AB23402" s="185"/>
      <c r="AC23402" s="431"/>
    </row>
    <row r="23403" spans="24:29">
      <c r="X23403" s="429"/>
      <c r="Y23403" s="429"/>
      <c r="Z23403" s="429"/>
      <c r="AA23403" s="429"/>
      <c r="AB23403" s="185"/>
      <c r="AC23403" s="431"/>
    </row>
    <row r="23404" spans="24:29">
      <c r="X23404" s="429"/>
      <c r="Y23404" s="429"/>
      <c r="Z23404" s="429"/>
      <c r="AA23404" s="429"/>
      <c r="AB23404" s="185"/>
      <c r="AC23404" s="431"/>
    </row>
    <row r="23405" spans="24:29">
      <c r="X23405" s="429"/>
      <c r="Y23405" s="429"/>
      <c r="Z23405" s="429"/>
      <c r="AA23405" s="429"/>
      <c r="AB23405" s="185"/>
      <c r="AC23405" s="431"/>
    </row>
    <row r="23406" spans="24:29">
      <c r="X23406" s="429"/>
      <c r="Y23406" s="429"/>
      <c r="Z23406" s="429"/>
      <c r="AA23406" s="429"/>
      <c r="AB23406" s="185"/>
      <c r="AC23406" s="431"/>
    </row>
    <row r="23407" spans="24:29">
      <c r="X23407" s="429"/>
      <c r="Y23407" s="429"/>
      <c r="Z23407" s="429"/>
      <c r="AA23407" s="429"/>
      <c r="AB23407" s="185"/>
      <c r="AC23407" s="431"/>
    </row>
    <row r="23408" spans="24:29">
      <c r="X23408" s="429"/>
      <c r="Y23408" s="429"/>
      <c r="Z23408" s="429"/>
      <c r="AA23408" s="429"/>
      <c r="AB23408" s="185"/>
      <c r="AC23408" s="431"/>
    </row>
    <row r="23409" spans="24:29">
      <c r="X23409" s="429"/>
      <c r="Y23409" s="429"/>
      <c r="Z23409" s="429"/>
      <c r="AA23409" s="429"/>
      <c r="AB23409" s="185"/>
      <c r="AC23409" s="431"/>
    </row>
    <row r="23410" spans="24:29">
      <c r="X23410" s="429"/>
      <c r="Y23410" s="429"/>
      <c r="Z23410" s="429"/>
      <c r="AA23410" s="429"/>
      <c r="AB23410" s="185"/>
      <c r="AC23410" s="431"/>
    </row>
    <row r="23411" spans="24:29">
      <c r="X23411" s="429"/>
      <c r="Y23411" s="429"/>
      <c r="Z23411" s="429"/>
      <c r="AA23411" s="429"/>
      <c r="AB23411" s="185"/>
      <c r="AC23411" s="431"/>
    </row>
    <row r="23412" spans="24:29">
      <c r="X23412" s="429"/>
      <c r="Y23412" s="429"/>
      <c r="Z23412" s="429"/>
      <c r="AA23412" s="429"/>
      <c r="AB23412" s="185"/>
      <c r="AC23412" s="431"/>
    </row>
    <row r="23413" spans="24:29">
      <c r="X23413" s="429"/>
      <c r="Y23413" s="429"/>
      <c r="Z23413" s="429"/>
      <c r="AA23413" s="429"/>
      <c r="AB23413" s="185"/>
      <c r="AC23413" s="431"/>
    </row>
    <row r="23414" spans="24:29">
      <c r="X23414" s="429"/>
      <c r="Y23414" s="429"/>
      <c r="Z23414" s="429"/>
      <c r="AA23414" s="429"/>
      <c r="AB23414" s="185"/>
      <c r="AC23414" s="431"/>
    </row>
    <row r="23415" spans="24:29">
      <c r="X23415" s="429"/>
      <c r="Y23415" s="429"/>
      <c r="Z23415" s="429"/>
      <c r="AA23415" s="429"/>
      <c r="AB23415" s="185"/>
      <c r="AC23415" s="431"/>
    </row>
    <row r="23416" spans="24:29">
      <c r="X23416" s="429"/>
      <c r="Y23416" s="429"/>
      <c r="Z23416" s="429"/>
      <c r="AA23416" s="429"/>
      <c r="AB23416" s="185"/>
      <c r="AC23416" s="431"/>
    </row>
    <row r="23417" spans="24:29">
      <c r="X23417" s="429"/>
      <c r="Y23417" s="429"/>
      <c r="Z23417" s="429"/>
      <c r="AA23417" s="429"/>
      <c r="AB23417" s="185"/>
      <c r="AC23417" s="431"/>
    </row>
    <row r="23418" spans="24:29">
      <c r="X23418" s="429"/>
      <c r="Y23418" s="429"/>
      <c r="Z23418" s="429"/>
      <c r="AA23418" s="429"/>
      <c r="AB23418" s="185"/>
      <c r="AC23418" s="431"/>
    </row>
    <row r="23419" spans="24:29">
      <c r="X23419" s="429"/>
      <c r="Y23419" s="429"/>
      <c r="Z23419" s="429"/>
      <c r="AA23419" s="429"/>
      <c r="AB23419" s="185"/>
      <c r="AC23419" s="431"/>
    </row>
    <row r="23420" spans="24:29">
      <c r="X23420" s="429"/>
      <c r="Y23420" s="429"/>
      <c r="Z23420" s="429"/>
      <c r="AA23420" s="429"/>
      <c r="AB23420" s="185"/>
      <c r="AC23420" s="431"/>
    </row>
    <row r="23421" spans="24:29">
      <c r="X23421" s="429"/>
      <c r="Y23421" s="429"/>
      <c r="Z23421" s="429"/>
      <c r="AA23421" s="429"/>
      <c r="AB23421" s="185"/>
      <c r="AC23421" s="431"/>
    </row>
    <row r="23422" spans="24:29">
      <c r="X23422" s="429"/>
      <c r="Y23422" s="429"/>
      <c r="Z23422" s="429"/>
      <c r="AA23422" s="429"/>
      <c r="AB23422" s="185"/>
      <c r="AC23422" s="431"/>
    </row>
    <row r="23423" spans="24:29">
      <c r="X23423" s="429"/>
      <c r="Y23423" s="429"/>
      <c r="Z23423" s="429"/>
      <c r="AA23423" s="429"/>
      <c r="AB23423" s="185"/>
      <c r="AC23423" s="431"/>
    </row>
    <row r="23424" spans="24:29">
      <c r="X23424" s="429"/>
      <c r="Y23424" s="429"/>
      <c r="Z23424" s="429"/>
      <c r="AA23424" s="429"/>
      <c r="AB23424" s="185"/>
      <c r="AC23424" s="431"/>
    </row>
    <row r="23425" spans="24:29">
      <c r="X23425" s="429"/>
      <c r="Y23425" s="429"/>
      <c r="Z23425" s="429"/>
      <c r="AA23425" s="429"/>
      <c r="AB23425" s="185"/>
      <c r="AC23425" s="431"/>
    </row>
    <row r="23426" spans="24:29">
      <c r="X23426" s="429"/>
      <c r="Y23426" s="429"/>
      <c r="Z23426" s="429"/>
      <c r="AA23426" s="429"/>
      <c r="AB23426" s="185"/>
      <c r="AC23426" s="431"/>
    </row>
    <row r="23427" spans="24:29">
      <c r="X23427" s="429"/>
      <c r="Y23427" s="429"/>
      <c r="Z23427" s="429"/>
      <c r="AA23427" s="429"/>
      <c r="AB23427" s="185"/>
      <c r="AC23427" s="431"/>
    </row>
    <row r="23428" spans="24:29">
      <c r="X23428" s="429"/>
      <c r="Y23428" s="429"/>
      <c r="Z23428" s="429"/>
      <c r="AA23428" s="429"/>
      <c r="AB23428" s="185"/>
      <c r="AC23428" s="431"/>
    </row>
    <row r="23429" spans="24:29">
      <c r="X23429" s="429"/>
      <c r="Y23429" s="429"/>
      <c r="Z23429" s="429"/>
      <c r="AA23429" s="429"/>
      <c r="AB23429" s="185"/>
      <c r="AC23429" s="431"/>
    </row>
    <row r="23430" spans="24:29">
      <c r="X23430" s="429"/>
      <c r="Y23430" s="429"/>
      <c r="Z23430" s="429"/>
      <c r="AA23430" s="429"/>
      <c r="AB23430" s="185"/>
      <c r="AC23430" s="431"/>
    </row>
    <row r="23431" spans="24:29">
      <c r="X23431" s="429"/>
      <c r="Y23431" s="429"/>
      <c r="Z23431" s="429"/>
      <c r="AA23431" s="429"/>
      <c r="AB23431" s="185"/>
      <c r="AC23431" s="431"/>
    </row>
    <row r="23432" spans="24:29">
      <c r="X23432" s="429"/>
      <c r="Y23432" s="429"/>
      <c r="Z23432" s="429"/>
      <c r="AA23432" s="429"/>
      <c r="AB23432" s="185"/>
      <c r="AC23432" s="431"/>
    </row>
    <row r="23433" spans="24:29">
      <c r="X23433" s="429"/>
      <c r="Y23433" s="429"/>
      <c r="Z23433" s="429"/>
      <c r="AA23433" s="429"/>
      <c r="AB23433" s="185"/>
      <c r="AC23433" s="431"/>
    </row>
    <row r="23434" spans="24:29">
      <c r="X23434" s="429"/>
      <c r="Y23434" s="429"/>
      <c r="Z23434" s="429"/>
      <c r="AA23434" s="429"/>
      <c r="AB23434" s="185"/>
      <c r="AC23434" s="431"/>
    </row>
    <row r="23435" spans="24:29">
      <c r="X23435" s="429"/>
      <c r="Y23435" s="429"/>
      <c r="Z23435" s="429"/>
      <c r="AA23435" s="429"/>
      <c r="AB23435" s="185"/>
      <c r="AC23435" s="431"/>
    </row>
    <row r="23436" spans="24:29">
      <c r="X23436" s="429"/>
      <c r="Y23436" s="429"/>
      <c r="Z23436" s="429"/>
      <c r="AA23436" s="429"/>
      <c r="AB23436" s="185"/>
      <c r="AC23436" s="431"/>
    </row>
    <row r="23437" spans="24:29">
      <c r="X23437" s="429"/>
      <c r="Y23437" s="429"/>
      <c r="Z23437" s="429"/>
      <c r="AA23437" s="429"/>
      <c r="AB23437" s="185"/>
      <c r="AC23437" s="431"/>
    </row>
    <row r="23438" spans="24:29">
      <c r="X23438" s="429"/>
      <c r="Y23438" s="429"/>
      <c r="Z23438" s="429"/>
      <c r="AA23438" s="429"/>
      <c r="AB23438" s="185"/>
      <c r="AC23438" s="431"/>
    </row>
    <row r="23439" spans="24:29">
      <c r="X23439" s="429"/>
      <c r="Y23439" s="429"/>
      <c r="Z23439" s="429"/>
      <c r="AA23439" s="429"/>
      <c r="AB23439" s="185"/>
      <c r="AC23439" s="431"/>
    </row>
    <row r="23440" spans="24:29">
      <c r="X23440" s="429"/>
      <c r="Y23440" s="429"/>
      <c r="Z23440" s="429"/>
      <c r="AA23440" s="429"/>
      <c r="AB23440" s="185"/>
      <c r="AC23440" s="431"/>
    </row>
    <row r="23441" spans="24:29">
      <c r="X23441" s="429"/>
      <c r="Y23441" s="429"/>
      <c r="Z23441" s="429"/>
      <c r="AA23441" s="429"/>
      <c r="AB23441" s="185"/>
      <c r="AC23441" s="431"/>
    </row>
    <row r="23442" spans="24:29">
      <c r="X23442" s="429"/>
      <c r="Y23442" s="429"/>
      <c r="Z23442" s="429"/>
      <c r="AA23442" s="429"/>
      <c r="AB23442" s="185"/>
      <c r="AC23442" s="431"/>
    </row>
    <row r="23443" spans="24:29">
      <c r="X23443" s="429"/>
      <c r="Y23443" s="429"/>
      <c r="Z23443" s="429"/>
      <c r="AA23443" s="429"/>
      <c r="AB23443" s="185"/>
      <c r="AC23443" s="431"/>
    </row>
    <row r="23444" spans="24:29">
      <c r="X23444" s="429"/>
      <c r="Y23444" s="429"/>
      <c r="Z23444" s="429"/>
      <c r="AA23444" s="429"/>
      <c r="AB23444" s="185"/>
      <c r="AC23444" s="431"/>
    </row>
    <row r="23445" spans="24:29">
      <c r="X23445" s="429"/>
      <c r="Y23445" s="429"/>
      <c r="Z23445" s="429"/>
      <c r="AA23445" s="429"/>
      <c r="AB23445" s="185"/>
      <c r="AC23445" s="431"/>
    </row>
    <row r="23446" spans="24:29">
      <c r="X23446" s="429"/>
      <c r="Y23446" s="429"/>
      <c r="Z23446" s="429"/>
      <c r="AA23446" s="429"/>
      <c r="AB23446" s="185"/>
      <c r="AC23446" s="431"/>
    </row>
    <row r="23447" spans="24:29">
      <c r="X23447" s="429"/>
      <c r="Y23447" s="429"/>
      <c r="Z23447" s="429"/>
      <c r="AA23447" s="429"/>
      <c r="AB23447" s="185"/>
      <c r="AC23447" s="431"/>
    </row>
    <row r="23448" spans="24:29">
      <c r="X23448" s="429"/>
      <c r="Y23448" s="429"/>
      <c r="Z23448" s="429"/>
      <c r="AA23448" s="429"/>
      <c r="AB23448" s="185"/>
      <c r="AC23448" s="431"/>
    </row>
    <row r="23449" spans="24:29">
      <c r="X23449" s="429"/>
      <c r="Y23449" s="429"/>
      <c r="Z23449" s="429"/>
      <c r="AA23449" s="429"/>
      <c r="AB23449" s="185"/>
      <c r="AC23449" s="431"/>
    </row>
    <row r="23450" spans="24:29">
      <c r="X23450" s="429"/>
      <c r="Y23450" s="429"/>
      <c r="Z23450" s="429"/>
      <c r="AA23450" s="429"/>
      <c r="AB23450" s="185"/>
      <c r="AC23450" s="431"/>
    </row>
    <row r="23451" spans="24:29">
      <c r="X23451" s="429"/>
      <c r="Y23451" s="429"/>
      <c r="Z23451" s="429"/>
      <c r="AA23451" s="429"/>
      <c r="AB23451" s="185"/>
      <c r="AC23451" s="431"/>
    </row>
    <row r="23452" spans="24:29">
      <c r="X23452" s="429"/>
      <c r="Y23452" s="429"/>
      <c r="Z23452" s="429"/>
      <c r="AA23452" s="429"/>
      <c r="AB23452" s="185"/>
      <c r="AC23452" s="431"/>
    </row>
    <row r="23453" spans="24:29">
      <c r="X23453" s="429"/>
      <c r="Y23453" s="429"/>
      <c r="Z23453" s="429"/>
      <c r="AA23453" s="429"/>
      <c r="AB23453" s="185"/>
      <c r="AC23453" s="431"/>
    </row>
    <row r="23454" spans="24:29">
      <c r="X23454" s="429"/>
      <c r="Y23454" s="429"/>
      <c r="Z23454" s="429"/>
      <c r="AA23454" s="429"/>
      <c r="AB23454" s="185"/>
      <c r="AC23454" s="431"/>
    </row>
    <row r="23455" spans="24:29">
      <c r="X23455" s="429"/>
      <c r="Y23455" s="429"/>
      <c r="Z23455" s="429"/>
      <c r="AA23455" s="429"/>
      <c r="AB23455" s="185"/>
      <c r="AC23455" s="431"/>
    </row>
    <row r="23456" spans="24:29">
      <c r="X23456" s="429"/>
      <c r="Y23456" s="429"/>
      <c r="Z23456" s="429"/>
      <c r="AA23456" s="429"/>
      <c r="AB23456" s="185"/>
      <c r="AC23456" s="431"/>
    </row>
    <row r="23457" spans="24:29">
      <c r="X23457" s="429"/>
      <c r="Y23457" s="429"/>
      <c r="Z23457" s="429"/>
      <c r="AA23457" s="429"/>
      <c r="AB23457" s="185"/>
      <c r="AC23457" s="431"/>
    </row>
    <row r="23458" spans="24:29">
      <c r="X23458" s="429"/>
      <c r="Y23458" s="429"/>
      <c r="Z23458" s="429"/>
      <c r="AA23458" s="429"/>
      <c r="AB23458" s="185"/>
      <c r="AC23458" s="431"/>
    </row>
    <row r="23459" spans="24:29">
      <c r="X23459" s="429"/>
      <c r="Y23459" s="429"/>
      <c r="Z23459" s="429"/>
      <c r="AA23459" s="429"/>
      <c r="AB23459" s="185"/>
      <c r="AC23459" s="431"/>
    </row>
    <row r="23460" spans="24:29">
      <c r="X23460" s="429"/>
      <c r="Y23460" s="429"/>
      <c r="Z23460" s="429"/>
      <c r="AA23460" s="429"/>
      <c r="AB23460" s="185"/>
      <c r="AC23460" s="431"/>
    </row>
    <row r="23461" spans="24:29">
      <c r="X23461" s="429"/>
      <c r="Y23461" s="429"/>
      <c r="Z23461" s="429"/>
      <c r="AA23461" s="429"/>
      <c r="AB23461" s="185"/>
      <c r="AC23461" s="431"/>
    </row>
    <row r="23462" spans="24:29">
      <c r="X23462" s="429"/>
      <c r="Y23462" s="429"/>
      <c r="Z23462" s="429"/>
      <c r="AA23462" s="429"/>
      <c r="AB23462" s="185"/>
      <c r="AC23462" s="431"/>
    </row>
    <row r="23463" spans="24:29">
      <c r="X23463" s="429"/>
      <c r="Y23463" s="429"/>
      <c r="Z23463" s="429"/>
      <c r="AA23463" s="429"/>
      <c r="AB23463" s="185"/>
      <c r="AC23463" s="431"/>
    </row>
    <row r="23464" spans="24:29">
      <c r="X23464" s="429"/>
      <c r="Y23464" s="429"/>
      <c r="Z23464" s="429"/>
      <c r="AA23464" s="429"/>
      <c r="AB23464" s="185"/>
      <c r="AC23464" s="431"/>
    </row>
    <row r="23465" spans="24:29">
      <c r="X23465" s="429"/>
      <c r="Y23465" s="429"/>
      <c r="Z23465" s="429"/>
      <c r="AA23465" s="429"/>
      <c r="AB23465" s="185"/>
      <c r="AC23465" s="431"/>
    </row>
    <row r="23466" spans="24:29">
      <c r="X23466" s="429"/>
      <c r="Y23466" s="429"/>
      <c r="Z23466" s="429"/>
      <c r="AA23466" s="429"/>
      <c r="AB23466" s="185"/>
      <c r="AC23466" s="431"/>
    </row>
    <row r="23467" spans="24:29">
      <c r="X23467" s="429"/>
      <c r="Y23467" s="429"/>
      <c r="Z23467" s="429"/>
      <c r="AA23467" s="429"/>
      <c r="AB23467" s="185"/>
      <c r="AC23467" s="431"/>
    </row>
    <row r="23468" spans="24:29">
      <c r="X23468" s="429"/>
      <c r="Y23468" s="429"/>
      <c r="Z23468" s="429"/>
      <c r="AA23468" s="429"/>
      <c r="AB23468" s="185"/>
      <c r="AC23468" s="431"/>
    </row>
    <row r="23469" spans="24:29">
      <c r="X23469" s="429"/>
      <c r="Y23469" s="429"/>
      <c r="Z23469" s="429"/>
      <c r="AA23469" s="429"/>
      <c r="AB23469" s="185"/>
      <c r="AC23469" s="431"/>
    </row>
    <row r="23470" spans="24:29">
      <c r="X23470" s="429"/>
      <c r="Y23470" s="429"/>
      <c r="Z23470" s="429"/>
      <c r="AA23470" s="429"/>
      <c r="AB23470" s="185"/>
      <c r="AC23470" s="431"/>
    </row>
    <row r="23471" spans="24:29">
      <c r="X23471" s="429"/>
      <c r="Y23471" s="429"/>
      <c r="Z23471" s="429"/>
      <c r="AA23471" s="429"/>
      <c r="AB23471" s="185"/>
      <c r="AC23471" s="431"/>
    </row>
    <row r="23472" spans="24:29">
      <c r="X23472" s="429"/>
      <c r="Y23472" s="429"/>
      <c r="Z23472" s="429"/>
      <c r="AA23472" s="429"/>
      <c r="AB23472" s="185"/>
      <c r="AC23472" s="431"/>
    </row>
    <row r="23473" spans="24:29">
      <c r="X23473" s="429"/>
      <c r="Y23473" s="429"/>
      <c r="Z23473" s="429"/>
      <c r="AA23473" s="429"/>
      <c r="AB23473" s="185"/>
      <c r="AC23473" s="431"/>
    </row>
    <row r="23474" spans="24:29">
      <c r="X23474" s="429"/>
      <c r="Y23474" s="429"/>
      <c r="Z23474" s="429"/>
      <c r="AA23474" s="429"/>
      <c r="AB23474" s="185"/>
      <c r="AC23474" s="431"/>
    </row>
    <row r="23475" spans="24:29">
      <c r="X23475" s="429"/>
      <c r="Y23475" s="429"/>
      <c r="Z23475" s="429"/>
      <c r="AA23475" s="429"/>
      <c r="AB23475" s="185"/>
      <c r="AC23475" s="431"/>
    </row>
    <row r="23476" spans="24:29">
      <c r="X23476" s="429"/>
      <c r="Y23476" s="429"/>
      <c r="Z23476" s="429"/>
      <c r="AA23476" s="429"/>
      <c r="AB23476" s="185"/>
      <c r="AC23476" s="431"/>
    </row>
    <row r="23477" spans="24:29">
      <c r="X23477" s="429"/>
      <c r="Y23477" s="429"/>
      <c r="Z23477" s="429"/>
      <c r="AA23477" s="429"/>
      <c r="AB23477" s="185"/>
      <c r="AC23477" s="431"/>
    </row>
    <row r="23478" spans="24:29">
      <c r="X23478" s="429"/>
      <c r="Y23478" s="429"/>
      <c r="Z23478" s="429"/>
      <c r="AA23478" s="429"/>
      <c r="AB23478" s="185"/>
      <c r="AC23478" s="431"/>
    </row>
    <row r="23479" spans="24:29">
      <c r="X23479" s="429"/>
      <c r="Y23479" s="429"/>
      <c r="Z23479" s="429"/>
      <c r="AA23479" s="429"/>
      <c r="AB23479" s="185"/>
      <c r="AC23479" s="431"/>
    </row>
    <row r="23480" spans="24:29">
      <c r="X23480" s="429"/>
      <c r="Y23480" s="429"/>
      <c r="Z23480" s="429"/>
      <c r="AA23480" s="429"/>
      <c r="AB23480" s="185"/>
      <c r="AC23480" s="431"/>
    </row>
    <row r="23481" spans="24:29">
      <c r="X23481" s="429"/>
      <c r="Y23481" s="429"/>
      <c r="Z23481" s="429"/>
      <c r="AA23481" s="429"/>
      <c r="AB23481" s="185"/>
      <c r="AC23481" s="431"/>
    </row>
    <row r="23482" spans="24:29">
      <c r="X23482" s="429"/>
      <c r="Y23482" s="429"/>
      <c r="Z23482" s="429"/>
      <c r="AA23482" s="429"/>
      <c r="AB23482" s="185"/>
      <c r="AC23482" s="431"/>
    </row>
    <row r="23483" spans="24:29">
      <c r="X23483" s="429"/>
      <c r="Y23483" s="429"/>
      <c r="Z23483" s="429"/>
      <c r="AA23483" s="429"/>
      <c r="AB23483" s="185"/>
      <c r="AC23483" s="431"/>
    </row>
    <row r="23484" spans="24:29">
      <c r="X23484" s="429"/>
      <c r="Y23484" s="429"/>
      <c r="Z23484" s="429"/>
      <c r="AA23484" s="429"/>
      <c r="AB23484" s="185"/>
      <c r="AC23484" s="431"/>
    </row>
    <row r="23485" spans="24:29">
      <c r="X23485" s="429"/>
      <c r="Y23485" s="429"/>
      <c r="Z23485" s="429"/>
      <c r="AA23485" s="429"/>
      <c r="AB23485" s="185"/>
      <c r="AC23485" s="431"/>
    </row>
    <row r="23486" spans="24:29">
      <c r="X23486" s="429"/>
      <c r="Y23486" s="429"/>
      <c r="Z23486" s="429"/>
      <c r="AA23486" s="429"/>
      <c r="AB23486" s="185"/>
      <c r="AC23486" s="431"/>
    </row>
    <row r="23487" spans="24:29">
      <c r="X23487" s="429"/>
      <c r="Y23487" s="429"/>
      <c r="Z23487" s="429"/>
      <c r="AA23487" s="429"/>
      <c r="AB23487" s="185"/>
      <c r="AC23487" s="431"/>
    </row>
    <row r="23488" spans="24:29">
      <c r="X23488" s="429"/>
      <c r="Y23488" s="429"/>
      <c r="Z23488" s="429"/>
      <c r="AA23488" s="429"/>
      <c r="AB23488" s="185"/>
      <c r="AC23488" s="431"/>
    </row>
    <row r="23489" spans="24:29">
      <c r="X23489" s="429"/>
      <c r="Y23489" s="429"/>
      <c r="Z23489" s="429"/>
      <c r="AA23489" s="429"/>
      <c r="AB23489" s="185"/>
      <c r="AC23489" s="431"/>
    </row>
    <row r="23490" spans="24:29">
      <c r="X23490" s="429"/>
      <c r="Y23490" s="429"/>
      <c r="Z23490" s="429"/>
      <c r="AA23490" s="429"/>
      <c r="AB23490" s="185"/>
      <c r="AC23490" s="431"/>
    </row>
    <row r="23491" spans="24:29">
      <c r="X23491" s="429"/>
      <c r="Y23491" s="429"/>
      <c r="Z23491" s="429"/>
      <c r="AA23491" s="429"/>
      <c r="AB23491" s="185"/>
      <c r="AC23491" s="431"/>
    </row>
    <row r="23492" spans="24:29">
      <c r="X23492" s="429"/>
      <c r="Y23492" s="429"/>
      <c r="Z23492" s="429"/>
      <c r="AA23492" s="429"/>
      <c r="AB23492" s="185"/>
      <c r="AC23492" s="431"/>
    </row>
    <row r="23493" spans="24:29">
      <c r="X23493" s="429"/>
      <c r="Y23493" s="429"/>
      <c r="Z23493" s="429"/>
      <c r="AA23493" s="429"/>
      <c r="AB23493" s="185"/>
      <c r="AC23493" s="431"/>
    </row>
    <row r="23494" spans="24:29">
      <c r="X23494" s="429"/>
      <c r="Y23494" s="429"/>
      <c r="Z23494" s="429"/>
      <c r="AA23494" s="429"/>
      <c r="AB23494" s="185"/>
      <c r="AC23494" s="431"/>
    </row>
    <row r="23495" spans="24:29">
      <c r="X23495" s="429"/>
      <c r="Y23495" s="429"/>
      <c r="Z23495" s="429"/>
      <c r="AA23495" s="429"/>
      <c r="AB23495" s="185"/>
      <c r="AC23495" s="431"/>
    </row>
    <row r="23496" spans="24:29">
      <c r="X23496" s="429"/>
      <c r="Y23496" s="429"/>
      <c r="Z23496" s="429"/>
      <c r="AA23496" s="429"/>
      <c r="AB23496" s="185"/>
      <c r="AC23496" s="431"/>
    </row>
    <row r="23497" spans="24:29">
      <c r="X23497" s="429"/>
      <c r="Y23497" s="429"/>
      <c r="Z23497" s="429"/>
      <c r="AA23497" s="429"/>
      <c r="AB23497" s="185"/>
      <c r="AC23497" s="431"/>
    </row>
    <row r="23498" spans="24:29">
      <c r="X23498" s="429"/>
      <c r="Y23498" s="429"/>
      <c r="Z23498" s="429"/>
      <c r="AA23498" s="429"/>
      <c r="AB23498" s="185"/>
      <c r="AC23498" s="431"/>
    </row>
    <row r="23499" spans="24:29">
      <c r="X23499" s="429"/>
      <c r="Y23499" s="429"/>
      <c r="Z23499" s="429"/>
      <c r="AA23499" s="429"/>
      <c r="AB23499" s="185"/>
      <c r="AC23499" s="431"/>
    </row>
    <row r="23500" spans="24:29">
      <c r="X23500" s="429"/>
      <c r="Y23500" s="429"/>
      <c r="Z23500" s="429"/>
      <c r="AA23500" s="429"/>
      <c r="AB23500" s="185"/>
      <c r="AC23500" s="431"/>
    </row>
    <row r="23501" spans="24:29">
      <c r="X23501" s="429"/>
      <c r="Y23501" s="429"/>
      <c r="Z23501" s="429"/>
      <c r="AA23501" s="429"/>
      <c r="AB23501" s="185"/>
      <c r="AC23501" s="431"/>
    </row>
    <row r="23502" spans="24:29">
      <c r="X23502" s="429"/>
      <c r="Y23502" s="429"/>
      <c r="Z23502" s="429"/>
      <c r="AA23502" s="429"/>
      <c r="AB23502" s="185"/>
      <c r="AC23502" s="431"/>
    </row>
    <row r="23503" spans="24:29">
      <c r="X23503" s="429"/>
      <c r="Y23503" s="429"/>
      <c r="Z23503" s="429"/>
      <c r="AA23503" s="429"/>
      <c r="AB23503" s="185"/>
      <c r="AC23503" s="431"/>
    </row>
    <row r="23504" spans="24:29">
      <c r="X23504" s="429"/>
      <c r="Y23504" s="429"/>
      <c r="Z23504" s="429"/>
      <c r="AA23504" s="429"/>
      <c r="AB23504" s="185"/>
      <c r="AC23504" s="431"/>
    </row>
    <row r="23505" spans="24:29">
      <c r="X23505" s="429"/>
      <c r="Y23505" s="429"/>
      <c r="Z23505" s="429"/>
      <c r="AA23505" s="429"/>
      <c r="AB23505" s="185"/>
      <c r="AC23505" s="431"/>
    </row>
    <row r="23506" spans="24:29">
      <c r="X23506" s="429"/>
      <c r="Y23506" s="429"/>
      <c r="Z23506" s="429"/>
      <c r="AA23506" s="429"/>
      <c r="AB23506" s="185"/>
      <c r="AC23506" s="431"/>
    </row>
    <row r="23507" spans="24:29">
      <c r="X23507" s="429"/>
      <c r="Y23507" s="429"/>
      <c r="Z23507" s="429"/>
      <c r="AA23507" s="429"/>
      <c r="AB23507" s="185"/>
      <c r="AC23507" s="431"/>
    </row>
    <row r="23508" spans="24:29">
      <c r="X23508" s="429"/>
      <c r="Y23508" s="429"/>
      <c r="Z23508" s="429"/>
      <c r="AA23508" s="429"/>
      <c r="AB23508" s="185"/>
      <c r="AC23508" s="431"/>
    </row>
    <row r="23509" spans="24:29">
      <c r="X23509" s="429"/>
      <c r="Y23509" s="429"/>
      <c r="Z23509" s="429"/>
      <c r="AA23509" s="429"/>
      <c r="AB23509" s="185"/>
      <c r="AC23509" s="431"/>
    </row>
    <row r="23510" spans="24:29">
      <c r="X23510" s="429"/>
      <c r="Y23510" s="429"/>
      <c r="Z23510" s="429"/>
      <c r="AA23510" s="429"/>
      <c r="AB23510" s="185"/>
      <c r="AC23510" s="431"/>
    </row>
    <row r="23511" spans="24:29">
      <c r="X23511" s="429"/>
      <c r="Y23511" s="429"/>
      <c r="Z23511" s="429"/>
      <c r="AA23511" s="429"/>
      <c r="AB23511" s="185"/>
      <c r="AC23511" s="431"/>
    </row>
    <row r="23512" spans="24:29">
      <c r="X23512" s="429"/>
      <c r="Y23512" s="429"/>
      <c r="Z23512" s="429"/>
      <c r="AA23512" s="429"/>
      <c r="AB23512" s="185"/>
      <c r="AC23512" s="431"/>
    </row>
    <row r="23513" spans="24:29">
      <c r="X23513" s="429"/>
      <c r="Y23513" s="429"/>
      <c r="Z23513" s="429"/>
      <c r="AA23513" s="429"/>
      <c r="AB23513" s="185"/>
      <c r="AC23513" s="431"/>
    </row>
    <row r="23514" spans="24:29">
      <c r="X23514" s="429"/>
      <c r="Y23514" s="429"/>
      <c r="Z23514" s="429"/>
      <c r="AA23514" s="429"/>
      <c r="AB23514" s="185"/>
      <c r="AC23514" s="431"/>
    </row>
    <row r="23515" spans="24:29">
      <c r="X23515" s="429"/>
      <c r="Y23515" s="429"/>
      <c r="Z23515" s="429"/>
      <c r="AA23515" s="429"/>
      <c r="AB23515" s="185"/>
      <c r="AC23515" s="431"/>
    </row>
    <row r="23516" spans="24:29">
      <c r="X23516" s="429"/>
      <c r="Y23516" s="429"/>
      <c r="Z23516" s="429"/>
      <c r="AA23516" s="429"/>
      <c r="AB23516" s="185"/>
      <c r="AC23516" s="431"/>
    </row>
    <row r="23517" spans="24:29">
      <c r="X23517" s="429"/>
      <c r="Y23517" s="429"/>
      <c r="Z23517" s="429"/>
      <c r="AA23517" s="429"/>
      <c r="AB23517" s="185"/>
      <c r="AC23517" s="431"/>
    </row>
    <row r="23518" spans="24:29">
      <c r="X23518" s="429"/>
      <c r="Y23518" s="429"/>
      <c r="Z23518" s="429"/>
      <c r="AA23518" s="429"/>
      <c r="AB23518" s="185"/>
      <c r="AC23518" s="431"/>
    </row>
    <row r="23519" spans="24:29">
      <c r="X23519" s="429"/>
      <c r="Y23519" s="429"/>
      <c r="Z23519" s="429"/>
      <c r="AA23519" s="429"/>
      <c r="AB23519" s="185"/>
      <c r="AC23519" s="431"/>
    </row>
    <row r="23520" spans="24:29">
      <c r="X23520" s="429"/>
      <c r="Y23520" s="429"/>
      <c r="Z23520" s="429"/>
      <c r="AA23520" s="429"/>
      <c r="AB23520" s="185"/>
      <c r="AC23520" s="431"/>
    </row>
    <row r="23521" spans="24:29">
      <c r="X23521" s="429"/>
      <c r="Y23521" s="429"/>
      <c r="Z23521" s="429"/>
      <c r="AA23521" s="429"/>
      <c r="AB23521" s="185"/>
      <c r="AC23521" s="431"/>
    </row>
    <row r="23522" spans="24:29">
      <c r="X23522" s="429"/>
      <c r="Y23522" s="429"/>
      <c r="Z23522" s="429"/>
      <c r="AA23522" s="429"/>
      <c r="AB23522" s="185"/>
      <c r="AC23522" s="431"/>
    </row>
    <row r="23523" spans="24:29">
      <c r="X23523" s="429"/>
      <c r="Y23523" s="429"/>
      <c r="Z23523" s="429"/>
      <c r="AA23523" s="429"/>
      <c r="AB23523" s="185"/>
      <c r="AC23523" s="431"/>
    </row>
    <row r="23524" spans="24:29">
      <c r="X23524" s="429"/>
      <c r="Y23524" s="429"/>
      <c r="Z23524" s="429"/>
      <c r="AA23524" s="429"/>
      <c r="AB23524" s="185"/>
      <c r="AC23524" s="431"/>
    </row>
    <row r="23525" spans="24:29">
      <c r="X23525" s="429"/>
      <c r="Y23525" s="429"/>
      <c r="Z23525" s="429"/>
      <c r="AA23525" s="429"/>
      <c r="AB23525" s="185"/>
      <c r="AC23525" s="431"/>
    </row>
    <row r="23526" spans="24:29">
      <c r="X23526" s="429"/>
      <c r="Y23526" s="429"/>
      <c r="Z23526" s="429"/>
      <c r="AA23526" s="429"/>
      <c r="AB23526" s="185"/>
      <c r="AC23526" s="431"/>
    </row>
    <row r="23527" spans="24:29">
      <c r="X23527" s="429"/>
      <c r="Y23527" s="429"/>
      <c r="Z23527" s="429"/>
      <c r="AA23527" s="429"/>
      <c r="AB23527" s="185"/>
      <c r="AC23527" s="431"/>
    </row>
    <row r="23528" spans="24:29">
      <c r="X23528" s="429"/>
      <c r="Y23528" s="429"/>
      <c r="Z23528" s="429"/>
      <c r="AA23528" s="429"/>
      <c r="AB23528" s="185"/>
      <c r="AC23528" s="431"/>
    </row>
    <row r="23529" spans="24:29">
      <c r="X23529" s="429"/>
      <c r="Y23529" s="429"/>
      <c r="Z23529" s="429"/>
      <c r="AA23529" s="429"/>
      <c r="AB23529" s="185"/>
      <c r="AC23529" s="431"/>
    </row>
    <row r="23530" spans="24:29">
      <c r="X23530" s="429"/>
      <c r="Y23530" s="429"/>
      <c r="Z23530" s="429"/>
      <c r="AA23530" s="429"/>
      <c r="AB23530" s="185"/>
      <c r="AC23530" s="431"/>
    </row>
    <row r="23531" spans="24:29">
      <c r="X23531" s="429"/>
      <c r="Y23531" s="429"/>
      <c r="Z23531" s="429"/>
      <c r="AA23531" s="429"/>
      <c r="AB23531" s="185"/>
      <c r="AC23531" s="431"/>
    </row>
    <row r="23532" spans="24:29">
      <c r="X23532" s="429"/>
      <c r="Y23532" s="429"/>
      <c r="Z23532" s="429"/>
      <c r="AA23532" s="429"/>
      <c r="AB23532" s="185"/>
      <c r="AC23532" s="431"/>
    </row>
    <row r="23533" spans="24:29">
      <c r="X23533" s="429"/>
      <c r="Y23533" s="429"/>
      <c r="Z23533" s="429"/>
      <c r="AA23533" s="429"/>
      <c r="AB23533" s="185"/>
      <c r="AC23533" s="431"/>
    </row>
    <row r="23534" spans="24:29">
      <c r="X23534" s="429"/>
      <c r="Y23534" s="429"/>
      <c r="Z23534" s="429"/>
      <c r="AA23534" s="429"/>
      <c r="AB23534" s="185"/>
      <c r="AC23534" s="431"/>
    </row>
    <row r="23535" spans="24:29">
      <c r="X23535" s="429"/>
      <c r="Y23535" s="429"/>
      <c r="Z23535" s="429"/>
      <c r="AA23535" s="429"/>
      <c r="AB23535" s="185"/>
      <c r="AC23535" s="431"/>
    </row>
    <row r="23536" spans="24:29">
      <c r="X23536" s="429"/>
      <c r="Y23536" s="429"/>
      <c r="Z23536" s="429"/>
      <c r="AA23536" s="429"/>
      <c r="AB23536" s="185"/>
      <c r="AC23536" s="431"/>
    </row>
    <row r="23537" spans="24:29">
      <c r="X23537" s="429"/>
      <c r="Y23537" s="429"/>
      <c r="Z23537" s="429"/>
      <c r="AA23537" s="429"/>
      <c r="AB23537" s="185"/>
      <c r="AC23537" s="431"/>
    </row>
    <row r="23538" spans="24:29">
      <c r="X23538" s="429"/>
      <c r="Y23538" s="429"/>
      <c r="Z23538" s="429"/>
      <c r="AA23538" s="429"/>
      <c r="AB23538" s="185"/>
      <c r="AC23538" s="431"/>
    </row>
    <row r="23539" spans="24:29">
      <c r="X23539" s="429"/>
      <c r="Y23539" s="429"/>
      <c r="Z23539" s="429"/>
      <c r="AA23539" s="429"/>
      <c r="AB23539" s="185"/>
      <c r="AC23539" s="431"/>
    </row>
    <row r="23540" spans="24:29">
      <c r="X23540" s="429"/>
      <c r="Y23540" s="429"/>
      <c r="Z23540" s="429"/>
      <c r="AA23540" s="429"/>
      <c r="AB23540" s="185"/>
      <c r="AC23540" s="431"/>
    </row>
    <row r="23541" spans="24:29">
      <c r="X23541" s="429"/>
      <c r="Y23541" s="429"/>
      <c r="Z23541" s="429"/>
      <c r="AA23541" s="429"/>
      <c r="AB23541" s="185"/>
      <c r="AC23541" s="431"/>
    </row>
    <row r="23542" spans="24:29">
      <c r="X23542" s="429"/>
      <c r="Y23542" s="429"/>
      <c r="Z23542" s="429"/>
      <c r="AA23542" s="429"/>
      <c r="AB23542" s="185"/>
      <c r="AC23542" s="431"/>
    </row>
    <row r="23543" spans="24:29">
      <c r="X23543" s="429"/>
      <c r="Y23543" s="429"/>
      <c r="Z23543" s="429"/>
      <c r="AA23543" s="429"/>
      <c r="AB23543" s="185"/>
      <c r="AC23543" s="431"/>
    </row>
    <row r="23544" spans="24:29">
      <c r="X23544" s="429"/>
      <c r="Y23544" s="429"/>
      <c r="Z23544" s="429"/>
      <c r="AA23544" s="429"/>
      <c r="AB23544" s="185"/>
      <c r="AC23544" s="431"/>
    </row>
    <row r="23545" spans="24:29">
      <c r="X23545" s="429"/>
      <c r="Y23545" s="429"/>
      <c r="Z23545" s="429"/>
      <c r="AA23545" s="429"/>
      <c r="AB23545" s="185"/>
      <c r="AC23545" s="431"/>
    </row>
    <row r="23546" spans="24:29">
      <c r="X23546" s="429"/>
      <c r="Y23546" s="429"/>
      <c r="Z23546" s="429"/>
      <c r="AA23546" s="429"/>
      <c r="AB23546" s="185"/>
      <c r="AC23546" s="431"/>
    </row>
    <row r="23547" spans="24:29">
      <c r="X23547" s="429"/>
      <c r="Y23547" s="429"/>
      <c r="Z23547" s="429"/>
      <c r="AA23547" s="429"/>
      <c r="AB23547" s="185"/>
      <c r="AC23547" s="431"/>
    </row>
    <row r="23548" spans="24:29">
      <c r="X23548" s="429"/>
      <c r="Y23548" s="429"/>
      <c r="Z23548" s="429"/>
      <c r="AA23548" s="429"/>
      <c r="AB23548" s="185"/>
      <c r="AC23548" s="431"/>
    </row>
    <row r="23549" spans="24:29">
      <c r="X23549" s="429"/>
      <c r="Y23549" s="429"/>
      <c r="Z23549" s="429"/>
      <c r="AA23549" s="429"/>
      <c r="AB23549" s="185"/>
      <c r="AC23549" s="431"/>
    </row>
    <row r="23550" spans="24:29">
      <c r="X23550" s="429"/>
      <c r="Y23550" s="429"/>
      <c r="Z23550" s="429"/>
      <c r="AA23550" s="429"/>
      <c r="AB23550" s="185"/>
      <c r="AC23550" s="431"/>
    </row>
    <row r="23551" spans="24:29">
      <c r="X23551" s="429"/>
      <c r="Y23551" s="429"/>
      <c r="Z23551" s="429"/>
      <c r="AA23551" s="429"/>
      <c r="AB23551" s="185"/>
      <c r="AC23551" s="431"/>
    </row>
    <row r="23552" spans="24:29">
      <c r="X23552" s="429"/>
      <c r="Y23552" s="429"/>
      <c r="Z23552" s="429"/>
      <c r="AA23552" s="429"/>
      <c r="AB23552" s="185"/>
      <c r="AC23552" s="431"/>
    </row>
    <row r="23553" spans="24:29">
      <c r="X23553" s="429"/>
      <c r="Y23553" s="429"/>
      <c r="Z23553" s="429"/>
      <c r="AA23553" s="429"/>
      <c r="AB23553" s="185"/>
      <c r="AC23553" s="431"/>
    </row>
    <row r="23554" spans="24:29">
      <c r="X23554" s="429"/>
      <c r="Y23554" s="429"/>
      <c r="Z23554" s="429"/>
      <c r="AA23554" s="429"/>
      <c r="AB23554" s="185"/>
      <c r="AC23554" s="431"/>
    </row>
    <row r="23555" spans="24:29">
      <c r="X23555" s="429"/>
      <c r="Y23555" s="429"/>
      <c r="Z23555" s="429"/>
      <c r="AA23555" s="429"/>
      <c r="AB23555" s="185"/>
      <c r="AC23555" s="431"/>
    </row>
    <row r="23556" spans="24:29">
      <c r="X23556" s="429"/>
      <c r="Y23556" s="429"/>
      <c r="Z23556" s="429"/>
      <c r="AA23556" s="429"/>
      <c r="AB23556" s="185"/>
      <c r="AC23556" s="431"/>
    </row>
    <row r="23557" spans="24:29">
      <c r="X23557" s="429"/>
      <c r="Y23557" s="429"/>
      <c r="Z23557" s="429"/>
      <c r="AA23557" s="429"/>
      <c r="AB23557" s="185"/>
      <c r="AC23557" s="431"/>
    </row>
    <row r="23558" spans="24:29">
      <c r="X23558" s="429"/>
      <c r="Y23558" s="429"/>
      <c r="Z23558" s="429"/>
      <c r="AA23558" s="429"/>
      <c r="AB23558" s="185"/>
      <c r="AC23558" s="431"/>
    </row>
    <row r="23559" spans="24:29">
      <c r="X23559" s="429"/>
      <c r="Y23559" s="429"/>
      <c r="Z23559" s="429"/>
      <c r="AA23559" s="429"/>
      <c r="AB23559" s="185"/>
      <c r="AC23559" s="431"/>
    </row>
    <row r="23560" spans="24:29">
      <c r="X23560" s="429"/>
      <c r="Y23560" s="429"/>
      <c r="Z23560" s="429"/>
      <c r="AA23560" s="429"/>
      <c r="AB23560" s="185"/>
      <c r="AC23560" s="431"/>
    </row>
    <row r="23561" spans="24:29">
      <c r="X23561" s="429"/>
      <c r="Y23561" s="429"/>
      <c r="Z23561" s="429"/>
      <c r="AA23561" s="429"/>
      <c r="AB23561" s="185"/>
      <c r="AC23561" s="431"/>
    </row>
    <row r="23562" spans="24:29">
      <c r="X23562" s="429"/>
      <c r="Y23562" s="429"/>
      <c r="Z23562" s="429"/>
      <c r="AA23562" s="429"/>
      <c r="AB23562" s="185"/>
      <c r="AC23562" s="431"/>
    </row>
    <row r="23563" spans="24:29">
      <c r="X23563" s="429"/>
      <c r="Y23563" s="429"/>
      <c r="Z23563" s="429"/>
      <c r="AA23563" s="429"/>
      <c r="AB23563" s="185"/>
      <c r="AC23563" s="431"/>
    </row>
    <row r="23564" spans="24:29">
      <c r="X23564" s="429"/>
      <c r="Y23564" s="429"/>
      <c r="Z23564" s="429"/>
      <c r="AA23564" s="429"/>
      <c r="AB23564" s="185"/>
      <c r="AC23564" s="431"/>
    </row>
    <row r="23565" spans="24:29">
      <c r="X23565" s="429"/>
      <c r="Y23565" s="429"/>
      <c r="Z23565" s="429"/>
      <c r="AA23565" s="429"/>
      <c r="AB23565" s="185"/>
      <c r="AC23565" s="431"/>
    </row>
    <row r="23566" spans="24:29">
      <c r="X23566" s="429"/>
      <c r="Y23566" s="429"/>
      <c r="Z23566" s="429"/>
      <c r="AA23566" s="429"/>
      <c r="AB23566" s="185"/>
      <c r="AC23566" s="431"/>
    </row>
    <row r="23567" spans="24:29">
      <c r="X23567" s="429"/>
      <c r="Y23567" s="429"/>
      <c r="Z23567" s="429"/>
      <c r="AA23567" s="429"/>
      <c r="AB23567" s="185"/>
      <c r="AC23567" s="431"/>
    </row>
    <row r="23568" spans="24:29">
      <c r="X23568" s="429"/>
      <c r="Y23568" s="429"/>
      <c r="Z23568" s="429"/>
      <c r="AA23568" s="429"/>
      <c r="AB23568" s="185"/>
      <c r="AC23568" s="431"/>
    </row>
    <row r="23569" spans="24:29">
      <c r="X23569" s="429"/>
      <c r="Y23569" s="429"/>
      <c r="Z23569" s="429"/>
      <c r="AA23569" s="429"/>
      <c r="AB23569" s="185"/>
      <c r="AC23569" s="431"/>
    </row>
    <row r="23570" spans="24:29">
      <c r="X23570" s="429"/>
      <c r="Y23570" s="429"/>
      <c r="Z23570" s="429"/>
      <c r="AA23570" s="429"/>
      <c r="AB23570" s="185"/>
      <c r="AC23570" s="431"/>
    </row>
    <row r="23571" spans="24:29">
      <c r="X23571" s="429"/>
      <c r="Y23571" s="429"/>
      <c r="Z23571" s="429"/>
      <c r="AA23571" s="429"/>
      <c r="AB23571" s="185"/>
      <c r="AC23571" s="431"/>
    </row>
    <row r="23572" spans="24:29">
      <c r="X23572" s="429"/>
      <c r="Y23572" s="429"/>
      <c r="Z23572" s="429"/>
      <c r="AA23572" s="429"/>
      <c r="AB23572" s="185"/>
      <c r="AC23572" s="431"/>
    </row>
    <row r="23573" spans="24:29">
      <c r="X23573" s="429"/>
      <c r="Y23573" s="429"/>
      <c r="Z23573" s="429"/>
      <c r="AA23573" s="429"/>
      <c r="AB23573" s="185"/>
      <c r="AC23573" s="431"/>
    </row>
    <row r="23574" spans="24:29">
      <c r="X23574" s="429"/>
      <c r="Y23574" s="429"/>
      <c r="Z23574" s="429"/>
      <c r="AA23574" s="429"/>
      <c r="AB23574" s="185"/>
      <c r="AC23574" s="431"/>
    </row>
    <row r="23575" spans="24:29">
      <c r="X23575" s="429"/>
      <c r="Y23575" s="429"/>
      <c r="Z23575" s="429"/>
      <c r="AA23575" s="429"/>
      <c r="AB23575" s="185"/>
      <c r="AC23575" s="431"/>
    </row>
    <row r="23576" spans="24:29">
      <c r="X23576" s="429"/>
      <c r="Y23576" s="429"/>
      <c r="Z23576" s="429"/>
      <c r="AA23576" s="429"/>
      <c r="AB23576" s="185"/>
      <c r="AC23576" s="431"/>
    </row>
    <row r="23577" spans="24:29">
      <c r="X23577" s="429"/>
      <c r="Y23577" s="429"/>
      <c r="Z23577" s="429"/>
      <c r="AA23577" s="429"/>
      <c r="AB23577" s="185"/>
      <c r="AC23577" s="431"/>
    </row>
    <row r="23578" spans="24:29">
      <c r="X23578" s="429"/>
      <c r="Y23578" s="429"/>
      <c r="Z23578" s="429"/>
      <c r="AA23578" s="429"/>
      <c r="AB23578" s="185"/>
      <c r="AC23578" s="431"/>
    </row>
    <row r="23579" spans="24:29">
      <c r="X23579" s="429"/>
      <c r="Y23579" s="429"/>
      <c r="Z23579" s="429"/>
      <c r="AA23579" s="429"/>
      <c r="AB23579" s="185"/>
      <c r="AC23579" s="431"/>
    </row>
    <row r="23580" spans="24:29">
      <c r="X23580" s="429"/>
      <c r="Y23580" s="429"/>
      <c r="Z23580" s="429"/>
      <c r="AA23580" s="429"/>
      <c r="AB23580" s="185"/>
      <c r="AC23580" s="431"/>
    </row>
    <row r="23581" spans="24:29">
      <c r="X23581" s="429"/>
      <c r="Y23581" s="429"/>
      <c r="Z23581" s="429"/>
      <c r="AA23581" s="429"/>
      <c r="AB23581" s="185"/>
      <c r="AC23581" s="431"/>
    </row>
    <row r="23582" spans="24:29">
      <c r="X23582" s="429"/>
      <c r="Y23582" s="429"/>
      <c r="Z23582" s="429"/>
      <c r="AA23582" s="429"/>
      <c r="AB23582" s="185"/>
      <c r="AC23582" s="431"/>
    </row>
    <row r="23583" spans="24:29">
      <c r="X23583" s="429"/>
      <c r="Y23583" s="429"/>
      <c r="Z23583" s="429"/>
      <c r="AA23583" s="429"/>
      <c r="AB23583" s="185"/>
      <c r="AC23583" s="431"/>
    </row>
    <row r="23584" spans="24:29">
      <c r="X23584" s="429"/>
      <c r="Y23584" s="429"/>
      <c r="Z23584" s="429"/>
      <c r="AA23584" s="429"/>
      <c r="AB23584" s="185"/>
      <c r="AC23584" s="431"/>
    </row>
    <row r="23585" spans="24:29">
      <c r="X23585" s="429"/>
      <c r="Y23585" s="429"/>
      <c r="Z23585" s="429"/>
      <c r="AA23585" s="429"/>
      <c r="AB23585" s="185"/>
      <c r="AC23585" s="431"/>
    </row>
    <row r="23586" spans="24:29">
      <c r="X23586" s="429"/>
      <c r="Y23586" s="429"/>
      <c r="Z23586" s="429"/>
      <c r="AA23586" s="429"/>
      <c r="AB23586" s="185"/>
      <c r="AC23586" s="431"/>
    </row>
    <row r="23587" spans="24:29">
      <c r="X23587" s="429"/>
      <c r="Y23587" s="429"/>
      <c r="Z23587" s="429"/>
      <c r="AA23587" s="429"/>
      <c r="AB23587" s="185"/>
      <c r="AC23587" s="431"/>
    </row>
    <row r="23588" spans="24:29">
      <c r="X23588" s="429"/>
      <c r="Y23588" s="429"/>
      <c r="Z23588" s="429"/>
      <c r="AA23588" s="429"/>
      <c r="AB23588" s="185"/>
      <c r="AC23588" s="431"/>
    </row>
    <row r="23589" spans="24:29">
      <c r="X23589" s="429"/>
      <c r="Y23589" s="429"/>
      <c r="Z23589" s="429"/>
      <c r="AA23589" s="429"/>
      <c r="AB23589" s="185"/>
      <c r="AC23589" s="431"/>
    </row>
    <row r="23590" spans="24:29">
      <c r="X23590" s="429"/>
      <c r="Y23590" s="429"/>
      <c r="Z23590" s="429"/>
      <c r="AA23590" s="429"/>
      <c r="AB23590" s="185"/>
      <c r="AC23590" s="431"/>
    </row>
    <row r="23591" spans="24:29">
      <c r="X23591" s="429"/>
      <c r="Y23591" s="429"/>
      <c r="Z23591" s="429"/>
      <c r="AA23591" s="429"/>
      <c r="AB23591" s="185"/>
      <c r="AC23591" s="431"/>
    </row>
    <row r="23592" spans="24:29">
      <c r="X23592" s="429"/>
      <c r="Y23592" s="429"/>
      <c r="Z23592" s="429"/>
      <c r="AA23592" s="429"/>
      <c r="AB23592" s="185"/>
      <c r="AC23592" s="431"/>
    </row>
    <row r="23593" spans="24:29">
      <c r="X23593" s="429"/>
      <c r="Y23593" s="429"/>
      <c r="Z23593" s="429"/>
      <c r="AA23593" s="429"/>
      <c r="AB23593" s="185"/>
      <c r="AC23593" s="431"/>
    </row>
    <row r="23594" spans="24:29">
      <c r="X23594" s="429"/>
      <c r="Y23594" s="429"/>
      <c r="Z23594" s="429"/>
      <c r="AA23594" s="429"/>
      <c r="AB23594" s="185"/>
      <c r="AC23594" s="431"/>
    </row>
    <row r="23595" spans="24:29">
      <c r="X23595" s="429"/>
      <c r="Y23595" s="429"/>
      <c r="Z23595" s="429"/>
      <c r="AA23595" s="429"/>
      <c r="AB23595" s="185"/>
      <c r="AC23595" s="431"/>
    </row>
    <row r="23596" spans="24:29">
      <c r="X23596" s="429"/>
      <c r="Y23596" s="429"/>
      <c r="Z23596" s="429"/>
      <c r="AA23596" s="429"/>
      <c r="AB23596" s="185"/>
      <c r="AC23596" s="431"/>
    </row>
    <row r="23597" spans="24:29">
      <c r="X23597" s="429"/>
      <c r="Y23597" s="429"/>
      <c r="Z23597" s="429"/>
      <c r="AA23597" s="429"/>
      <c r="AB23597" s="185"/>
      <c r="AC23597" s="431"/>
    </row>
    <row r="23598" spans="24:29">
      <c r="X23598" s="429"/>
      <c r="Y23598" s="429"/>
      <c r="Z23598" s="429"/>
      <c r="AA23598" s="429"/>
      <c r="AB23598" s="185"/>
      <c r="AC23598" s="431"/>
    </row>
    <row r="23599" spans="24:29">
      <c r="X23599" s="429"/>
      <c r="Y23599" s="429"/>
      <c r="Z23599" s="429"/>
      <c r="AA23599" s="429"/>
      <c r="AB23599" s="185"/>
      <c r="AC23599" s="431"/>
    </row>
    <row r="23600" spans="24:29">
      <c r="X23600" s="429"/>
      <c r="Y23600" s="429"/>
      <c r="Z23600" s="429"/>
      <c r="AA23600" s="429"/>
      <c r="AB23600" s="185"/>
      <c r="AC23600" s="431"/>
    </row>
    <row r="23601" spans="24:29">
      <c r="X23601" s="429"/>
      <c r="Y23601" s="429"/>
      <c r="Z23601" s="429"/>
      <c r="AA23601" s="429"/>
      <c r="AB23601" s="185"/>
      <c r="AC23601" s="431"/>
    </row>
    <row r="23602" spans="24:29">
      <c r="X23602" s="429"/>
      <c r="Y23602" s="429"/>
      <c r="Z23602" s="429"/>
      <c r="AA23602" s="429"/>
      <c r="AB23602" s="185"/>
      <c r="AC23602" s="431"/>
    </row>
    <row r="23603" spans="24:29">
      <c r="X23603" s="429"/>
      <c r="Y23603" s="429"/>
      <c r="Z23603" s="429"/>
      <c r="AA23603" s="429"/>
      <c r="AB23603" s="185"/>
      <c r="AC23603" s="431"/>
    </row>
    <row r="23604" spans="24:29">
      <c r="X23604" s="429"/>
      <c r="Y23604" s="429"/>
      <c r="Z23604" s="429"/>
      <c r="AA23604" s="429"/>
      <c r="AB23604" s="185"/>
      <c r="AC23604" s="431"/>
    </row>
    <row r="23605" spans="24:29">
      <c r="X23605" s="429"/>
      <c r="Y23605" s="429"/>
      <c r="Z23605" s="429"/>
      <c r="AA23605" s="429"/>
      <c r="AB23605" s="185"/>
      <c r="AC23605" s="431"/>
    </row>
    <row r="23606" spans="24:29">
      <c r="X23606" s="429"/>
      <c r="Y23606" s="429"/>
      <c r="Z23606" s="429"/>
      <c r="AA23606" s="429"/>
      <c r="AB23606" s="185"/>
      <c r="AC23606" s="431"/>
    </row>
    <row r="23607" spans="24:29">
      <c r="X23607" s="429"/>
      <c r="Y23607" s="429"/>
      <c r="Z23607" s="429"/>
      <c r="AA23607" s="429"/>
      <c r="AB23607" s="185"/>
      <c r="AC23607" s="431"/>
    </row>
    <row r="23608" spans="24:29">
      <c r="X23608" s="429"/>
      <c r="Y23608" s="429"/>
      <c r="Z23608" s="429"/>
      <c r="AA23608" s="429"/>
      <c r="AB23608" s="185"/>
      <c r="AC23608" s="431"/>
    </row>
    <row r="23609" spans="24:29">
      <c r="X23609" s="429"/>
      <c r="Y23609" s="429"/>
      <c r="Z23609" s="429"/>
      <c r="AA23609" s="429"/>
      <c r="AB23609" s="185"/>
      <c r="AC23609" s="431"/>
    </row>
    <row r="23610" spans="24:29">
      <c r="X23610" s="429"/>
      <c r="Y23610" s="429"/>
      <c r="Z23610" s="429"/>
      <c r="AA23610" s="429"/>
      <c r="AB23610" s="185"/>
      <c r="AC23610" s="431"/>
    </row>
    <row r="23611" spans="24:29">
      <c r="X23611" s="429"/>
      <c r="Y23611" s="429"/>
      <c r="Z23611" s="429"/>
      <c r="AA23611" s="429"/>
      <c r="AB23611" s="185"/>
      <c r="AC23611" s="431"/>
    </row>
    <row r="23612" spans="24:29">
      <c r="X23612" s="429"/>
      <c r="Y23612" s="429"/>
      <c r="Z23612" s="429"/>
      <c r="AA23612" s="429"/>
      <c r="AB23612" s="185"/>
      <c r="AC23612" s="431"/>
    </row>
    <row r="23613" spans="24:29">
      <c r="X23613" s="429"/>
      <c r="Y23613" s="429"/>
      <c r="Z23613" s="429"/>
      <c r="AA23613" s="429"/>
      <c r="AB23613" s="185"/>
      <c r="AC23613" s="431"/>
    </row>
    <row r="23614" spans="24:29">
      <c r="X23614" s="429"/>
      <c r="Y23614" s="429"/>
      <c r="Z23614" s="429"/>
      <c r="AA23614" s="429"/>
      <c r="AB23614" s="185"/>
      <c r="AC23614" s="431"/>
    </row>
    <row r="23615" spans="24:29">
      <c r="X23615" s="429"/>
      <c r="Y23615" s="429"/>
      <c r="Z23615" s="429"/>
      <c r="AA23615" s="429"/>
      <c r="AB23615" s="185"/>
      <c r="AC23615" s="431"/>
    </row>
    <row r="23616" spans="24:29">
      <c r="X23616" s="429"/>
      <c r="Y23616" s="429"/>
      <c r="Z23616" s="429"/>
      <c r="AA23616" s="429"/>
      <c r="AB23616" s="185"/>
      <c r="AC23616" s="431"/>
    </row>
    <row r="23617" spans="24:29">
      <c r="X23617" s="429"/>
      <c r="Y23617" s="429"/>
      <c r="Z23617" s="429"/>
      <c r="AA23617" s="429"/>
      <c r="AB23617" s="185"/>
      <c r="AC23617" s="431"/>
    </row>
    <row r="23618" spans="24:29">
      <c r="X23618" s="429"/>
      <c r="Y23618" s="429"/>
      <c r="Z23618" s="429"/>
      <c r="AA23618" s="429"/>
      <c r="AB23618" s="185"/>
      <c r="AC23618" s="431"/>
    </row>
    <row r="23619" spans="24:29">
      <c r="X23619" s="429"/>
      <c r="Y23619" s="429"/>
      <c r="Z23619" s="429"/>
      <c r="AA23619" s="429"/>
      <c r="AB23619" s="185"/>
      <c r="AC23619" s="431"/>
    </row>
    <row r="23620" spans="24:29">
      <c r="X23620" s="429"/>
      <c r="Y23620" s="429"/>
      <c r="Z23620" s="429"/>
      <c r="AA23620" s="429"/>
      <c r="AB23620" s="185"/>
      <c r="AC23620" s="431"/>
    </row>
    <row r="23621" spans="24:29">
      <c r="X23621" s="429"/>
      <c r="Y23621" s="429"/>
      <c r="Z23621" s="429"/>
      <c r="AA23621" s="429"/>
      <c r="AB23621" s="185"/>
      <c r="AC23621" s="431"/>
    </row>
    <row r="23622" spans="24:29">
      <c r="X23622" s="429"/>
      <c r="Y23622" s="429"/>
      <c r="Z23622" s="429"/>
      <c r="AA23622" s="429"/>
      <c r="AB23622" s="185"/>
      <c r="AC23622" s="431"/>
    </row>
    <row r="23623" spans="24:29">
      <c r="X23623" s="429"/>
      <c r="Y23623" s="429"/>
      <c r="Z23623" s="429"/>
      <c r="AA23623" s="429"/>
      <c r="AB23623" s="185"/>
      <c r="AC23623" s="431"/>
    </row>
    <row r="23624" spans="24:29">
      <c r="X23624" s="429"/>
      <c r="Y23624" s="429"/>
      <c r="Z23624" s="429"/>
      <c r="AA23624" s="429"/>
      <c r="AB23624" s="185"/>
      <c r="AC23624" s="431"/>
    </row>
    <row r="23625" spans="24:29">
      <c r="X23625" s="429"/>
      <c r="Y23625" s="429"/>
      <c r="Z23625" s="429"/>
      <c r="AA23625" s="429"/>
      <c r="AB23625" s="185"/>
      <c r="AC23625" s="431"/>
    </row>
    <row r="23626" spans="24:29">
      <c r="X23626" s="429"/>
      <c r="Y23626" s="429"/>
      <c r="Z23626" s="429"/>
      <c r="AA23626" s="429"/>
      <c r="AB23626" s="185"/>
      <c r="AC23626" s="431"/>
    </row>
    <row r="23627" spans="24:29">
      <c r="X23627" s="429"/>
      <c r="Y23627" s="429"/>
      <c r="Z23627" s="429"/>
      <c r="AA23627" s="429"/>
      <c r="AB23627" s="185"/>
      <c r="AC23627" s="431"/>
    </row>
    <row r="23628" spans="24:29">
      <c r="X23628" s="429"/>
      <c r="Y23628" s="429"/>
      <c r="Z23628" s="429"/>
      <c r="AA23628" s="429"/>
      <c r="AB23628" s="185"/>
      <c r="AC23628" s="431"/>
    </row>
    <row r="23629" spans="24:29">
      <c r="X23629" s="429"/>
      <c r="Y23629" s="429"/>
      <c r="Z23629" s="429"/>
      <c r="AA23629" s="429"/>
      <c r="AB23629" s="185"/>
      <c r="AC23629" s="431"/>
    </row>
    <row r="23630" spans="24:29">
      <c r="X23630" s="429"/>
      <c r="Y23630" s="429"/>
      <c r="Z23630" s="429"/>
      <c r="AA23630" s="429"/>
      <c r="AB23630" s="185"/>
      <c r="AC23630" s="431"/>
    </row>
    <row r="23631" spans="24:29">
      <c r="X23631" s="429"/>
      <c r="Y23631" s="429"/>
      <c r="Z23631" s="429"/>
      <c r="AA23631" s="429"/>
      <c r="AB23631" s="185"/>
      <c r="AC23631" s="431"/>
    </row>
    <row r="23632" spans="24:29">
      <c r="X23632" s="429"/>
      <c r="Y23632" s="429"/>
      <c r="Z23632" s="429"/>
      <c r="AA23632" s="429"/>
      <c r="AB23632" s="185"/>
      <c r="AC23632" s="431"/>
    </row>
    <row r="23633" spans="24:29">
      <c r="X23633" s="429"/>
      <c r="Y23633" s="429"/>
      <c r="Z23633" s="429"/>
      <c r="AA23633" s="429"/>
      <c r="AB23633" s="185"/>
      <c r="AC23633" s="431"/>
    </row>
    <row r="23634" spans="24:29">
      <c r="X23634" s="429"/>
      <c r="Y23634" s="429"/>
      <c r="Z23634" s="429"/>
      <c r="AA23634" s="429"/>
      <c r="AB23634" s="185"/>
      <c r="AC23634" s="431"/>
    </row>
    <row r="23635" spans="24:29">
      <c r="X23635" s="429"/>
      <c r="Y23635" s="429"/>
      <c r="Z23635" s="429"/>
      <c r="AA23635" s="429"/>
      <c r="AB23635" s="185"/>
      <c r="AC23635" s="431"/>
    </row>
    <row r="23636" spans="24:29">
      <c r="X23636" s="429"/>
      <c r="Y23636" s="429"/>
      <c r="Z23636" s="429"/>
      <c r="AA23636" s="429"/>
      <c r="AB23636" s="185"/>
      <c r="AC23636" s="431"/>
    </row>
    <row r="23637" spans="24:29">
      <c r="X23637" s="429"/>
      <c r="Y23637" s="429"/>
      <c r="Z23637" s="429"/>
      <c r="AA23637" s="429"/>
      <c r="AB23637" s="185"/>
      <c r="AC23637" s="431"/>
    </row>
    <row r="23638" spans="24:29">
      <c r="X23638" s="429"/>
      <c r="Y23638" s="429"/>
      <c r="Z23638" s="429"/>
      <c r="AA23638" s="429"/>
      <c r="AB23638" s="185"/>
      <c r="AC23638" s="431"/>
    </row>
    <row r="23639" spans="24:29">
      <c r="X23639" s="429"/>
      <c r="Y23639" s="429"/>
      <c r="Z23639" s="429"/>
      <c r="AA23639" s="429"/>
      <c r="AB23639" s="185"/>
      <c r="AC23639" s="431"/>
    </row>
    <row r="23640" spans="24:29">
      <c r="X23640" s="429"/>
      <c r="Y23640" s="429"/>
      <c r="Z23640" s="429"/>
      <c r="AA23640" s="429"/>
      <c r="AB23640" s="185"/>
      <c r="AC23640" s="431"/>
    </row>
    <row r="23641" spans="24:29">
      <c r="X23641" s="429"/>
      <c r="Y23641" s="429"/>
      <c r="Z23641" s="429"/>
      <c r="AA23641" s="429"/>
      <c r="AB23641" s="185"/>
      <c r="AC23641" s="431"/>
    </row>
    <row r="23642" spans="24:29">
      <c r="X23642" s="429"/>
      <c r="Y23642" s="429"/>
      <c r="Z23642" s="429"/>
      <c r="AA23642" s="429"/>
      <c r="AB23642" s="185"/>
      <c r="AC23642" s="431"/>
    </row>
    <row r="23643" spans="24:29">
      <c r="X23643" s="429"/>
      <c r="Y23643" s="429"/>
      <c r="Z23643" s="429"/>
      <c r="AA23643" s="429"/>
      <c r="AB23643" s="185"/>
      <c r="AC23643" s="431"/>
    </row>
    <row r="23644" spans="24:29">
      <c r="X23644" s="429"/>
      <c r="Y23644" s="429"/>
      <c r="Z23644" s="429"/>
      <c r="AA23644" s="429"/>
      <c r="AB23644" s="185"/>
      <c r="AC23644" s="431"/>
    </row>
    <row r="23645" spans="24:29">
      <c r="X23645" s="429"/>
      <c r="Y23645" s="429"/>
      <c r="Z23645" s="429"/>
      <c r="AA23645" s="429"/>
      <c r="AB23645" s="185"/>
      <c r="AC23645" s="431"/>
    </row>
    <row r="23646" spans="24:29">
      <c r="X23646" s="429"/>
      <c r="Y23646" s="429"/>
      <c r="Z23646" s="429"/>
      <c r="AA23646" s="429"/>
      <c r="AB23646" s="185"/>
      <c r="AC23646" s="431"/>
    </row>
    <row r="23647" spans="24:29">
      <c r="X23647" s="429"/>
      <c r="Y23647" s="429"/>
      <c r="Z23647" s="429"/>
      <c r="AA23647" s="429"/>
      <c r="AB23647" s="185"/>
      <c r="AC23647" s="431"/>
    </row>
    <row r="23648" spans="24:29">
      <c r="X23648" s="429"/>
      <c r="Y23648" s="429"/>
      <c r="Z23648" s="429"/>
      <c r="AA23648" s="429"/>
      <c r="AB23648" s="185"/>
      <c r="AC23648" s="431"/>
    </row>
    <row r="23649" spans="24:29">
      <c r="X23649" s="429"/>
      <c r="Y23649" s="429"/>
      <c r="Z23649" s="429"/>
      <c r="AA23649" s="429"/>
      <c r="AB23649" s="185"/>
      <c r="AC23649" s="431"/>
    </row>
    <row r="23650" spans="24:29">
      <c r="X23650" s="429"/>
      <c r="Y23650" s="429"/>
      <c r="Z23650" s="429"/>
      <c r="AA23650" s="429"/>
      <c r="AB23650" s="185"/>
      <c r="AC23650" s="431"/>
    </row>
    <row r="23651" spans="24:29">
      <c r="X23651" s="429"/>
      <c r="Y23651" s="429"/>
      <c r="Z23651" s="429"/>
      <c r="AA23651" s="429"/>
      <c r="AB23651" s="185"/>
      <c r="AC23651" s="431"/>
    </row>
    <row r="23652" spans="24:29">
      <c r="X23652" s="429"/>
      <c r="Y23652" s="429"/>
      <c r="Z23652" s="429"/>
      <c r="AA23652" s="429"/>
      <c r="AB23652" s="185"/>
      <c r="AC23652" s="431"/>
    </row>
    <row r="23653" spans="24:29">
      <c r="X23653" s="429"/>
      <c r="Y23653" s="429"/>
      <c r="Z23653" s="429"/>
      <c r="AA23653" s="429"/>
      <c r="AB23653" s="185"/>
      <c r="AC23653" s="431"/>
    </row>
    <row r="23654" spans="24:29">
      <c r="X23654" s="429"/>
      <c r="Y23654" s="429"/>
      <c r="Z23654" s="429"/>
      <c r="AA23654" s="429"/>
      <c r="AB23654" s="185"/>
      <c r="AC23654" s="431"/>
    </row>
    <row r="23655" spans="24:29">
      <c r="X23655" s="429"/>
      <c r="Y23655" s="429"/>
      <c r="Z23655" s="429"/>
      <c r="AA23655" s="429"/>
      <c r="AB23655" s="185"/>
      <c r="AC23655" s="431"/>
    </row>
    <row r="23656" spans="24:29">
      <c r="X23656" s="429"/>
      <c r="Y23656" s="429"/>
      <c r="Z23656" s="429"/>
      <c r="AA23656" s="429"/>
      <c r="AB23656" s="185"/>
      <c r="AC23656" s="431"/>
    </row>
    <row r="23657" spans="24:29">
      <c r="X23657" s="429"/>
      <c r="Y23657" s="429"/>
      <c r="Z23657" s="429"/>
      <c r="AA23657" s="429"/>
      <c r="AB23657" s="185"/>
      <c r="AC23657" s="431"/>
    </row>
    <row r="23658" spans="24:29">
      <c r="X23658" s="429"/>
      <c r="Y23658" s="429"/>
      <c r="Z23658" s="429"/>
      <c r="AA23658" s="429"/>
      <c r="AB23658" s="185"/>
      <c r="AC23658" s="431"/>
    </row>
    <row r="23659" spans="24:29">
      <c r="X23659" s="429"/>
      <c r="Y23659" s="429"/>
      <c r="Z23659" s="429"/>
      <c r="AA23659" s="429"/>
      <c r="AB23659" s="185"/>
      <c r="AC23659" s="431"/>
    </row>
    <row r="23660" spans="24:29">
      <c r="X23660" s="429"/>
      <c r="Y23660" s="429"/>
      <c r="Z23660" s="429"/>
      <c r="AA23660" s="429"/>
      <c r="AB23660" s="185"/>
      <c r="AC23660" s="431"/>
    </row>
    <row r="23661" spans="24:29">
      <c r="X23661" s="429"/>
      <c r="Y23661" s="429"/>
      <c r="Z23661" s="429"/>
      <c r="AA23661" s="429"/>
      <c r="AB23661" s="185"/>
      <c r="AC23661" s="431"/>
    </row>
    <row r="23662" spans="24:29">
      <c r="X23662" s="429"/>
      <c r="Y23662" s="429"/>
      <c r="Z23662" s="429"/>
      <c r="AA23662" s="429"/>
      <c r="AB23662" s="185"/>
      <c r="AC23662" s="431"/>
    </row>
    <row r="23663" spans="24:29">
      <c r="X23663" s="429"/>
      <c r="Y23663" s="429"/>
      <c r="Z23663" s="429"/>
      <c r="AA23663" s="429"/>
      <c r="AB23663" s="185"/>
      <c r="AC23663" s="431"/>
    </row>
    <row r="23664" spans="24:29">
      <c r="X23664" s="429"/>
      <c r="Y23664" s="429"/>
      <c r="Z23664" s="429"/>
      <c r="AA23664" s="429"/>
      <c r="AB23664" s="185"/>
      <c r="AC23664" s="431"/>
    </row>
    <row r="23665" spans="24:29">
      <c r="X23665" s="429"/>
      <c r="Y23665" s="429"/>
      <c r="Z23665" s="429"/>
      <c r="AA23665" s="429"/>
      <c r="AB23665" s="185"/>
      <c r="AC23665" s="431"/>
    </row>
    <row r="23666" spans="24:29">
      <c r="X23666" s="429"/>
      <c r="Y23666" s="429"/>
      <c r="Z23666" s="429"/>
      <c r="AA23666" s="429"/>
      <c r="AB23666" s="185"/>
      <c r="AC23666" s="431"/>
    </row>
    <row r="23667" spans="24:29">
      <c r="X23667" s="429"/>
      <c r="Y23667" s="429"/>
      <c r="Z23667" s="429"/>
      <c r="AA23667" s="429"/>
      <c r="AB23667" s="185"/>
      <c r="AC23667" s="431"/>
    </row>
    <row r="23668" spans="24:29">
      <c r="X23668" s="429"/>
      <c r="Y23668" s="429"/>
      <c r="Z23668" s="429"/>
      <c r="AA23668" s="429"/>
      <c r="AB23668" s="185"/>
      <c r="AC23668" s="431"/>
    </row>
    <row r="23669" spans="24:29">
      <c r="X23669" s="429"/>
      <c r="Y23669" s="429"/>
      <c r="Z23669" s="429"/>
      <c r="AA23669" s="429"/>
      <c r="AB23669" s="185"/>
      <c r="AC23669" s="431"/>
    </row>
    <row r="23670" spans="24:29">
      <c r="X23670" s="429"/>
      <c r="Y23670" s="429"/>
      <c r="Z23670" s="429"/>
      <c r="AA23670" s="429"/>
      <c r="AB23670" s="185"/>
      <c r="AC23670" s="431"/>
    </row>
    <row r="23671" spans="24:29">
      <c r="X23671" s="429"/>
      <c r="Y23671" s="429"/>
      <c r="Z23671" s="429"/>
      <c r="AA23671" s="429"/>
      <c r="AB23671" s="185"/>
      <c r="AC23671" s="431"/>
    </row>
    <row r="23672" spans="24:29">
      <c r="X23672" s="429"/>
      <c r="Y23672" s="429"/>
      <c r="Z23672" s="429"/>
      <c r="AA23672" s="429"/>
      <c r="AB23672" s="185"/>
      <c r="AC23672" s="431"/>
    </row>
    <row r="23673" spans="24:29">
      <c r="X23673" s="429"/>
      <c r="Y23673" s="429"/>
      <c r="Z23673" s="429"/>
      <c r="AA23673" s="429"/>
      <c r="AB23673" s="185"/>
      <c r="AC23673" s="431"/>
    </row>
    <row r="23674" spans="24:29">
      <c r="X23674" s="429"/>
      <c r="Y23674" s="429"/>
      <c r="Z23674" s="429"/>
      <c r="AA23674" s="429"/>
      <c r="AB23674" s="185"/>
      <c r="AC23674" s="431"/>
    </row>
    <row r="23675" spans="24:29">
      <c r="X23675" s="429"/>
      <c r="Y23675" s="429"/>
      <c r="Z23675" s="429"/>
      <c r="AA23675" s="429"/>
      <c r="AB23675" s="185"/>
      <c r="AC23675" s="431"/>
    </row>
    <row r="23676" spans="24:29">
      <c r="X23676" s="429"/>
      <c r="Y23676" s="429"/>
      <c r="Z23676" s="429"/>
      <c r="AA23676" s="429"/>
      <c r="AB23676" s="185"/>
      <c r="AC23676" s="431"/>
    </row>
    <row r="23677" spans="24:29">
      <c r="X23677" s="429"/>
      <c r="Y23677" s="429"/>
      <c r="Z23677" s="429"/>
      <c r="AA23677" s="429"/>
      <c r="AB23677" s="185"/>
      <c r="AC23677" s="431"/>
    </row>
    <row r="23678" spans="24:29">
      <c r="X23678" s="429"/>
      <c r="Y23678" s="429"/>
      <c r="Z23678" s="429"/>
      <c r="AA23678" s="429"/>
      <c r="AB23678" s="185"/>
      <c r="AC23678" s="431"/>
    </row>
    <row r="23679" spans="24:29">
      <c r="X23679" s="429"/>
      <c r="Y23679" s="429"/>
      <c r="Z23679" s="429"/>
      <c r="AA23679" s="429"/>
      <c r="AB23679" s="185"/>
      <c r="AC23679" s="431"/>
    </row>
    <row r="23680" spans="24:29">
      <c r="X23680" s="429"/>
      <c r="Y23680" s="429"/>
      <c r="Z23680" s="429"/>
      <c r="AA23680" s="429"/>
      <c r="AB23680" s="185"/>
      <c r="AC23680" s="431"/>
    </row>
    <row r="23681" spans="24:29">
      <c r="X23681" s="429"/>
      <c r="Y23681" s="429"/>
      <c r="Z23681" s="429"/>
      <c r="AA23681" s="429"/>
      <c r="AB23681" s="185"/>
      <c r="AC23681" s="431"/>
    </row>
    <row r="23682" spans="24:29">
      <c r="X23682" s="429"/>
      <c r="Y23682" s="429"/>
      <c r="Z23682" s="429"/>
      <c r="AA23682" s="429"/>
      <c r="AB23682" s="185"/>
      <c r="AC23682" s="431"/>
    </row>
    <row r="23683" spans="24:29">
      <c r="X23683" s="429"/>
      <c r="Y23683" s="429"/>
      <c r="Z23683" s="429"/>
      <c r="AA23683" s="429"/>
      <c r="AB23683" s="185"/>
      <c r="AC23683" s="431"/>
    </row>
    <row r="23684" spans="24:29">
      <c r="X23684" s="429"/>
      <c r="Y23684" s="429"/>
      <c r="Z23684" s="429"/>
      <c r="AA23684" s="429"/>
      <c r="AB23684" s="185"/>
      <c r="AC23684" s="431"/>
    </row>
    <row r="23685" spans="24:29">
      <c r="X23685" s="429"/>
      <c r="Y23685" s="429"/>
      <c r="Z23685" s="429"/>
      <c r="AA23685" s="429"/>
      <c r="AB23685" s="185"/>
      <c r="AC23685" s="431"/>
    </row>
    <row r="23686" spans="24:29">
      <c r="X23686" s="429"/>
      <c r="Y23686" s="429"/>
      <c r="Z23686" s="429"/>
      <c r="AA23686" s="429"/>
      <c r="AB23686" s="185"/>
      <c r="AC23686" s="431"/>
    </row>
    <row r="23687" spans="24:29">
      <c r="X23687" s="429"/>
      <c r="Y23687" s="429"/>
      <c r="Z23687" s="429"/>
      <c r="AA23687" s="429"/>
      <c r="AB23687" s="185"/>
      <c r="AC23687" s="431"/>
    </row>
    <row r="23688" spans="24:29">
      <c r="X23688" s="429"/>
      <c r="Y23688" s="429"/>
      <c r="Z23688" s="429"/>
      <c r="AA23688" s="429"/>
      <c r="AB23688" s="185"/>
      <c r="AC23688" s="431"/>
    </row>
    <row r="23689" spans="24:29">
      <c r="X23689" s="429"/>
      <c r="Y23689" s="429"/>
      <c r="Z23689" s="429"/>
      <c r="AA23689" s="429"/>
      <c r="AB23689" s="185"/>
      <c r="AC23689" s="431"/>
    </row>
    <row r="23690" spans="24:29">
      <c r="X23690" s="429"/>
      <c r="Y23690" s="429"/>
      <c r="Z23690" s="429"/>
      <c r="AA23690" s="429"/>
      <c r="AB23690" s="185"/>
      <c r="AC23690" s="431"/>
    </row>
    <row r="23691" spans="24:29">
      <c r="X23691" s="429"/>
      <c r="Y23691" s="429"/>
      <c r="Z23691" s="429"/>
      <c r="AA23691" s="429"/>
      <c r="AB23691" s="185"/>
      <c r="AC23691" s="431"/>
    </row>
    <row r="23692" spans="24:29">
      <c r="X23692" s="429"/>
      <c r="Y23692" s="429"/>
      <c r="Z23692" s="429"/>
      <c r="AA23692" s="429"/>
      <c r="AB23692" s="185"/>
      <c r="AC23692" s="431"/>
    </row>
    <row r="23693" spans="24:29">
      <c r="X23693" s="429"/>
      <c r="Y23693" s="429"/>
      <c r="Z23693" s="429"/>
      <c r="AA23693" s="429"/>
      <c r="AB23693" s="185"/>
      <c r="AC23693" s="431"/>
    </row>
    <row r="23694" spans="24:29">
      <c r="X23694" s="429"/>
      <c r="Y23694" s="429"/>
      <c r="Z23694" s="429"/>
      <c r="AA23694" s="429"/>
      <c r="AB23694" s="185"/>
      <c r="AC23694" s="431"/>
    </row>
    <row r="23695" spans="24:29">
      <c r="X23695" s="429"/>
      <c r="Y23695" s="429"/>
      <c r="Z23695" s="429"/>
      <c r="AA23695" s="429"/>
      <c r="AB23695" s="185"/>
      <c r="AC23695" s="431"/>
    </row>
    <row r="23696" spans="24:29">
      <c r="X23696" s="429"/>
      <c r="Y23696" s="429"/>
      <c r="Z23696" s="429"/>
      <c r="AA23696" s="429"/>
      <c r="AB23696" s="185"/>
      <c r="AC23696" s="431"/>
    </row>
    <row r="23697" spans="24:29">
      <c r="X23697" s="429"/>
      <c r="Y23697" s="429"/>
      <c r="Z23697" s="429"/>
      <c r="AA23697" s="429"/>
      <c r="AB23697" s="185"/>
      <c r="AC23697" s="431"/>
    </row>
    <row r="23698" spans="24:29">
      <c r="X23698" s="429"/>
      <c r="Y23698" s="429"/>
      <c r="Z23698" s="429"/>
      <c r="AA23698" s="429"/>
      <c r="AB23698" s="185"/>
      <c r="AC23698" s="431"/>
    </row>
    <row r="23699" spans="24:29">
      <c r="X23699" s="429"/>
      <c r="Y23699" s="429"/>
      <c r="Z23699" s="429"/>
      <c r="AA23699" s="429"/>
      <c r="AB23699" s="185"/>
      <c r="AC23699" s="431"/>
    </row>
    <row r="23700" spans="24:29">
      <c r="X23700" s="429"/>
      <c r="Y23700" s="429"/>
      <c r="Z23700" s="429"/>
      <c r="AA23700" s="429"/>
      <c r="AB23700" s="185"/>
      <c r="AC23700" s="431"/>
    </row>
    <row r="23701" spans="24:29">
      <c r="X23701" s="429"/>
      <c r="Y23701" s="429"/>
      <c r="Z23701" s="429"/>
      <c r="AA23701" s="429"/>
      <c r="AB23701" s="185"/>
      <c r="AC23701" s="431"/>
    </row>
    <row r="23702" spans="24:29">
      <c r="X23702" s="429"/>
      <c r="Y23702" s="429"/>
      <c r="Z23702" s="429"/>
      <c r="AA23702" s="429"/>
      <c r="AB23702" s="185"/>
      <c r="AC23702" s="431"/>
    </row>
    <row r="23703" spans="24:29">
      <c r="X23703" s="429"/>
      <c r="Y23703" s="429"/>
      <c r="Z23703" s="429"/>
      <c r="AA23703" s="429"/>
      <c r="AB23703" s="185"/>
      <c r="AC23703" s="431"/>
    </row>
    <row r="23704" spans="24:29">
      <c r="X23704" s="429"/>
      <c r="Y23704" s="429"/>
      <c r="Z23704" s="429"/>
      <c r="AA23704" s="429"/>
      <c r="AB23704" s="185"/>
      <c r="AC23704" s="431"/>
    </row>
    <row r="23705" spans="24:29">
      <c r="X23705" s="429"/>
      <c r="Y23705" s="429"/>
      <c r="Z23705" s="429"/>
      <c r="AA23705" s="429"/>
      <c r="AB23705" s="185"/>
      <c r="AC23705" s="431"/>
    </row>
    <row r="23706" spans="24:29">
      <c r="X23706" s="429"/>
      <c r="Y23706" s="429"/>
      <c r="Z23706" s="429"/>
      <c r="AA23706" s="429"/>
      <c r="AB23706" s="185"/>
      <c r="AC23706" s="431"/>
    </row>
    <row r="23707" spans="24:29">
      <c r="X23707" s="429"/>
      <c r="Y23707" s="429"/>
      <c r="Z23707" s="429"/>
      <c r="AA23707" s="429"/>
      <c r="AB23707" s="185"/>
      <c r="AC23707" s="431"/>
    </row>
    <row r="23708" spans="24:29">
      <c r="X23708" s="429"/>
      <c r="Y23708" s="429"/>
      <c r="Z23708" s="429"/>
      <c r="AA23708" s="429"/>
      <c r="AB23708" s="185"/>
      <c r="AC23708" s="431"/>
    </row>
    <row r="23709" spans="24:29">
      <c r="X23709" s="429"/>
      <c r="Y23709" s="429"/>
      <c r="Z23709" s="429"/>
      <c r="AA23709" s="429"/>
      <c r="AB23709" s="185"/>
      <c r="AC23709" s="431"/>
    </row>
    <row r="23710" spans="24:29">
      <c r="X23710" s="429"/>
      <c r="Y23710" s="429"/>
      <c r="Z23710" s="429"/>
      <c r="AA23710" s="429"/>
      <c r="AB23710" s="185"/>
      <c r="AC23710" s="431"/>
    </row>
    <row r="23711" spans="24:29">
      <c r="X23711" s="429"/>
      <c r="Y23711" s="429"/>
      <c r="Z23711" s="429"/>
      <c r="AA23711" s="429"/>
      <c r="AB23711" s="185"/>
      <c r="AC23711" s="431"/>
    </row>
    <row r="23712" spans="24:29">
      <c r="X23712" s="429"/>
      <c r="Y23712" s="429"/>
      <c r="Z23712" s="429"/>
      <c r="AA23712" s="429"/>
      <c r="AB23712" s="185"/>
      <c r="AC23712" s="431"/>
    </row>
    <row r="23713" spans="24:29">
      <c r="X23713" s="429"/>
      <c r="Y23713" s="429"/>
      <c r="Z23713" s="429"/>
      <c r="AA23713" s="429"/>
      <c r="AB23713" s="185"/>
      <c r="AC23713" s="431"/>
    </row>
    <row r="23714" spans="24:29">
      <c r="X23714" s="429"/>
      <c r="Y23714" s="429"/>
      <c r="Z23714" s="429"/>
      <c r="AA23714" s="429"/>
      <c r="AB23714" s="185"/>
      <c r="AC23714" s="431"/>
    </row>
    <row r="23715" spans="24:29">
      <c r="X23715" s="429"/>
      <c r="Y23715" s="429"/>
      <c r="Z23715" s="429"/>
      <c r="AA23715" s="429"/>
      <c r="AB23715" s="185"/>
      <c r="AC23715" s="431"/>
    </row>
    <row r="23716" spans="24:29">
      <c r="X23716" s="429"/>
      <c r="Y23716" s="429"/>
      <c r="Z23716" s="429"/>
      <c r="AA23716" s="429"/>
      <c r="AB23716" s="185"/>
      <c r="AC23716" s="431"/>
    </row>
    <row r="23717" spans="24:29">
      <c r="X23717" s="429"/>
      <c r="Y23717" s="429"/>
      <c r="Z23717" s="429"/>
      <c r="AA23717" s="429"/>
      <c r="AB23717" s="185"/>
      <c r="AC23717" s="431"/>
    </row>
    <row r="23718" spans="24:29">
      <c r="X23718" s="429"/>
      <c r="Y23718" s="429"/>
      <c r="Z23718" s="429"/>
      <c r="AA23718" s="429"/>
      <c r="AB23718" s="185"/>
      <c r="AC23718" s="431"/>
    </row>
    <row r="23719" spans="24:29">
      <c r="X23719" s="429"/>
      <c r="Y23719" s="429"/>
      <c r="Z23719" s="429"/>
      <c r="AA23719" s="429"/>
      <c r="AB23719" s="185"/>
      <c r="AC23719" s="431"/>
    </row>
    <row r="23720" spans="24:29">
      <c r="X23720" s="429"/>
      <c r="Y23720" s="429"/>
      <c r="Z23720" s="429"/>
      <c r="AA23720" s="429"/>
      <c r="AB23720" s="185"/>
      <c r="AC23720" s="431"/>
    </row>
    <row r="23721" spans="24:29">
      <c r="X23721" s="429"/>
      <c r="Y23721" s="429"/>
      <c r="Z23721" s="429"/>
      <c r="AA23721" s="429"/>
      <c r="AB23721" s="185"/>
      <c r="AC23721" s="431"/>
    </row>
    <row r="23722" spans="24:29">
      <c r="X23722" s="429"/>
      <c r="Y23722" s="429"/>
      <c r="Z23722" s="429"/>
      <c r="AA23722" s="429"/>
      <c r="AB23722" s="185"/>
      <c r="AC23722" s="431"/>
    </row>
    <row r="23723" spans="24:29">
      <c r="X23723" s="429"/>
      <c r="Y23723" s="429"/>
      <c r="Z23723" s="429"/>
      <c r="AA23723" s="429"/>
      <c r="AB23723" s="185"/>
      <c r="AC23723" s="431"/>
    </row>
    <row r="23724" spans="24:29">
      <c r="X23724" s="429"/>
      <c r="Y23724" s="429"/>
      <c r="Z23724" s="429"/>
      <c r="AA23724" s="429"/>
      <c r="AB23724" s="185"/>
      <c r="AC23724" s="431"/>
    </row>
    <row r="23725" spans="24:29">
      <c r="X23725" s="429"/>
      <c r="Y23725" s="429"/>
      <c r="Z23725" s="429"/>
      <c r="AA23725" s="429"/>
      <c r="AB23725" s="185"/>
      <c r="AC23725" s="431"/>
    </row>
    <row r="23726" spans="24:29">
      <c r="X23726" s="429"/>
      <c r="Y23726" s="429"/>
      <c r="Z23726" s="429"/>
      <c r="AA23726" s="429"/>
      <c r="AB23726" s="185"/>
      <c r="AC23726" s="431"/>
    </row>
    <row r="23727" spans="24:29">
      <c r="X23727" s="429"/>
      <c r="Y23727" s="429"/>
      <c r="Z23727" s="429"/>
      <c r="AA23727" s="429"/>
      <c r="AB23727" s="185"/>
      <c r="AC23727" s="431"/>
    </row>
    <row r="23728" spans="24:29">
      <c r="X23728" s="429"/>
      <c r="Y23728" s="429"/>
      <c r="Z23728" s="429"/>
      <c r="AA23728" s="429"/>
      <c r="AB23728" s="185"/>
      <c r="AC23728" s="431"/>
    </row>
    <row r="23729" spans="24:29">
      <c r="X23729" s="429"/>
      <c r="Y23729" s="429"/>
      <c r="Z23729" s="429"/>
      <c r="AA23729" s="429"/>
      <c r="AB23729" s="185"/>
      <c r="AC23729" s="431"/>
    </row>
    <row r="23730" spans="24:29">
      <c r="X23730" s="429"/>
      <c r="Y23730" s="429"/>
      <c r="Z23730" s="429"/>
      <c r="AA23730" s="429"/>
      <c r="AB23730" s="185"/>
      <c r="AC23730" s="431"/>
    </row>
    <row r="23731" spans="24:29">
      <c r="X23731" s="429"/>
      <c r="Y23731" s="429"/>
      <c r="Z23731" s="429"/>
      <c r="AA23731" s="429"/>
      <c r="AB23731" s="185"/>
      <c r="AC23731" s="431"/>
    </row>
    <row r="23732" spans="24:29">
      <c r="X23732" s="429"/>
      <c r="Y23732" s="429"/>
      <c r="Z23732" s="429"/>
      <c r="AA23732" s="429"/>
      <c r="AB23732" s="185"/>
      <c r="AC23732" s="431"/>
    </row>
    <row r="23733" spans="24:29">
      <c r="X23733" s="429"/>
      <c r="Y23733" s="429"/>
      <c r="Z23733" s="429"/>
      <c r="AA23733" s="429"/>
      <c r="AB23733" s="185"/>
      <c r="AC23733" s="431"/>
    </row>
    <row r="23734" spans="24:29">
      <c r="X23734" s="429"/>
      <c r="Y23734" s="429"/>
      <c r="Z23734" s="429"/>
      <c r="AA23734" s="429"/>
      <c r="AB23734" s="185"/>
      <c r="AC23734" s="431"/>
    </row>
    <row r="23735" spans="24:29">
      <c r="X23735" s="429"/>
      <c r="Y23735" s="429"/>
      <c r="Z23735" s="429"/>
      <c r="AA23735" s="429"/>
      <c r="AB23735" s="185"/>
      <c r="AC23735" s="431"/>
    </row>
    <row r="23736" spans="24:29">
      <c r="X23736" s="429"/>
      <c r="Y23736" s="429"/>
      <c r="Z23736" s="429"/>
      <c r="AA23736" s="429"/>
      <c r="AB23736" s="185"/>
      <c r="AC23736" s="431"/>
    </row>
    <row r="23737" spans="24:29">
      <c r="X23737" s="429"/>
      <c r="Y23737" s="429"/>
      <c r="Z23737" s="429"/>
      <c r="AA23737" s="429"/>
      <c r="AB23737" s="185"/>
      <c r="AC23737" s="431"/>
    </row>
    <row r="23738" spans="24:29">
      <c r="X23738" s="429"/>
      <c r="Y23738" s="429"/>
      <c r="Z23738" s="429"/>
      <c r="AA23738" s="429"/>
      <c r="AB23738" s="185"/>
      <c r="AC23738" s="431"/>
    </row>
    <row r="23739" spans="24:29">
      <c r="X23739" s="429"/>
      <c r="Y23739" s="429"/>
      <c r="Z23739" s="429"/>
      <c r="AA23739" s="429"/>
      <c r="AB23739" s="185"/>
      <c r="AC23739" s="431"/>
    </row>
    <row r="23740" spans="24:29">
      <c r="X23740" s="429"/>
      <c r="Y23740" s="429"/>
      <c r="Z23740" s="429"/>
      <c r="AA23740" s="429"/>
      <c r="AB23740" s="185"/>
      <c r="AC23740" s="431"/>
    </row>
    <row r="23741" spans="24:29">
      <c r="X23741" s="429"/>
      <c r="Y23741" s="429"/>
      <c r="Z23741" s="429"/>
      <c r="AA23741" s="429"/>
      <c r="AB23741" s="185"/>
      <c r="AC23741" s="431"/>
    </row>
    <row r="23742" spans="24:29">
      <c r="X23742" s="429"/>
      <c r="Y23742" s="429"/>
      <c r="Z23742" s="429"/>
      <c r="AA23742" s="429"/>
      <c r="AB23742" s="185"/>
      <c r="AC23742" s="431"/>
    </row>
    <row r="23743" spans="24:29">
      <c r="X23743" s="429"/>
      <c r="Y23743" s="429"/>
      <c r="Z23743" s="429"/>
      <c r="AA23743" s="429"/>
      <c r="AB23743" s="185"/>
      <c r="AC23743" s="431"/>
    </row>
    <row r="23744" spans="24:29">
      <c r="X23744" s="429"/>
      <c r="Y23744" s="429"/>
      <c r="Z23744" s="429"/>
      <c r="AA23744" s="429"/>
      <c r="AB23744" s="185"/>
      <c r="AC23744" s="431"/>
    </row>
    <row r="23745" spans="24:29">
      <c r="X23745" s="429"/>
      <c r="Y23745" s="429"/>
      <c r="Z23745" s="429"/>
      <c r="AA23745" s="429"/>
      <c r="AB23745" s="185"/>
      <c r="AC23745" s="431"/>
    </row>
    <row r="23746" spans="24:29">
      <c r="X23746" s="429"/>
      <c r="Y23746" s="429"/>
      <c r="Z23746" s="429"/>
      <c r="AA23746" s="429"/>
      <c r="AB23746" s="185"/>
      <c r="AC23746" s="431"/>
    </row>
    <row r="23747" spans="24:29">
      <c r="X23747" s="429"/>
      <c r="Y23747" s="429"/>
      <c r="Z23747" s="429"/>
      <c r="AA23747" s="429"/>
      <c r="AB23747" s="185"/>
      <c r="AC23747" s="431"/>
    </row>
    <row r="23748" spans="24:29">
      <c r="X23748" s="429"/>
      <c r="Y23748" s="429"/>
      <c r="Z23748" s="429"/>
      <c r="AA23748" s="429"/>
      <c r="AB23748" s="185"/>
      <c r="AC23748" s="431"/>
    </row>
    <row r="23749" spans="24:29">
      <c r="X23749" s="429"/>
      <c r="Y23749" s="429"/>
      <c r="Z23749" s="429"/>
      <c r="AA23749" s="429"/>
      <c r="AB23749" s="185"/>
      <c r="AC23749" s="431"/>
    </row>
    <row r="23750" spans="24:29">
      <c r="X23750" s="429"/>
      <c r="Y23750" s="429"/>
      <c r="Z23750" s="429"/>
      <c r="AA23750" s="429"/>
      <c r="AB23750" s="185"/>
      <c r="AC23750" s="431"/>
    </row>
    <row r="23751" spans="24:29">
      <c r="X23751" s="429"/>
      <c r="Y23751" s="429"/>
      <c r="Z23751" s="429"/>
      <c r="AA23751" s="429"/>
      <c r="AB23751" s="185"/>
      <c r="AC23751" s="431"/>
    </row>
    <row r="23752" spans="24:29">
      <c r="X23752" s="429"/>
      <c r="Y23752" s="429"/>
      <c r="Z23752" s="429"/>
      <c r="AA23752" s="429"/>
      <c r="AB23752" s="185"/>
      <c r="AC23752" s="431"/>
    </row>
    <row r="23753" spans="24:29">
      <c r="X23753" s="429"/>
      <c r="Y23753" s="429"/>
      <c r="Z23753" s="429"/>
      <c r="AA23753" s="429"/>
      <c r="AB23753" s="185"/>
      <c r="AC23753" s="431"/>
    </row>
    <row r="23754" spans="24:29">
      <c r="X23754" s="429"/>
      <c r="Y23754" s="429"/>
      <c r="Z23754" s="429"/>
      <c r="AA23754" s="429"/>
      <c r="AB23754" s="185"/>
      <c r="AC23754" s="431"/>
    </row>
    <row r="23755" spans="24:29">
      <c r="X23755" s="429"/>
      <c r="Y23755" s="429"/>
      <c r="Z23755" s="429"/>
      <c r="AA23755" s="429"/>
      <c r="AB23755" s="185"/>
      <c r="AC23755" s="431"/>
    </row>
    <row r="23756" spans="24:29">
      <c r="X23756" s="429"/>
      <c r="Y23756" s="429"/>
      <c r="Z23756" s="429"/>
      <c r="AA23756" s="429"/>
      <c r="AB23756" s="185"/>
      <c r="AC23756" s="431"/>
    </row>
    <row r="23757" spans="24:29">
      <c r="X23757" s="429"/>
      <c r="Y23757" s="429"/>
      <c r="Z23757" s="429"/>
      <c r="AA23757" s="429"/>
      <c r="AB23757" s="185"/>
      <c r="AC23757" s="431"/>
    </row>
    <row r="23758" spans="24:29">
      <c r="X23758" s="429"/>
      <c r="Y23758" s="429"/>
      <c r="Z23758" s="429"/>
      <c r="AA23758" s="429"/>
      <c r="AB23758" s="185"/>
      <c r="AC23758" s="431"/>
    </row>
    <row r="23759" spans="24:29">
      <c r="X23759" s="429"/>
      <c r="Y23759" s="429"/>
      <c r="Z23759" s="429"/>
      <c r="AA23759" s="429"/>
      <c r="AB23759" s="185"/>
      <c r="AC23759" s="431"/>
    </row>
    <row r="23760" spans="24:29">
      <c r="X23760" s="429"/>
      <c r="Y23760" s="429"/>
      <c r="Z23760" s="429"/>
      <c r="AA23760" s="429"/>
      <c r="AB23760" s="185"/>
      <c r="AC23760" s="431"/>
    </row>
    <row r="23761" spans="24:29">
      <c r="X23761" s="429"/>
      <c r="Y23761" s="429"/>
      <c r="Z23761" s="429"/>
      <c r="AA23761" s="429"/>
      <c r="AB23761" s="185"/>
      <c r="AC23761" s="431"/>
    </row>
    <row r="23762" spans="24:29">
      <c r="X23762" s="429"/>
      <c r="Y23762" s="429"/>
      <c r="Z23762" s="429"/>
      <c r="AA23762" s="429"/>
      <c r="AB23762" s="185"/>
      <c r="AC23762" s="431"/>
    </row>
    <row r="23763" spans="24:29">
      <c r="X23763" s="429"/>
      <c r="Y23763" s="429"/>
      <c r="Z23763" s="429"/>
      <c r="AA23763" s="429"/>
      <c r="AB23763" s="185"/>
      <c r="AC23763" s="431"/>
    </row>
    <row r="23764" spans="24:29">
      <c r="X23764" s="429"/>
      <c r="Y23764" s="429"/>
      <c r="Z23764" s="429"/>
      <c r="AA23764" s="429"/>
      <c r="AB23764" s="185"/>
      <c r="AC23764" s="431"/>
    </row>
    <row r="23765" spans="24:29">
      <c r="X23765" s="429"/>
      <c r="Y23765" s="429"/>
      <c r="Z23765" s="429"/>
      <c r="AA23765" s="429"/>
      <c r="AB23765" s="185"/>
      <c r="AC23765" s="431"/>
    </row>
    <row r="23766" spans="24:29">
      <c r="X23766" s="429"/>
      <c r="Y23766" s="429"/>
      <c r="Z23766" s="429"/>
      <c r="AA23766" s="429"/>
      <c r="AB23766" s="185"/>
      <c r="AC23766" s="431"/>
    </row>
    <row r="23767" spans="24:29">
      <c r="X23767" s="429"/>
      <c r="Y23767" s="429"/>
      <c r="Z23767" s="429"/>
      <c r="AA23767" s="429"/>
      <c r="AB23767" s="185"/>
      <c r="AC23767" s="431"/>
    </row>
    <row r="23768" spans="24:29">
      <c r="X23768" s="429"/>
      <c r="Y23768" s="429"/>
      <c r="Z23768" s="429"/>
      <c r="AA23768" s="429"/>
      <c r="AB23768" s="185"/>
      <c r="AC23768" s="431"/>
    </row>
    <row r="23769" spans="24:29">
      <c r="X23769" s="429"/>
      <c r="Y23769" s="429"/>
      <c r="Z23769" s="429"/>
      <c r="AA23769" s="429"/>
      <c r="AB23769" s="185"/>
      <c r="AC23769" s="431"/>
    </row>
    <row r="23770" spans="24:29">
      <c r="X23770" s="429"/>
      <c r="Y23770" s="429"/>
      <c r="Z23770" s="429"/>
      <c r="AA23770" s="429"/>
      <c r="AB23770" s="185"/>
      <c r="AC23770" s="431"/>
    </row>
    <row r="23771" spans="24:29">
      <c r="X23771" s="429"/>
      <c r="Y23771" s="429"/>
      <c r="Z23771" s="429"/>
      <c r="AA23771" s="429"/>
      <c r="AB23771" s="185"/>
      <c r="AC23771" s="431"/>
    </row>
    <row r="23772" spans="24:29">
      <c r="X23772" s="429"/>
      <c r="Y23772" s="429"/>
      <c r="Z23772" s="429"/>
      <c r="AA23772" s="429"/>
      <c r="AB23772" s="185"/>
      <c r="AC23772" s="431"/>
    </row>
    <row r="23773" spans="24:29">
      <c r="X23773" s="429"/>
      <c r="Y23773" s="429"/>
      <c r="Z23773" s="429"/>
      <c r="AA23773" s="429"/>
      <c r="AB23773" s="185"/>
      <c r="AC23773" s="431"/>
    </row>
    <row r="23774" spans="24:29">
      <c r="X23774" s="429"/>
      <c r="Y23774" s="429"/>
      <c r="Z23774" s="429"/>
      <c r="AA23774" s="429"/>
      <c r="AB23774" s="185"/>
      <c r="AC23774" s="431"/>
    </row>
    <row r="23775" spans="24:29">
      <c r="X23775" s="429"/>
      <c r="Y23775" s="429"/>
      <c r="Z23775" s="429"/>
      <c r="AA23775" s="429"/>
      <c r="AB23775" s="185"/>
      <c r="AC23775" s="431"/>
    </row>
    <row r="23776" spans="24:29">
      <c r="X23776" s="429"/>
      <c r="Y23776" s="429"/>
      <c r="Z23776" s="429"/>
      <c r="AA23776" s="429"/>
      <c r="AB23776" s="185"/>
      <c r="AC23776" s="431"/>
    </row>
    <row r="23777" spans="24:29">
      <c r="X23777" s="429"/>
      <c r="Y23777" s="429"/>
      <c r="Z23777" s="429"/>
      <c r="AA23777" s="429"/>
      <c r="AB23777" s="185"/>
      <c r="AC23777" s="431"/>
    </row>
    <row r="23778" spans="24:29">
      <c r="X23778" s="429"/>
      <c r="Y23778" s="429"/>
      <c r="Z23778" s="429"/>
      <c r="AA23778" s="429"/>
      <c r="AB23778" s="185"/>
      <c r="AC23778" s="431"/>
    </row>
    <row r="23779" spans="24:29">
      <c r="X23779" s="429"/>
      <c r="Y23779" s="429"/>
      <c r="Z23779" s="429"/>
      <c r="AA23779" s="429"/>
      <c r="AB23779" s="185"/>
      <c r="AC23779" s="431"/>
    </row>
    <row r="23780" spans="24:29">
      <c r="X23780" s="429"/>
      <c r="Y23780" s="429"/>
      <c r="Z23780" s="429"/>
      <c r="AA23780" s="429"/>
      <c r="AB23780" s="185"/>
      <c r="AC23780" s="431"/>
    </row>
    <row r="23781" spans="24:29">
      <c r="X23781" s="429"/>
      <c r="Y23781" s="429"/>
      <c r="Z23781" s="429"/>
      <c r="AA23781" s="429"/>
      <c r="AB23781" s="185"/>
      <c r="AC23781" s="431"/>
    </row>
    <row r="23782" spans="24:29">
      <c r="X23782" s="429"/>
      <c r="Y23782" s="429"/>
      <c r="Z23782" s="429"/>
      <c r="AA23782" s="429"/>
      <c r="AB23782" s="185"/>
      <c r="AC23782" s="431"/>
    </row>
    <row r="23783" spans="24:29">
      <c r="X23783" s="429"/>
      <c r="Y23783" s="429"/>
      <c r="Z23783" s="429"/>
      <c r="AA23783" s="429"/>
      <c r="AB23783" s="185"/>
      <c r="AC23783" s="431"/>
    </row>
    <row r="23784" spans="24:29">
      <c r="X23784" s="429"/>
      <c r="Y23784" s="429"/>
      <c r="Z23784" s="429"/>
      <c r="AA23784" s="429"/>
      <c r="AB23784" s="185"/>
      <c r="AC23784" s="431"/>
    </row>
    <row r="23785" spans="24:29">
      <c r="X23785" s="429"/>
      <c r="Y23785" s="429"/>
      <c r="Z23785" s="429"/>
      <c r="AA23785" s="429"/>
      <c r="AB23785" s="185"/>
      <c r="AC23785" s="431"/>
    </row>
    <row r="23786" spans="24:29">
      <c r="X23786" s="429"/>
      <c r="Y23786" s="429"/>
      <c r="Z23786" s="429"/>
      <c r="AA23786" s="429"/>
      <c r="AB23786" s="185"/>
      <c r="AC23786" s="431"/>
    </row>
    <row r="23787" spans="24:29">
      <c r="X23787" s="429"/>
      <c r="Y23787" s="429"/>
      <c r="Z23787" s="429"/>
      <c r="AA23787" s="429"/>
      <c r="AB23787" s="185"/>
      <c r="AC23787" s="431"/>
    </row>
    <row r="23788" spans="24:29">
      <c r="X23788" s="429"/>
      <c r="Y23788" s="429"/>
      <c r="Z23788" s="429"/>
      <c r="AA23788" s="429"/>
      <c r="AB23788" s="185"/>
      <c r="AC23788" s="431"/>
    </row>
    <row r="23789" spans="24:29">
      <c r="X23789" s="429"/>
      <c r="Y23789" s="429"/>
      <c r="Z23789" s="429"/>
      <c r="AA23789" s="429"/>
      <c r="AB23789" s="185"/>
      <c r="AC23789" s="431"/>
    </row>
    <row r="23790" spans="24:29">
      <c r="X23790" s="429"/>
      <c r="Y23790" s="429"/>
      <c r="Z23790" s="429"/>
      <c r="AA23790" s="429"/>
      <c r="AB23790" s="185"/>
      <c r="AC23790" s="431"/>
    </row>
    <row r="23791" spans="24:29">
      <c r="X23791" s="429"/>
      <c r="Y23791" s="429"/>
      <c r="Z23791" s="429"/>
      <c r="AA23791" s="429"/>
      <c r="AB23791" s="185"/>
      <c r="AC23791" s="431"/>
    </row>
    <row r="23792" spans="24:29">
      <c r="X23792" s="429"/>
      <c r="Y23792" s="429"/>
      <c r="Z23792" s="429"/>
      <c r="AA23792" s="429"/>
      <c r="AB23792" s="185"/>
      <c r="AC23792" s="431"/>
    </row>
    <row r="23793" spans="24:29">
      <c r="X23793" s="429"/>
      <c r="Y23793" s="429"/>
      <c r="Z23793" s="429"/>
      <c r="AA23793" s="429"/>
      <c r="AB23793" s="185"/>
      <c r="AC23793" s="431"/>
    </row>
    <row r="23794" spans="24:29">
      <c r="X23794" s="429"/>
      <c r="Y23794" s="429"/>
      <c r="Z23794" s="429"/>
      <c r="AA23794" s="429"/>
      <c r="AB23794" s="185"/>
      <c r="AC23794" s="431"/>
    </row>
    <row r="23795" spans="24:29">
      <c r="X23795" s="429"/>
      <c r="Y23795" s="429"/>
      <c r="Z23795" s="429"/>
      <c r="AA23795" s="429"/>
      <c r="AB23795" s="185"/>
      <c r="AC23795" s="431"/>
    </row>
    <row r="23796" spans="24:29">
      <c r="X23796" s="429"/>
      <c r="Y23796" s="429"/>
      <c r="Z23796" s="429"/>
      <c r="AA23796" s="429"/>
      <c r="AB23796" s="185"/>
      <c r="AC23796" s="431"/>
    </row>
    <row r="23797" spans="24:29">
      <c r="X23797" s="429"/>
      <c r="Y23797" s="429"/>
      <c r="Z23797" s="429"/>
      <c r="AA23797" s="429"/>
      <c r="AB23797" s="185"/>
      <c r="AC23797" s="431"/>
    </row>
    <row r="23798" spans="24:29">
      <c r="X23798" s="429"/>
      <c r="Y23798" s="429"/>
      <c r="Z23798" s="429"/>
      <c r="AA23798" s="429"/>
      <c r="AB23798" s="185"/>
      <c r="AC23798" s="431"/>
    </row>
    <row r="23799" spans="24:29">
      <c r="X23799" s="429"/>
      <c r="Y23799" s="429"/>
      <c r="Z23799" s="429"/>
      <c r="AA23799" s="429"/>
      <c r="AB23799" s="185"/>
      <c r="AC23799" s="431"/>
    </row>
    <row r="23800" spans="24:29">
      <c r="X23800" s="429"/>
      <c r="Y23800" s="429"/>
      <c r="Z23800" s="429"/>
      <c r="AA23800" s="429"/>
      <c r="AB23800" s="185"/>
      <c r="AC23800" s="431"/>
    </row>
    <row r="23801" spans="24:29">
      <c r="X23801" s="429"/>
      <c r="Y23801" s="429"/>
      <c r="Z23801" s="429"/>
      <c r="AA23801" s="429"/>
      <c r="AB23801" s="185"/>
      <c r="AC23801" s="431"/>
    </row>
    <row r="23802" spans="24:29">
      <c r="X23802" s="429"/>
      <c r="Y23802" s="429"/>
      <c r="Z23802" s="429"/>
      <c r="AA23802" s="429"/>
      <c r="AB23802" s="185"/>
      <c r="AC23802" s="431"/>
    </row>
    <row r="23803" spans="24:29">
      <c r="X23803" s="429"/>
      <c r="Y23803" s="429"/>
      <c r="Z23803" s="429"/>
      <c r="AA23803" s="429"/>
      <c r="AB23803" s="185"/>
      <c r="AC23803" s="431"/>
    </row>
    <row r="23804" spans="24:29">
      <c r="X23804" s="429"/>
      <c r="Y23804" s="429"/>
      <c r="Z23804" s="429"/>
      <c r="AA23804" s="429"/>
      <c r="AB23804" s="185"/>
      <c r="AC23804" s="431"/>
    </row>
    <row r="23805" spans="24:29">
      <c r="X23805" s="429"/>
      <c r="Y23805" s="429"/>
      <c r="Z23805" s="429"/>
      <c r="AA23805" s="429"/>
      <c r="AB23805" s="185"/>
      <c r="AC23805" s="431"/>
    </row>
    <row r="23806" spans="24:29">
      <c r="X23806" s="429"/>
      <c r="Y23806" s="429"/>
      <c r="Z23806" s="429"/>
      <c r="AA23806" s="429"/>
      <c r="AB23806" s="185"/>
      <c r="AC23806" s="431"/>
    </row>
    <row r="23807" spans="24:29">
      <c r="X23807" s="429"/>
      <c r="Y23807" s="429"/>
      <c r="Z23807" s="429"/>
      <c r="AA23807" s="429"/>
      <c r="AB23807" s="185"/>
      <c r="AC23807" s="431"/>
    </row>
    <row r="23808" spans="24:29">
      <c r="X23808" s="429"/>
      <c r="Y23808" s="429"/>
      <c r="Z23808" s="429"/>
      <c r="AA23808" s="429"/>
      <c r="AB23808" s="185"/>
      <c r="AC23808" s="431"/>
    </row>
    <row r="23809" spans="24:29">
      <c r="X23809" s="429"/>
      <c r="Y23809" s="429"/>
      <c r="Z23809" s="429"/>
      <c r="AA23809" s="429"/>
      <c r="AB23809" s="185"/>
      <c r="AC23809" s="431"/>
    </row>
    <row r="23810" spans="24:29">
      <c r="X23810" s="429"/>
      <c r="Y23810" s="429"/>
      <c r="Z23810" s="429"/>
      <c r="AA23810" s="429"/>
      <c r="AB23810" s="185"/>
      <c r="AC23810" s="431"/>
    </row>
    <row r="23811" spans="24:29">
      <c r="X23811" s="429"/>
      <c r="Y23811" s="429"/>
      <c r="Z23811" s="429"/>
      <c r="AA23811" s="429"/>
      <c r="AB23811" s="185"/>
      <c r="AC23811" s="431"/>
    </row>
    <row r="23812" spans="24:29">
      <c r="X23812" s="429"/>
      <c r="Y23812" s="429"/>
      <c r="Z23812" s="429"/>
      <c r="AA23812" s="429"/>
      <c r="AB23812" s="185"/>
      <c r="AC23812" s="431"/>
    </row>
    <row r="23813" spans="24:29">
      <c r="X23813" s="429"/>
      <c r="Y23813" s="429"/>
      <c r="Z23813" s="429"/>
      <c r="AA23813" s="429"/>
      <c r="AB23813" s="185"/>
      <c r="AC23813" s="431"/>
    </row>
    <row r="23814" spans="24:29">
      <c r="X23814" s="429"/>
      <c r="Y23814" s="429"/>
      <c r="Z23814" s="429"/>
      <c r="AA23814" s="429"/>
      <c r="AB23814" s="185"/>
      <c r="AC23814" s="431"/>
    </row>
    <row r="23815" spans="24:29">
      <c r="X23815" s="429"/>
      <c r="Y23815" s="429"/>
      <c r="Z23815" s="429"/>
      <c r="AA23815" s="429"/>
      <c r="AB23815" s="185"/>
      <c r="AC23815" s="431"/>
    </row>
    <row r="23816" spans="24:29">
      <c r="X23816" s="429"/>
      <c r="Y23816" s="429"/>
      <c r="Z23816" s="429"/>
      <c r="AA23816" s="429"/>
      <c r="AB23816" s="185"/>
      <c r="AC23816" s="431"/>
    </row>
    <row r="23817" spans="24:29">
      <c r="X23817" s="429"/>
      <c r="Y23817" s="429"/>
      <c r="Z23817" s="429"/>
      <c r="AA23817" s="429"/>
      <c r="AB23817" s="185"/>
      <c r="AC23817" s="431"/>
    </row>
    <row r="23818" spans="24:29">
      <c r="X23818" s="429"/>
      <c r="Y23818" s="429"/>
      <c r="Z23818" s="429"/>
      <c r="AA23818" s="429"/>
      <c r="AB23818" s="185"/>
      <c r="AC23818" s="431"/>
    </row>
    <row r="23819" spans="24:29">
      <c r="X23819" s="429"/>
      <c r="Y23819" s="429"/>
      <c r="Z23819" s="429"/>
      <c r="AA23819" s="429"/>
      <c r="AB23819" s="185"/>
      <c r="AC23819" s="431"/>
    </row>
    <row r="23820" spans="24:29">
      <c r="X23820" s="429"/>
      <c r="Y23820" s="429"/>
      <c r="Z23820" s="429"/>
      <c r="AA23820" s="429"/>
      <c r="AB23820" s="185"/>
      <c r="AC23820" s="431"/>
    </row>
    <row r="23821" spans="24:29">
      <c r="X23821" s="429"/>
      <c r="Y23821" s="429"/>
      <c r="Z23821" s="429"/>
      <c r="AA23821" s="429"/>
      <c r="AB23821" s="185"/>
      <c r="AC23821" s="431"/>
    </row>
    <row r="23822" spans="24:29">
      <c r="X23822" s="429"/>
      <c r="Y23822" s="429"/>
      <c r="Z23822" s="429"/>
      <c r="AA23822" s="429"/>
      <c r="AB23822" s="185"/>
      <c r="AC23822" s="431"/>
    </row>
    <row r="23823" spans="24:29">
      <c r="X23823" s="429"/>
      <c r="Y23823" s="429"/>
      <c r="Z23823" s="429"/>
      <c r="AA23823" s="429"/>
      <c r="AB23823" s="185"/>
      <c r="AC23823" s="431"/>
    </row>
    <row r="23824" spans="24:29">
      <c r="X23824" s="429"/>
      <c r="Y23824" s="429"/>
      <c r="Z23824" s="429"/>
      <c r="AA23824" s="429"/>
      <c r="AB23824" s="185"/>
      <c r="AC23824" s="431"/>
    </row>
    <row r="23825" spans="24:29">
      <c r="X23825" s="429"/>
      <c r="Y23825" s="429"/>
      <c r="Z23825" s="429"/>
      <c r="AA23825" s="429"/>
      <c r="AB23825" s="185"/>
      <c r="AC23825" s="431"/>
    </row>
    <row r="23826" spans="24:29">
      <c r="X23826" s="429"/>
      <c r="Y23826" s="429"/>
      <c r="Z23826" s="429"/>
      <c r="AA23826" s="429"/>
      <c r="AB23826" s="185"/>
      <c r="AC23826" s="431"/>
    </row>
    <row r="23827" spans="24:29">
      <c r="X23827" s="429"/>
      <c r="Y23827" s="429"/>
      <c r="Z23827" s="429"/>
      <c r="AA23827" s="429"/>
      <c r="AB23827" s="185"/>
      <c r="AC23827" s="431"/>
    </row>
    <row r="23828" spans="24:29">
      <c r="X23828" s="429"/>
      <c r="Y23828" s="429"/>
      <c r="Z23828" s="429"/>
      <c r="AA23828" s="429"/>
      <c r="AB23828" s="185"/>
      <c r="AC23828" s="431"/>
    </row>
    <row r="23829" spans="24:29">
      <c r="X23829" s="429"/>
      <c r="Y23829" s="429"/>
      <c r="Z23829" s="429"/>
      <c r="AA23829" s="429"/>
      <c r="AB23829" s="185"/>
      <c r="AC23829" s="431"/>
    </row>
    <row r="23830" spans="24:29">
      <c r="X23830" s="429"/>
      <c r="Y23830" s="429"/>
      <c r="Z23830" s="429"/>
      <c r="AA23830" s="429"/>
      <c r="AB23830" s="185"/>
      <c r="AC23830" s="431"/>
    </row>
    <row r="23831" spans="24:29">
      <c r="X23831" s="429"/>
      <c r="Y23831" s="429"/>
      <c r="Z23831" s="429"/>
      <c r="AA23831" s="429"/>
      <c r="AB23831" s="185"/>
      <c r="AC23831" s="431"/>
    </row>
    <row r="23832" spans="24:29">
      <c r="X23832" s="429"/>
      <c r="Y23832" s="429"/>
      <c r="Z23832" s="429"/>
      <c r="AA23832" s="429"/>
      <c r="AB23832" s="185"/>
      <c r="AC23832" s="431"/>
    </row>
    <row r="23833" spans="24:29">
      <c r="X23833" s="429"/>
      <c r="Y23833" s="429"/>
      <c r="Z23833" s="429"/>
      <c r="AA23833" s="429"/>
      <c r="AB23833" s="185"/>
      <c r="AC23833" s="431"/>
    </row>
    <row r="23834" spans="24:29">
      <c r="X23834" s="429"/>
      <c r="Y23834" s="429"/>
      <c r="Z23834" s="429"/>
      <c r="AA23834" s="429"/>
      <c r="AB23834" s="185"/>
      <c r="AC23834" s="431"/>
    </row>
    <row r="23835" spans="24:29">
      <c r="X23835" s="429"/>
      <c r="Y23835" s="429"/>
      <c r="Z23835" s="429"/>
      <c r="AA23835" s="429"/>
      <c r="AB23835" s="185"/>
      <c r="AC23835" s="431"/>
    </row>
    <row r="23836" spans="24:29">
      <c r="X23836" s="429"/>
      <c r="Y23836" s="429"/>
      <c r="Z23836" s="429"/>
      <c r="AA23836" s="429"/>
      <c r="AB23836" s="185"/>
      <c r="AC23836" s="431"/>
    </row>
    <row r="23837" spans="24:29">
      <c r="X23837" s="429"/>
      <c r="Y23837" s="429"/>
      <c r="Z23837" s="429"/>
      <c r="AA23837" s="429"/>
      <c r="AB23837" s="185"/>
      <c r="AC23837" s="431"/>
    </row>
    <row r="23838" spans="24:29">
      <c r="X23838" s="429"/>
      <c r="Y23838" s="429"/>
      <c r="Z23838" s="429"/>
      <c r="AA23838" s="429"/>
      <c r="AB23838" s="185"/>
      <c r="AC23838" s="431"/>
    </row>
    <row r="23839" spans="24:29">
      <c r="X23839" s="429"/>
      <c r="Y23839" s="429"/>
      <c r="Z23839" s="429"/>
      <c r="AA23839" s="429"/>
      <c r="AB23839" s="185"/>
      <c r="AC23839" s="431"/>
    </row>
    <row r="23840" spans="24:29">
      <c r="X23840" s="429"/>
      <c r="Y23840" s="429"/>
      <c r="Z23840" s="429"/>
      <c r="AA23840" s="429"/>
      <c r="AB23840" s="185"/>
      <c r="AC23840" s="431"/>
    </row>
    <row r="23841" spans="24:29">
      <c r="X23841" s="429"/>
      <c r="Y23841" s="429"/>
      <c r="Z23841" s="429"/>
      <c r="AA23841" s="429"/>
      <c r="AB23841" s="185"/>
      <c r="AC23841" s="431"/>
    </row>
    <row r="23842" spans="24:29">
      <c r="X23842" s="429"/>
      <c r="Y23842" s="429"/>
      <c r="Z23842" s="429"/>
      <c r="AA23842" s="429"/>
      <c r="AB23842" s="185"/>
      <c r="AC23842" s="431"/>
    </row>
    <row r="23843" spans="24:29">
      <c r="X23843" s="429"/>
      <c r="Y23843" s="429"/>
      <c r="Z23843" s="429"/>
      <c r="AA23843" s="429"/>
      <c r="AB23843" s="185"/>
      <c r="AC23843" s="431"/>
    </row>
    <row r="23844" spans="24:29">
      <c r="X23844" s="429"/>
      <c r="Y23844" s="429"/>
      <c r="Z23844" s="429"/>
      <c r="AA23844" s="429"/>
      <c r="AB23844" s="185"/>
      <c r="AC23844" s="431"/>
    </row>
    <row r="23845" spans="24:29">
      <c r="X23845" s="429"/>
      <c r="Y23845" s="429"/>
      <c r="Z23845" s="429"/>
      <c r="AA23845" s="429"/>
      <c r="AB23845" s="185"/>
      <c r="AC23845" s="431"/>
    </row>
    <row r="23846" spans="24:29">
      <c r="X23846" s="429"/>
      <c r="Y23846" s="429"/>
      <c r="Z23846" s="429"/>
      <c r="AA23846" s="429"/>
      <c r="AB23846" s="185"/>
      <c r="AC23846" s="431"/>
    </row>
    <row r="23847" spans="24:29">
      <c r="X23847" s="429"/>
      <c r="Y23847" s="429"/>
      <c r="Z23847" s="429"/>
      <c r="AA23847" s="429"/>
      <c r="AB23847" s="185"/>
      <c r="AC23847" s="431"/>
    </row>
    <row r="23848" spans="24:29">
      <c r="X23848" s="429"/>
      <c r="Y23848" s="429"/>
      <c r="Z23848" s="429"/>
      <c r="AA23848" s="429"/>
      <c r="AB23848" s="185"/>
      <c r="AC23848" s="431"/>
    </row>
    <row r="23849" spans="24:29">
      <c r="X23849" s="429"/>
      <c r="Y23849" s="429"/>
      <c r="Z23849" s="429"/>
      <c r="AA23849" s="429"/>
      <c r="AB23849" s="185"/>
      <c r="AC23849" s="431"/>
    </row>
    <row r="23850" spans="24:29">
      <c r="X23850" s="429"/>
      <c r="Y23850" s="429"/>
      <c r="Z23850" s="429"/>
      <c r="AA23850" s="429"/>
      <c r="AB23850" s="185"/>
      <c r="AC23850" s="431"/>
    </row>
    <row r="23851" spans="24:29">
      <c r="X23851" s="429"/>
      <c r="Y23851" s="429"/>
      <c r="Z23851" s="429"/>
      <c r="AA23851" s="429"/>
      <c r="AB23851" s="185"/>
      <c r="AC23851" s="431"/>
    </row>
    <row r="23852" spans="24:29">
      <c r="X23852" s="429"/>
      <c r="Y23852" s="429"/>
      <c r="Z23852" s="429"/>
      <c r="AA23852" s="429"/>
      <c r="AB23852" s="185"/>
      <c r="AC23852" s="431"/>
    </row>
    <row r="23853" spans="24:29">
      <c r="X23853" s="429"/>
      <c r="Y23853" s="429"/>
      <c r="Z23853" s="429"/>
      <c r="AA23853" s="429"/>
      <c r="AB23853" s="185"/>
      <c r="AC23853" s="431"/>
    </row>
    <row r="23854" spans="24:29">
      <c r="X23854" s="429"/>
      <c r="Y23854" s="429"/>
      <c r="Z23854" s="429"/>
      <c r="AA23854" s="429"/>
      <c r="AB23854" s="185"/>
      <c r="AC23854" s="431"/>
    </row>
    <row r="23855" spans="24:29">
      <c r="X23855" s="429"/>
      <c r="Y23855" s="429"/>
      <c r="Z23855" s="429"/>
      <c r="AA23855" s="429"/>
      <c r="AB23855" s="185"/>
      <c r="AC23855" s="431"/>
    </row>
    <row r="23856" spans="24:29">
      <c r="X23856" s="429"/>
      <c r="Y23856" s="429"/>
      <c r="Z23856" s="429"/>
      <c r="AA23856" s="429"/>
      <c r="AB23856" s="185"/>
      <c r="AC23856" s="431"/>
    </row>
    <row r="23857" spans="24:29">
      <c r="X23857" s="429"/>
      <c r="Y23857" s="429"/>
      <c r="Z23857" s="429"/>
      <c r="AA23857" s="429"/>
      <c r="AB23857" s="185"/>
      <c r="AC23857" s="431"/>
    </row>
    <row r="23858" spans="24:29">
      <c r="X23858" s="429"/>
      <c r="Y23858" s="429"/>
      <c r="Z23858" s="429"/>
      <c r="AA23858" s="429"/>
      <c r="AB23858" s="185"/>
      <c r="AC23858" s="431"/>
    </row>
    <row r="23859" spans="24:29">
      <c r="X23859" s="429"/>
      <c r="Y23859" s="429"/>
      <c r="Z23859" s="429"/>
      <c r="AA23859" s="429"/>
      <c r="AB23859" s="185"/>
      <c r="AC23859" s="431"/>
    </row>
    <row r="23860" spans="24:29">
      <c r="X23860" s="429"/>
      <c r="Y23860" s="429"/>
      <c r="Z23860" s="429"/>
      <c r="AA23860" s="429"/>
      <c r="AB23860" s="185"/>
      <c r="AC23860" s="431"/>
    </row>
    <row r="23861" spans="24:29">
      <c r="X23861" s="429"/>
      <c r="Y23861" s="429"/>
      <c r="Z23861" s="429"/>
      <c r="AA23861" s="429"/>
      <c r="AB23861" s="185"/>
      <c r="AC23861" s="431"/>
    </row>
    <row r="23862" spans="24:29">
      <c r="X23862" s="429"/>
      <c r="Y23862" s="429"/>
      <c r="Z23862" s="429"/>
      <c r="AA23862" s="429"/>
      <c r="AB23862" s="185"/>
      <c r="AC23862" s="431"/>
    </row>
    <row r="23863" spans="24:29">
      <c r="X23863" s="429"/>
      <c r="Y23863" s="429"/>
      <c r="Z23863" s="429"/>
      <c r="AA23863" s="429"/>
      <c r="AB23863" s="185"/>
      <c r="AC23863" s="431"/>
    </row>
    <row r="23864" spans="24:29">
      <c r="X23864" s="429"/>
      <c r="Y23864" s="429"/>
      <c r="Z23864" s="429"/>
      <c r="AA23864" s="429"/>
      <c r="AB23864" s="185"/>
      <c r="AC23864" s="431"/>
    </row>
    <row r="23865" spans="24:29">
      <c r="X23865" s="429"/>
      <c r="Y23865" s="429"/>
      <c r="Z23865" s="429"/>
      <c r="AA23865" s="429"/>
      <c r="AB23865" s="185"/>
      <c r="AC23865" s="431"/>
    </row>
    <row r="23866" spans="24:29">
      <c r="X23866" s="429"/>
      <c r="Y23866" s="429"/>
      <c r="Z23866" s="429"/>
      <c r="AA23866" s="429"/>
      <c r="AB23866" s="185"/>
      <c r="AC23866" s="431"/>
    </row>
    <row r="23867" spans="24:29">
      <c r="X23867" s="429"/>
      <c r="Y23867" s="429"/>
      <c r="Z23867" s="429"/>
      <c r="AA23867" s="429"/>
      <c r="AB23867" s="185"/>
      <c r="AC23867" s="431"/>
    </row>
    <row r="23868" spans="24:29">
      <c r="X23868" s="429"/>
      <c r="Y23868" s="429"/>
      <c r="Z23868" s="429"/>
      <c r="AA23868" s="429"/>
      <c r="AB23868" s="185"/>
      <c r="AC23868" s="431"/>
    </row>
    <row r="23869" spans="24:29">
      <c r="X23869" s="429"/>
      <c r="Y23869" s="429"/>
      <c r="Z23869" s="429"/>
      <c r="AA23869" s="429"/>
      <c r="AB23869" s="185"/>
      <c r="AC23869" s="431"/>
    </row>
    <row r="23870" spans="24:29">
      <c r="X23870" s="429"/>
      <c r="Y23870" s="429"/>
      <c r="Z23870" s="429"/>
      <c r="AA23870" s="429"/>
      <c r="AB23870" s="185"/>
      <c r="AC23870" s="431"/>
    </row>
    <row r="23871" spans="24:29">
      <c r="X23871" s="429"/>
      <c r="Y23871" s="429"/>
      <c r="Z23871" s="429"/>
      <c r="AA23871" s="429"/>
      <c r="AB23871" s="185"/>
      <c r="AC23871" s="431"/>
    </row>
    <row r="23872" spans="24:29">
      <c r="X23872" s="429"/>
      <c r="Y23872" s="429"/>
      <c r="Z23872" s="429"/>
      <c r="AA23872" s="429"/>
      <c r="AB23872" s="185"/>
      <c r="AC23872" s="431"/>
    </row>
    <row r="23873" spans="24:29">
      <c r="X23873" s="429"/>
      <c r="Y23873" s="429"/>
      <c r="Z23873" s="429"/>
      <c r="AA23873" s="429"/>
      <c r="AB23873" s="185"/>
      <c r="AC23873" s="431"/>
    </row>
    <row r="23874" spans="24:29">
      <c r="X23874" s="429"/>
      <c r="Y23874" s="429"/>
      <c r="Z23874" s="429"/>
      <c r="AA23874" s="429"/>
      <c r="AB23874" s="185"/>
      <c r="AC23874" s="431"/>
    </row>
    <row r="23875" spans="24:29">
      <c r="X23875" s="429"/>
      <c r="Y23875" s="429"/>
      <c r="Z23875" s="429"/>
      <c r="AA23875" s="429"/>
      <c r="AB23875" s="185"/>
      <c r="AC23875" s="431"/>
    </row>
    <row r="23876" spans="24:29">
      <c r="X23876" s="429"/>
      <c r="Y23876" s="429"/>
      <c r="Z23876" s="429"/>
      <c r="AA23876" s="429"/>
      <c r="AB23876" s="185"/>
      <c r="AC23876" s="431"/>
    </row>
    <row r="23877" spans="24:29">
      <c r="X23877" s="429"/>
      <c r="Y23877" s="429"/>
      <c r="Z23877" s="429"/>
      <c r="AA23877" s="429"/>
      <c r="AB23877" s="185"/>
      <c r="AC23877" s="431"/>
    </row>
    <row r="23878" spans="24:29">
      <c r="X23878" s="429"/>
      <c r="Y23878" s="429"/>
      <c r="Z23878" s="429"/>
      <c r="AA23878" s="429"/>
      <c r="AB23878" s="185"/>
      <c r="AC23878" s="431"/>
    </row>
    <row r="23879" spans="24:29">
      <c r="X23879" s="429"/>
      <c r="Y23879" s="429"/>
      <c r="Z23879" s="429"/>
      <c r="AA23879" s="429"/>
      <c r="AB23879" s="185"/>
      <c r="AC23879" s="431"/>
    </row>
    <row r="23880" spans="24:29">
      <c r="X23880" s="429"/>
      <c r="Y23880" s="429"/>
      <c r="Z23880" s="429"/>
      <c r="AA23880" s="429"/>
      <c r="AB23880" s="185"/>
      <c r="AC23880" s="431"/>
    </row>
    <row r="23881" spans="24:29">
      <c r="X23881" s="429"/>
      <c r="Y23881" s="429"/>
      <c r="Z23881" s="429"/>
      <c r="AA23881" s="429"/>
      <c r="AB23881" s="185"/>
      <c r="AC23881" s="431"/>
    </row>
    <row r="23882" spans="24:29">
      <c r="X23882" s="429"/>
      <c r="Y23882" s="429"/>
      <c r="Z23882" s="429"/>
      <c r="AA23882" s="429"/>
      <c r="AB23882" s="185"/>
      <c r="AC23882" s="431"/>
    </row>
    <row r="23883" spans="24:29">
      <c r="X23883" s="429"/>
      <c r="Y23883" s="429"/>
      <c r="Z23883" s="429"/>
      <c r="AA23883" s="429"/>
      <c r="AB23883" s="185"/>
      <c r="AC23883" s="431"/>
    </row>
    <row r="23884" spans="24:29">
      <c r="X23884" s="429"/>
      <c r="Y23884" s="429"/>
      <c r="Z23884" s="429"/>
      <c r="AA23884" s="429"/>
      <c r="AB23884" s="185"/>
      <c r="AC23884" s="431"/>
    </row>
    <row r="23885" spans="24:29">
      <c r="X23885" s="429"/>
      <c r="Y23885" s="429"/>
      <c r="Z23885" s="429"/>
      <c r="AA23885" s="429"/>
      <c r="AB23885" s="185"/>
      <c r="AC23885" s="431"/>
    </row>
    <row r="23886" spans="24:29">
      <c r="X23886" s="429"/>
      <c r="Y23886" s="429"/>
      <c r="Z23886" s="429"/>
      <c r="AA23886" s="429"/>
      <c r="AB23886" s="185"/>
      <c r="AC23886" s="431"/>
    </row>
    <row r="23887" spans="24:29">
      <c r="X23887" s="429"/>
      <c r="Y23887" s="429"/>
      <c r="Z23887" s="429"/>
      <c r="AA23887" s="429"/>
      <c r="AB23887" s="185"/>
      <c r="AC23887" s="431"/>
    </row>
    <row r="23888" spans="24:29">
      <c r="X23888" s="429"/>
      <c r="Y23888" s="429"/>
      <c r="Z23888" s="429"/>
      <c r="AA23888" s="429"/>
      <c r="AB23888" s="185"/>
      <c r="AC23888" s="431"/>
    </row>
    <row r="23889" spans="24:29">
      <c r="X23889" s="429"/>
      <c r="Y23889" s="429"/>
      <c r="Z23889" s="429"/>
      <c r="AA23889" s="429"/>
      <c r="AB23889" s="185"/>
      <c r="AC23889" s="431"/>
    </row>
    <row r="23890" spans="24:29">
      <c r="X23890" s="429"/>
      <c r="Y23890" s="429"/>
      <c r="Z23890" s="429"/>
      <c r="AA23890" s="429"/>
      <c r="AB23890" s="185"/>
      <c r="AC23890" s="431"/>
    </row>
    <row r="23891" spans="24:29">
      <c r="X23891" s="429"/>
      <c r="Y23891" s="429"/>
      <c r="Z23891" s="429"/>
      <c r="AA23891" s="429"/>
      <c r="AB23891" s="185"/>
      <c r="AC23891" s="431"/>
    </row>
    <row r="23892" spans="24:29">
      <c r="X23892" s="429"/>
      <c r="Y23892" s="429"/>
      <c r="Z23892" s="429"/>
      <c r="AA23892" s="429"/>
      <c r="AB23892" s="185"/>
      <c r="AC23892" s="431"/>
    </row>
    <row r="23893" spans="24:29">
      <c r="X23893" s="429"/>
      <c r="Y23893" s="429"/>
      <c r="Z23893" s="429"/>
      <c r="AA23893" s="429"/>
      <c r="AB23893" s="185"/>
      <c r="AC23893" s="431"/>
    </row>
    <row r="23894" spans="24:29">
      <c r="X23894" s="429"/>
      <c r="Y23894" s="429"/>
      <c r="Z23894" s="429"/>
      <c r="AA23894" s="429"/>
      <c r="AB23894" s="185"/>
      <c r="AC23894" s="431"/>
    </row>
    <row r="23895" spans="24:29">
      <c r="X23895" s="429"/>
      <c r="Y23895" s="429"/>
      <c r="Z23895" s="429"/>
      <c r="AA23895" s="429"/>
      <c r="AB23895" s="185"/>
      <c r="AC23895" s="431"/>
    </row>
    <row r="23896" spans="24:29">
      <c r="X23896" s="429"/>
      <c r="Y23896" s="429"/>
      <c r="Z23896" s="429"/>
      <c r="AA23896" s="429"/>
      <c r="AB23896" s="185"/>
      <c r="AC23896" s="431"/>
    </row>
    <row r="23897" spans="24:29">
      <c r="X23897" s="429"/>
      <c r="Y23897" s="429"/>
      <c r="Z23897" s="429"/>
      <c r="AA23897" s="429"/>
      <c r="AB23897" s="185"/>
      <c r="AC23897" s="431"/>
    </row>
    <row r="23898" spans="24:29">
      <c r="X23898" s="429"/>
      <c r="Y23898" s="429"/>
      <c r="Z23898" s="429"/>
      <c r="AA23898" s="429"/>
      <c r="AB23898" s="185"/>
      <c r="AC23898" s="431"/>
    </row>
    <row r="23899" spans="24:29">
      <c r="X23899" s="429"/>
      <c r="Y23899" s="429"/>
      <c r="Z23899" s="429"/>
      <c r="AA23899" s="429"/>
      <c r="AB23899" s="185"/>
      <c r="AC23899" s="431"/>
    </row>
    <row r="23900" spans="24:29">
      <c r="X23900" s="429"/>
      <c r="Y23900" s="429"/>
      <c r="Z23900" s="429"/>
      <c r="AA23900" s="429"/>
      <c r="AB23900" s="185"/>
      <c r="AC23900" s="431"/>
    </row>
    <row r="23901" spans="24:29">
      <c r="X23901" s="429"/>
      <c r="Y23901" s="429"/>
      <c r="Z23901" s="429"/>
      <c r="AA23901" s="429"/>
      <c r="AB23901" s="185"/>
      <c r="AC23901" s="431"/>
    </row>
    <row r="23902" spans="24:29">
      <c r="X23902" s="429"/>
      <c r="Y23902" s="429"/>
      <c r="Z23902" s="429"/>
      <c r="AA23902" s="429"/>
      <c r="AB23902" s="185"/>
      <c r="AC23902" s="431"/>
    </row>
    <row r="23903" spans="24:29">
      <c r="X23903" s="429"/>
      <c r="Y23903" s="429"/>
      <c r="Z23903" s="429"/>
      <c r="AA23903" s="429"/>
      <c r="AB23903" s="185"/>
      <c r="AC23903" s="431"/>
    </row>
    <row r="23904" spans="24:29">
      <c r="X23904" s="429"/>
      <c r="Y23904" s="429"/>
      <c r="Z23904" s="429"/>
      <c r="AA23904" s="429"/>
      <c r="AB23904" s="185"/>
      <c r="AC23904" s="431"/>
    </row>
    <row r="23905" spans="24:29">
      <c r="X23905" s="429"/>
      <c r="Y23905" s="429"/>
      <c r="Z23905" s="429"/>
      <c r="AA23905" s="429"/>
      <c r="AB23905" s="185"/>
      <c r="AC23905" s="431"/>
    </row>
    <row r="23906" spans="24:29">
      <c r="X23906" s="429"/>
      <c r="Y23906" s="429"/>
      <c r="Z23906" s="429"/>
      <c r="AA23906" s="429"/>
      <c r="AB23906" s="185"/>
      <c r="AC23906" s="431"/>
    </row>
    <row r="23907" spans="24:29">
      <c r="X23907" s="429"/>
      <c r="Y23907" s="429"/>
      <c r="Z23907" s="429"/>
      <c r="AA23907" s="429"/>
      <c r="AB23907" s="185"/>
      <c r="AC23907" s="431"/>
    </row>
    <row r="23908" spans="24:29">
      <c r="X23908" s="429"/>
      <c r="Y23908" s="429"/>
      <c r="Z23908" s="429"/>
      <c r="AA23908" s="429"/>
      <c r="AB23908" s="185"/>
      <c r="AC23908" s="431"/>
    </row>
    <row r="23909" spans="24:29">
      <c r="X23909" s="429"/>
      <c r="Y23909" s="429"/>
      <c r="Z23909" s="429"/>
      <c r="AA23909" s="429"/>
      <c r="AB23909" s="185"/>
      <c r="AC23909" s="431"/>
    </row>
    <row r="23910" spans="24:29">
      <c r="X23910" s="429"/>
      <c r="Y23910" s="429"/>
      <c r="Z23910" s="429"/>
      <c r="AA23910" s="429"/>
      <c r="AB23910" s="185"/>
      <c r="AC23910" s="431"/>
    </row>
    <row r="23911" spans="24:29">
      <c r="X23911" s="429"/>
      <c r="Y23911" s="429"/>
      <c r="Z23911" s="429"/>
      <c r="AA23911" s="429"/>
      <c r="AB23911" s="185"/>
      <c r="AC23911" s="431"/>
    </row>
    <row r="23912" spans="24:29">
      <c r="X23912" s="429"/>
      <c r="Y23912" s="429"/>
      <c r="Z23912" s="429"/>
      <c r="AA23912" s="429"/>
      <c r="AB23912" s="185"/>
      <c r="AC23912" s="431"/>
    </row>
    <row r="23913" spans="24:29">
      <c r="X23913" s="429"/>
      <c r="Y23913" s="429"/>
      <c r="Z23913" s="429"/>
      <c r="AA23913" s="429"/>
      <c r="AB23913" s="185"/>
      <c r="AC23913" s="431"/>
    </row>
    <row r="23914" spans="24:29">
      <c r="X23914" s="429"/>
      <c r="Y23914" s="429"/>
      <c r="Z23914" s="429"/>
      <c r="AA23914" s="429"/>
      <c r="AB23914" s="185"/>
      <c r="AC23914" s="431"/>
    </row>
    <row r="23915" spans="24:29">
      <c r="X23915" s="429"/>
      <c r="Y23915" s="429"/>
      <c r="Z23915" s="429"/>
      <c r="AA23915" s="429"/>
      <c r="AB23915" s="185"/>
      <c r="AC23915" s="431"/>
    </row>
    <row r="23916" spans="24:29">
      <c r="X23916" s="429"/>
      <c r="Y23916" s="429"/>
      <c r="Z23916" s="429"/>
      <c r="AA23916" s="429"/>
      <c r="AB23916" s="185"/>
      <c r="AC23916" s="431"/>
    </row>
    <row r="23917" spans="24:29">
      <c r="X23917" s="429"/>
      <c r="Y23917" s="429"/>
      <c r="Z23917" s="429"/>
      <c r="AA23917" s="429"/>
      <c r="AB23917" s="185"/>
      <c r="AC23917" s="431"/>
    </row>
    <row r="23918" spans="24:29">
      <c r="X23918" s="429"/>
      <c r="Y23918" s="429"/>
      <c r="Z23918" s="429"/>
      <c r="AA23918" s="429"/>
      <c r="AB23918" s="185"/>
      <c r="AC23918" s="431"/>
    </row>
    <row r="23919" spans="24:29">
      <c r="X23919" s="429"/>
      <c r="Y23919" s="429"/>
      <c r="Z23919" s="429"/>
      <c r="AA23919" s="429"/>
      <c r="AB23919" s="185"/>
      <c r="AC23919" s="431"/>
    </row>
    <row r="23920" spans="24:29">
      <c r="X23920" s="429"/>
      <c r="Y23920" s="429"/>
      <c r="Z23920" s="429"/>
      <c r="AA23920" s="429"/>
      <c r="AB23920" s="185"/>
      <c r="AC23920" s="431"/>
    </row>
    <row r="23921" spans="24:29">
      <c r="X23921" s="429"/>
      <c r="Y23921" s="429"/>
      <c r="Z23921" s="429"/>
      <c r="AA23921" s="429"/>
      <c r="AB23921" s="185"/>
      <c r="AC23921" s="431"/>
    </row>
    <row r="23922" spans="24:29">
      <c r="X23922" s="429"/>
      <c r="Y23922" s="429"/>
      <c r="Z23922" s="429"/>
      <c r="AA23922" s="429"/>
      <c r="AB23922" s="185"/>
      <c r="AC23922" s="431"/>
    </row>
    <row r="23923" spans="24:29">
      <c r="X23923" s="429"/>
      <c r="Y23923" s="429"/>
      <c r="Z23923" s="429"/>
      <c r="AA23923" s="429"/>
      <c r="AB23923" s="185"/>
      <c r="AC23923" s="431"/>
    </row>
    <row r="23924" spans="24:29">
      <c r="X23924" s="429"/>
      <c r="Y23924" s="429"/>
      <c r="Z23924" s="429"/>
      <c r="AA23924" s="429"/>
      <c r="AB23924" s="185"/>
      <c r="AC23924" s="431"/>
    </row>
    <row r="23925" spans="24:29">
      <c r="X23925" s="429"/>
      <c r="Y23925" s="429"/>
      <c r="Z23925" s="429"/>
      <c r="AA23925" s="429"/>
      <c r="AB23925" s="185"/>
      <c r="AC23925" s="431"/>
    </row>
    <row r="23926" spans="24:29">
      <c r="X23926" s="429"/>
      <c r="Y23926" s="429"/>
      <c r="Z23926" s="429"/>
      <c r="AA23926" s="429"/>
      <c r="AB23926" s="185"/>
      <c r="AC23926" s="431"/>
    </row>
    <row r="23927" spans="24:29">
      <c r="X23927" s="429"/>
      <c r="Y23927" s="429"/>
      <c r="Z23927" s="429"/>
      <c r="AA23927" s="429"/>
      <c r="AB23927" s="185"/>
      <c r="AC23927" s="431"/>
    </row>
    <row r="23928" spans="24:29">
      <c r="X23928" s="429"/>
      <c r="Y23928" s="429"/>
      <c r="Z23928" s="429"/>
      <c r="AA23928" s="429"/>
      <c r="AB23928" s="185"/>
      <c r="AC23928" s="431"/>
    </row>
    <row r="23929" spans="24:29">
      <c r="X23929" s="429"/>
      <c r="Y23929" s="429"/>
      <c r="Z23929" s="429"/>
      <c r="AA23929" s="429"/>
      <c r="AB23929" s="185"/>
      <c r="AC23929" s="431"/>
    </row>
    <row r="23930" spans="24:29">
      <c r="X23930" s="429"/>
      <c r="Y23930" s="429"/>
      <c r="Z23930" s="429"/>
      <c r="AA23930" s="429"/>
      <c r="AB23930" s="185"/>
      <c r="AC23930" s="431"/>
    </row>
    <row r="23931" spans="24:29">
      <c r="X23931" s="429"/>
      <c r="Y23931" s="429"/>
      <c r="Z23931" s="429"/>
      <c r="AA23931" s="429"/>
      <c r="AB23931" s="185"/>
      <c r="AC23931" s="431"/>
    </row>
    <row r="23932" spans="24:29">
      <c r="X23932" s="429"/>
      <c r="Y23932" s="429"/>
      <c r="Z23932" s="429"/>
      <c r="AA23932" s="429"/>
      <c r="AB23932" s="185"/>
      <c r="AC23932" s="431"/>
    </row>
    <row r="23933" spans="24:29">
      <c r="X23933" s="429"/>
      <c r="Y23933" s="429"/>
      <c r="Z23933" s="429"/>
      <c r="AA23933" s="429"/>
      <c r="AB23933" s="185"/>
      <c r="AC23933" s="431"/>
    </row>
    <row r="23934" spans="24:29">
      <c r="X23934" s="429"/>
      <c r="Y23934" s="429"/>
      <c r="Z23934" s="429"/>
      <c r="AA23934" s="429"/>
      <c r="AB23934" s="185"/>
      <c r="AC23934" s="431"/>
    </row>
    <row r="23935" spans="24:29">
      <c r="X23935" s="429"/>
      <c r="Y23935" s="429"/>
      <c r="Z23935" s="429"/>
      <c r="AA23935" s="429"/>
      <c r="AB23935" s="185"/>
      <c r="AC23935" s="431"/>
    </row>
    <row r="23936" spans="24:29">
      <c r="X23936" s="429"/>
      <c r="Y23936" s="429"/>
      <c r="Z23936" s="429"/>
      <c r="AA23936" s="429"/>
      <c r="AB23936" s="185"/>
      <c r="AC23936" s="431"/>
    </row>
    <row r="23937" spans="24:29">
      <c r="X23937" s="429"/>
      <c r="Y23937" s="429"/>
      <c r="Z23937" s="429"/>
      <c r="AA23937" s="429"/>
      <c r="AB23937" s="185"/>
      <c r="AC23937" s="431"/>
    </row>
    <row r="23938" spans="24:29">
      <c r="X23938" s="429"/>
      <c r="Y23938" s="429"/>
      <c r="Z23938" s="429"/>
      <c r="AA23938" s="429"/>
      <c r="AB23938" s="185"/>
      <c r="AC23938" s="431"/>
    </row>
    <row r="23939" spans="24:29">
      <c r="X23939" s="429"/>
      <c r="Y23939" s="429"/>
      <c r="Z23939" s="429"/>
      <c r="AA23939" s="429"/>
      <c r="AB23939" s="185"/>
      <c r="AC23939" s="431"/>
    </row>
    <row r="23940" spans="24:29">
      <c r="X23940" s="429"/>
      <c r="Y23940" s="429"/>
      <c r="Z23940" s="429"/>
      <c r="AA23940" s="429"/>
      <c r="AB23940" s="185"/>
      <c r="AC23940" s="431"/>
    </row>
    <row r="23941" spans="24:29">
      <c r="X23941" s="429"/>
      <c r="Y23941" s="429"/>
      <c r="Z23941" s="429"/>
      <c r="AA23941" s="429"/>
      <c r="AB23941" s="185"/>
      <c r="AC23941" s="431"/>
    </row>
    <row r="23942" spans="24:29">
      <c r="X23942" s="429"/>
      <c r="Y23942" s="429"/>
      <c r="Z23942" s="429"/>
      <c r="AA23942" s="429"/>
      <c r="AB23942" s="185"/>
      <c r="AC23942" s="431"/>
    </row>
    <row r="23943" spans="24:29">
      <c r="X23943" s="429"/>
      <c r="Y23943" s="429"/>
      <c r="Z23943" s="429"/>
      <c r="AA23943" s="429"/>
      <c r="AB23943" s="185"/>
      <c r="AC23943" s="431"/>
    </row>
    <row r="23944" spans="24:29">
      <c r="X23944" s="429"/>
      <c r="Y23944" s="429"/>
      <c r="Z23944" s="429"/>
      <c r="AA23944" s="429"/>
      <c r="AB23944" s="185"/>
      <c r="AC23944" s="431"/>
    </row>
    <row r="23945" spans="24:29">
      <c r="X23945" s="429"/>
      <c r="Y23945" s="429"/>
      <c r="Z23945" s="429"/>
      <c r="AA23945" s="429"/>
      <c r="AB23945" s="185"/>
      <c r="AC23945" s="431"/>
    </row>
    <row r="23946" spans="24:29">
      <c r="X23946" s="429"/>
      <c r="Y23946" s="429"/>
      <c r="Z23946" s="429"/>
      <c r="AA23946" s="429"/>
      <c r="AB23946" s="185"/>
      <c r="AC23946" s="431"/>
    </row>
    <row r="23947" spans="24:29">
      <c r="X23947" s="429"/>
      <c r="Y23947" s="429"/>
      <c r="Z23947" s="429"/>
      <c r="AA23947" s="429"/>
      <c r="AB23947" s="185"/>
      <c r="AC23947" s="431"/>
    </row>
    <row r="23948" spans="24:29">
      <c r="X23948" s="429"/>
      <c r="Y23948" s="429"/>
      <c r="Z23948" s="429"/>
      <c r="AA23948" s="429"/>
      <c r="AB23948" s="185"/>
      <c r="AC23948" s="431"/>
    </row>
    <row r="23949" spans="24:29">
      <c r="X23949" s="429"/>
      <c r="Y23949" s="429"/>
      <c r="Z23949" s="429"/>
      <c r="AA23949" s="429"/>
      <c r="AB23949" s="185"/>
      <c r="AC23949" s="431"/>
    </row>
    <row r="23950" spans="24:29">
      <c r="X23950" s="429"/>
      <c r="Y23950" s="429"/>
      <c r="Z23950" s="429"/>
      <c r="AA23950" s="429"/>
      <c r="AB23950" s="185"/>
      <c r="AC23950" s="431"/>
    </row>
    <row r="23951" spans="24:29">
      <c r="X23951" s="429"/>
      <c r="Y23951" s="429"/>
      <c r="Z23951" s="429"/>
      <c r="AA23951" s="429"/>
      <c r="AB23951" s="185"/>
      <c r="AC23951" s="431"/>
    </row>
    <row r="23952" spans="24:29">
      <c r="X23952" s="429"/>
      <c r="Y23952" s="429"/>
      <c r="Z23952" s="429"/>
      <c r="AA23952" s="429"/>
      <c r="AB23952" s="185"/>
      <c r="AC23952" s="431"/>
    </row>
    <row r="23953" spans="24:29">
      <c r="X23953" s="429"/>
      <c r="Y23953" s="429"/>
      <c r="Z23953" s="429"/>
      <c r="AA23953" s="429"/>
      <c r="AB23953" s="185"/>
      <c r="AC23953" s="431"/>
    </row>
    <row r="23954" spans="24:29">
      <c r="X23954" s="429"/>
      <c r="Y23954" s="429"/>
      <c r="Z23954" s="429"/>
      <c r="AA23954" s="429"/>
      <c r="AB23954" s="185"/>
      <c r="AC23954" s="431"/>
    </row>
    <row r="23955" spans="24:29">
      <c r="X23955" s="429"/>
      <c r="Y23955" s="429"/>
      <c r="Z23955" s="429"/>
      <c r="AA23955" s="429"/>
      <c r="AB23955" s="185"/>
      <c r="AC23955" s="431"/>
    </row>
    <row r="23956" spans="24:29">
      <c r="X23956" s="429"/>
      <c r="Y23956" s="429"/>
      <c r="Z23956" s="429"/>
      <c r="AA23956" s="429"/>
      <c r="AB23956" s="185"/>
      <c r="AC23956" s="431"/>
    </row>
    <row r="23957" spans="24:29">
      <c r="X23957" s="429"/>
      <c r="Y23957" s="429"/>
      <c r="Z23957" s="429"/>
      <c r="AA23957" s="429"/>
      <c r="AB23957" s="185"/>
      <c r="AC23957" s="431"/>
    </row>
    <row r="23958" spans="24:29">
      <c r="X23958" s="429"/>
      <c r="Y23958" s="429"/>
      <c r="Z23958" s="429"/>
      <c r="AA23958" s="429"/>
      <c r="AB23958" s="185"/>
      <c r="AC23958" s="431"/>
    </row>
    <row r="23959" spans="24:29">
      <c r="X23959" s="429"/>
      <c r="Y23959" s="429"/>
      <c r="Z23959" s="429"/>
      <c r="AA23959" s="429"/>
      <c r="AB23959" s="185"/>
      <c r="AC23959" s="431"/>
    </row>
    <row r="23960" spans="24:29">
      <c r="X23960" s="429"/>
      <c r="Y23960" s="429"/>
      <c r="Z23960" s="429"/>
      <c r="AA23960" s="429"/>
      <c r="AB23960" s="185"/>
      <c r="AC23960" s="431"/>
    </row>
    <row r="23961" spans="24:29">
      <c r="X23961" s="429"/>
      <c r="Y23961" s="429"/>
      <c r="Z23961" s="429"/>
      <c r="AA23961" s="429"/>
      <c r="AB23961" s="185"/>
      <c r="AC23961" s="431"/>
    </row>
    <row r="23962" spans="24:29">
      <c r="X23962" s="429"/>
      <c r="Y23962" s="429"/>
      <c r="Z23962" s="429"/>
      <c r="AA23962" s="429"/>
      <c r="AB23962" s="185"/>
      <c r="AC23962" s="431"/>
    </row>
    <row r="23963" spans="24:29">
      <c r="X23963" s="429"/>
      <c r="Y23963" s="429"/>
      <c r="Z23963" s="429"/>
      <c r="AA23963" s="429"/>
      <c r="AB23963" s="185"/>
      <c r="AC23963" s="431"/>
    </row>
    <row r="23964" spans="24:29">
      <c r="X23964" s="429"/>
      <c r="Y23964" s="429"/>
      <c r="Z23964" s="429"/>
      <c r="AA23964" s="429"/>
      <c r="AB23964" s="185"/>
      <c r="AC23964" s="431"/>
    </row>
    <row r="23965" spans="24:29">
      <c r="X23965" s="429"/>
      <c r="Y23965" s="429"/>
      <c r="Z23965" s="429"/>
      <c r="AA23965" s="429"/>
      <c r="AB23965" s="185"/>
      <c r="AC23965" s="431"/>
    </row>
    <row r="23966" spans="24:29">
      <c r="X23966" s="429"/>
      <c r="Y23966" s="429"/>
      <c r="Z23966" s="429"/>
      <c r="AA23966" s="429"/>
      <c r="AB23966" s="185"/>
      <c r="AC23966" s="431"/>
    </row>
    <row r="23967" spans="24:29">
      <c r="X23967" s="429"/>
      <c r="Y23967" s="429"/>
      <c r="Z23967" s="429"/>
      <c r="AA23967" s="429"/>
      <c r="AB23967" s="185"/>
      <c r="AC23967" s="431"/>
    </row>
    <row r="23968" spans="24:29">
      <c r="X23968" s="429"/>
      <c r="Y23968" s="429"/>
      <c r="Z23968" s="429"/>
      <c r="AA23968" s="429"/>
      <c r="AB23968" s="185"/>
      <c r="AC23968" s="431"/>
    </row>
    <row r="23969" spans="24:29">
      <c r="X23969" s="429"/>
      <c r="Y23969" s="429"/>
      <c r="Z23969" s="429"/>
      <c r="AA23969" s="429"/>
      <c r="AB23969" s="185"/>
      <c r="AC23969" s="431"/>
    </row>
    <row r="23970" spans="24:29">
      <c r="X23970" s="429"/>
      <c r="Y23970" s="429"/>
      <c r="Z23970" s="429"/>
      <c r="AA23970" s="429"/>
      <c r="AB23970" s="185"/>
      <c r="AC23970" s="431"/>
    </row>
    <row r="23971" spans="24:29">
      <c r="X23971" s="429"/>
      <c r="Y23971" s="429"/>
      <c r="Z23971" s="429"/>
      <c r="AA23971" s="429"/>
      <c r="AB23971" s="185"/>
      <c r="AC23971" s="431"/>
    </row>
    <row r="23972" spans="24:29">
      <c r="X23972" s="429"/>
      <c r="Y23972" s="429"/>
      <c r="Z23972" s="429"/>
      <c r="AA23972" s="429"/>
      <c r="AB23972" s="185"/>
      <c r="AC23972" s="431"/>
    </row>
    <row r="23973" spans="24:29">
      <c r="X23973" s="429"/>
      <c r="Y23973" s="429"/>
      <c r="Z23973" s="429"/>
      <c r="AA23973" s="429"/>
      <c r="AB23973" s="185"/>
      <c r="AC23973" s="431"/>
    </row>
    <row r="23974" spans="24:29">
      <c r="X23974" s="429"/>
      <c r="Y23974" s="429"/>
      <c r="Z23974" s="429"/>
      <c r="AA23974" s="429"/>
      <c r="AB23974" s="185"/>
      <c r="AC23974" s="431"/>
    </row>
    <row r="23975" spans="24:29">
      <c r="X23975" s="429"/>
      <c r="Y23975" s="429"/>
      <c r="Z23975" s="429"/>
      <c r="AA23975" s="429"/>
      <c r="AB23975" s="185"/>
      <c r="AC23975" s="431"/>
    </row>
    <row r="23976" spans="24:29">
      <c r="X23976" s="429"/>
      <c r="Y23976" s="429"/>
      <c r="Z23976" s="429"/>
      <c r="AA23976" s="429"/>
      <c r="AB23976" s="185"/>
      <c r="AC23976" s="431"/>
    </row>
    <row r="23977" spans="24:29">
      <c r="X23977" s="429"/>
      <c r="Y23977" s="429"/>
      <c r="Z23977" s="429"/>
      <c r="AA23977" s="429"/>
      <c r="AB23977" s="185"/>
      <c r="AC23977" s="431"/>
    </row>
    <row r="23978" spans="24:29">
      <c r="X23978" s="429"/>
      <c r="Y23978" s="429"/>
      <c r="Z23978" s="429"/>
      <c r="AA23978" s="429"/>
      <c r="AB23978" s="185"/>
      <c r="AC23978" s="431"/>
    </row>
    <row r="23979" spans="24:29">
      <c r="X23979" s="429"/>
      <c r="Y23979" s="429"/>
      <c r="Z23979" s="429"/>
      <c r="AA23979" s="429"/>
      <c r="AB23979" s="185"/>
      <c r="AC23979" s="431"/>
    </row>
    <row r="23980" spans="24:29">
      <c r="X23980" s="429"/>
      <c r="Y23980" s="429"/>
      <c r="Z23980" s="429"/>
      <c r="AA23980" s="429"/>
      <c r="AB23980" s="185"/>
      <c r="AC23980" s="431"/>
    </row>
    <row r="23981" spans="24:29">
      <c r="X23981" s="429"/>
      <c r="Y23981" s="429"/>
      <c r="Z23981" s="429"/>
      <c r="AA23981" s="429"/>
      <c r="AB23981" s="185"/>
      <c r="AC23981" s="431"/>
    </row>
    <row r="23982" spans="24:29">
      <c r="X23982" s="429"/>
      <c r="Y23982" s="429"/>
      <c r="Z23982" s="429"/>
      <c r="AA23982" s="429"/>
      <c r="AB23982" s="185"/>
      <c r="AC23982" s="431"/>
    </row>
    <row r="23983" spans="24:29">
      <c r="X23983" s="429"/>
      <c r="Y23983" s="429"/>
      <c r="Z23983" s="429"/>
      <c r="AA23983" s="429"/>
      <c r="AB23983" s="185"/>
      <c r="AC23983" s="431"/>
    </row>
    <row r="23984" spans="24:29">
      <c r="X23984" s="429"/>
      <c r="Y23984" s="429"/>
      <c r="Z23984" s="429"/>
      <c r="AA23984" s="429"/>
      <c r="AB23984" s="185"/>
      <c r="AC23984" s="431"/>
    </row>
    <row r="23985" spans="24:29">
      <c r="X23985" s="429"/>
      <c r="Y23985" s="429"/>
      <c r="Z23985" s="429"/>
      <c r="AA23985" s="429"/>
      <c r="AB23985" s="185"/>
      <c r="AC23985" s="431"/>
    </row>
    <row r="23986" spans="24:29">
      <c r="X23986" s="429"/>
      <c r="Y23986" s="429"/>
      <c r="Z23986" s="429"/>
      <c r="AA23986" s="429"/>
      <c r="AB23986" s="185"/>
      <c r="AC23986" s="431"/>
    </row>
    <row r="23987" spans="24:29">
      <c r="X23987" s="429"/>
      <c r="Y23987" s="429"/>
      <c r="Z23987" s="429"/>
      <c r="AA23987" s="429"/>
      <c r="AB23987" s="185"/>
      <c r="AC23987" s="431"/>
    </row>
    <row r="23988" spans="24:29">
      <c r="X23988" s="429"/>
      <c r="Y23988" s="429"/>
      <c r="Z23988" s="429"/>
      <c r="AA23988" s="429"/>
      <c r="AB23988" s="185"/>
      <c r="AC23988" s="431"/>
    </row>
    <row r="23989" spans="24:29">
      <c r="X23989" s="429"/>
      <c r="Y23989" s="429"/>
      <c r="Z23989" s="429"/>
      <c r="AA23989" s="429"/>
      <c r="AB23989" s="185"/>
      <c r="AC23989" s="431"/>
    </row>
    <row r="23990" spans="24:29">
      <c r="X23990" s="429"/>
      <c r="Y23990" s="429"/>
      <c r="Z23990" s="429"/>
      <c r="AA23990" s="429"/>
      <c r="AB23990" s="185"/>
      <c r="AC23990" s="431"/>
    </row>
    <row r="23991" spans="24:29">
      <c r="X23991" s="429"/>
      <c r="Y23991" s="429"/>
      <c r="Z23991" s="429"/>
      <c r="AA23991" s="429"/>
      <c r="AB23991" s="185"/>
      <c r="AC23991" s="431"/>
    </row>
    <row r="23992" spans="24:29">
      <c r="X23992" s="429"/>
      <c r="Y23992" s="429"/>
      <c r="Z23992" s="429"/>
      <c r="AA23992" s="429"/>
      <c r="AB23992" s="185"/>
      <c r="AC23992" s="431"/>
    </row>
    <row r="23993" spans="24:29">
      <c r="X23993" s="429"/>
      <c r="Y23993" s="429"/>
      <c r="Z23993" s="429"/>
      <c r="AA23993" s="429"/>
      <c r="AB23993" s="185"/>
      <c r="AC23993" s="431"/>
    </row>
    <row r="23994" spans="24:29">
      <c r="X23994" s="429"/>
      <c r="Y23994" s="429"/>
      <c r="Z23994" s="429"/>
      <c r="AA23994" s="429"/>
      <c r="AB23994" s="185"/>
      <c r="AC23994" s="431"/>
    </row>
    <row r="23995" spans="24:29">
      <c r="X23995" s="429"/>
      <c r="Y23995" s="429"/>
      <c r="Z23995" s="429"/>
      <c r="AA23995" s="429"/>
      <c r="AB23995" s="185"/>
      <c r="AC23995" s="431"/>
    </row>
    <row r="23996" spans="24:29">
      <c r="X23996" s="429"/>
      <c r="Y23996" s="429"/>
      <c r="Z23996" s="429"/>
      <c r="AA23996" s="429"/>
      <c r="AB23996" s="185"/>
      <c r="AC23996" s="431"/>
    </row>
    <row r="23997" spans="24:29">
      <c r="X23997" s="429"/>
      <c r="Y23997" s="429"/>
      <c r="Z23997" s="429"/>
      <c r="AA23997" s="429"/>
      <c r="AB23997" s="185"/>
      <c r="AC23997" s="431"/>
    </row>
    <row r="23998" spans="24:29">
      <c r="X23998" s="429"/>
      <c r="Y23998" s="429"/>
      <c r="Z23998" s="429"/>
      <c r="AA23998" s="429"/>
      <c r="AB23998" s="185"/>
      <c r="AC23998" s="431"/>
    </row>
    <row r="23999" spans="24:29">
      <c r="X23999" s="429"/>
      <c r="Y23999" s="429"/>
      <c r="Z23999" s="429"/>
      <c r="AA23999" s="429"/>
      <c r="AB23999" s="185"/>
      <c r="AC23999" s="431"/>
    </row>
    <row r="24000" spans="24:29">
      <c r="X24000" s="429"/>
      <c r="Y24000" s="429"/>
      <c r="Z24000" s="429"/>
      <c r="AA24000" s="429"/>
      <c r="AB24000" s="185"/>
      <c r="AC24000" s="431"/>
    </row>
    <row r="24001" spans="24:29">
      <c r="X24001" s="429"/>
      <c r="Y24001" s="429"/>
      <c r="Z24001" s="429"/>
      <c r="AA24001" s="429"/>
      <c r="AB24001" s="185"/>
      <c r="AC24001" s="431"/>
    </row>
    <row r="24002" spans="24:29">
      <c r="X24002" s="429"/>
      <c r="Y24002" s="429"/>
      <c r="Z24002" s="429"/>
      <c r="AA24002" s="429"/>
      <c r="AB24002" s="185"/>
      <c r="AC24002" s="431"/>
    </row>
    <row r="24003" spans="24:29">
      <c r="X24003" s="429"/>
      <c r="Y24003" s="429"/>
      <c r="Z24003" s="429"/>
      <c r="AA24003" s="429"/>
      <c r="AB24003" s="185"/>
      <c r="AC24003" s="431"/>
    </row>
    <row r="24004" spans="24:29">
      <c r="X24004" s="429"/>
      <c r="Y24004" s="429"/>
      <c r="Z24004" s="429"/>
      <c r="AA24004" s="429"/>
      <c r="AB24004" s="185"/>
      <c r="AC24004" s="431"/>
    </row>
    <row r="24005" spans="24:29">
      <c r="X24005" s="429"/>
      <c r="Y24005" s="429"/>
      <c r="Z24005" s="429"/>
      <c r="AA24005" s="429"/>
      <c r="AB24005" s="185"/>
      <c r="AC24005" s="431"/>
    </row>
    <row r="24006" spans="24:29">
      <c r="X24006" s="429"/>
      <c r="Y24006" s="429"/>
      <c r="Z24006" s="429"/>
      <c r="AA24006" s="429"/>
      <c r="AB24006" s="185"/>
      <c r="AC24006" s="431"/>
    </row>
    <row r="24007" spans="24:29">
      <c r="X24007" s="429"/>
      <c r="Y24007" s="429"/>
      <c r="Z24007" s="429"/>
      <c r="AA24007" s="429"/>
      <c r="AB24007" s="185"/>
      <c r="AC24007" s="431"/>
    </row>
    <row r="24008" spans="24:29">
      <c r="X24008" s="429"/>
      <c r="Y24008" s="429"/>
      <c r="Z24008" s="429"/>
      <c r="AA24008" s="429"/>
      <c r="AB24008" s="185"/>
      <c r="AC24008" s="431"/>
    </row>
    <row r="24009" spans="24:29">
      <c r="X24009" s="429"/>
      <c r="Y24009" s="429"/>
      <c r="Z24009" s="429"/>
      <c r="AA24009" s="429"/>
      <c r="AB24009" s="185"/>
      <c r="AC24009" s="431"/>
    </row>
    <row r="24010" spans="24:29">
      <c r="X24010" s="429"/>
      <c r="Y24010" s="429"/>
      <c r="Z24010" s="429"/>
      <c r="AA24010" s="429"/>
      <c r="AB24010" s="185"/>
      <c r="AC24010" s="431"/>
    </row>
    <row r="24011" spans="24:29">
      <c r="X24011" s="429"/>
      <c r="Y24011" s="429"/>
      <c r="Z24011" s="429"/>
      <c r="AA24011" s="429"/>
      <c r="AB24011" s="185"/>
      <c r="AC24011" s="431"/>
    </row>
    <row r="24012" spans="24:29">
      <c r="X24012" s="429"/>
      <c r="Y24012" s="429"/>
      <c r="Z24012" s="429"/>
      <c r="AA24012" s="429"/>
      <c r="AB24012" s="185"/>
      <c r="AC24012" s="431"/>
    </row>
    <row r="24013" spans="24:29">
      <c r="X24013" s="429"/>
      <c r="Y24013" s="429"/>
      <c r="Z24013" s="429"/>
      <c r="AA24013" s="429"/>
      <c r="AB24013" s="185"/>
      <c r="AC24013" s="431"/>
    </row>
    <row r="24014" spans="24:29">
      <c r="X24014" s="429"/>
      <c r="Y24014" s="429"/>
      <c r="Z24014" s="429"/>
      <c r="AA24014" s="429"/>
      <c r="AB24014" s="185"/>
      <c r="AC24014" s="431"/>
    </row>
    <row r="24015" spans="24:29">
      <c r="X24015" s="429"/>
      <c r="Y24015" s="429"/>
      <c r="Z24015" s="429"/>
      <c r="AA24015" s="429"/>
      <c r="AB24015" s="185"/>
      <c r="AC24015" s="431"/>
    </row>
    <row r="24016" spans="24:29">
      <c r="X24016" s="429"/>
      <c r="Y24016" s="429"/>
      <c r="Z24016" s="429"/>
      <c r="AA24016" s="429"/>
      <c r="AB24016" s="185"/>
      <c r="AC24016" s="431"/>
    </row>
    <row r="24017" spans="24:29">
      <c r="X24017" s="429"/>
      <c r="Y24017" s="429"/>
      <c r="Z24017" s="429"/>
      <c r="AA24017" s="429"/>
      <c r="AB24017" s="185"/>
      <c r="AC24017" s="431"/>
    </row>
    <row r="24018" spans="24:29">
      <c r="X24018" s="429"/>
      <c r="Y24018" s="429"/>
      <c r="Z24018" s="429"/>
      <c r="AA24018" s="429"/>
      <c r="AB24018" s="185"/>
      <c r="AC24018" s="431"/>
    </row>
    <row r="24019" spans="24:29">
      <c r="X24019" s="429"/>
      <c r="Y24019" s="429"/>
      <c r="Z24019" s="429"/>
      <c r="AA24019" s="429"/>
      <c r="AB24019" s="185"/>
      <c r="AC24019" s="431"/>
    </row>
    <row r="24020" spans="24:29">
      <c r="X24020" s="429"/>
      <c r="Y24020" s="429"/>
      <c r="Z24020" s="429"/>
      <c r="AA24020" s="429"/>
      <c r="AB24020" s="185"/>
      <c r="AC24020" s="431"/>
    </row>
    <row r="24021" spans="24:29">
      <c r="X24021" s="429"/>
      <c r="Y24021" s="429"/>
      <c r="Z24021" s="429"/>
      <c r="AA24021" s="429"/>
      <c r="AB24021" s="185"/>
      <c r="AC24021" s="431"/>
    </row>
    <row r="24022" spans="24:29">
      <c r="X24022" s="429"/>
      <c r="Y24022" s="429"/>
      <c r="Z24022" s="429"/>
      <c r="AA24022" s="429"/>
      <c r="AB24022" s="185"/>
      <c r="AC24022" s="431"/>
    </row>
    <row r="24023" spans="24:29">
      <c r="X24023" s="429"/>
      <c r="Y24023" s="429"/>
      <c r="Z24023" s="429"/>
      <c r="AA24023" s="429"/>
      <c r="AB24023" s="185"/>
      <c r="AC24023" s="431"/>
    </row>
    <row r="24024" spans="24:29">
      <c r="X24024" s="429"/>
      <c r="Y24024" s="429"/>
      <c r="Z24024" s="429"/>
      <c r="AA24024" s="429"/>
      <c r="AB24024" s="185"/>
      <c r="AC24024" s="431"/>
    </row>
    <row r="24025" spans="24:29">
      <c r="X24025" s="429"/>
      <c r="Y24025" s="429"/>
      <c r="Z24025" s="429"/>
      <c r="AA24025" s="429"/>
      <c r="AB24025" s="185"/>
      <c r="AC24025" s="431"/>
    </row>
    <row r="24026" spans="24:29">
      <c r="X24026" s="429"/>
      <c r="Y24026" s="429"/>
      <c r="Z24026" s="429"/>
      <c r="AA24026" s="429"/>
      <c r="AB24026" s="185"/>
      <c r="AC24026" s="431"/>
    </row>
    <row r="24027" spans="24:29">
      <c r="X24027" s="429"/>
      <c r="Y24027" s="429"/>
      <c r="Z24027" s="429"/>
      <c r="AA24027" s="429"/>
      <c r="AB24027" s="185"/>
      <c r="AC24027" s="431"/>
    </row>
    <row r="24028" spans="24:29">
      <c r="X24028" s="429"/>
      <c r="Y24028" s="429"/>
      <c r="Z24028" s="429"/>
      <c r="AA24028" s="429"/>
      <c r="AB24028" s="185"/>
      <c r="AC24028" s="431"/>
    </row>
    <row r="24029" spans="24:29">
      <c r="X24029" s="429"/>
      <c r="Y24029" s="429"/>
      <c r="Z24029" s="429"/>
      <c r="AA24029" s="429"/>
      <c r="AB24029" s="185"/>
      <c r="AC24029" s="431"/>
    </row>
    <row r="24030" spans="24:29">
      <c r="X24030" s="429"/>
      <c r="Y24030" s="429"/>
      <c r="Z24030" s="429"/>
      <c r="AA24030" s="429"/>
      <c r="AB24030" s="185"/>
      <c r="AC24030" s="431"/>
    </row>
    <row r="24031" spans="24:29">
      <c r="X24031" s="429"/>
      <c r="Y24031" s="429"/>
      <c r="Z24031" s="429"/>
      <c r="AA24031" s="429"/>
      <c r="AB24031" s="185"/>
      <c r="AC24031" s="431"/>
    </row>
    <row r="24032" spans="24:29">
      <c r="X24032" s="429"/>
      <c r="Y24032" s="429"/>
      <c r="Z24032" s="429"/>
      <c r="AA24032" s="429"/>
      <c r="AB24032" s="185"/>
      <c r="AC24032" s="431"/>
    </row>
    <row r="24033" spans="24:29">
      <c r="X24033" s="429"/>
      <c r="Y24033" s="429"/>
      <c r="Z24033" s="429"/>
      <c r="AA24033" s="429"/>
      <c r="AB24033" s="185"/>
      <c r="AC24033" s="431"/>
    </row>
    <row r="24034" spans="24:29">
      <c r="X24034" s="429"/>
      <c r="Y24034" s="429"/>
      <c r="Z24034" s="429"/>
      <c r="AA24034" s="429"/>
      <c r="AB24034" s="185"/>
      <c r="AC24034" s="431"/>
    </row>
    <row r="24035" spans="24:29">
      <c r="X24035" s="429"/>
      <c r="Y24035" s="429"/>
      <c r="Z24035" s="429"/>
      <c r="AA24035" s="429"/>
      <c r="AB24035" s="185"/>
      <c r="AC24035" s="431"/>
    </row>
    <row r="24036" spans="24:29">
      <c r="X24036" s="429"/>
      <c r="Y24036" s="429"/>
      <c r="Z24036" s="429"/>
      <c r="AA24036" s="429"/>
      <c r="AB24036" s="185"/>
      <c r="AC24036" s="431"/>
    </row>
    <row r="24037" spans="24:29">
      <c r="X24037" s="429"/>
      <c r="Y24037" s="429"/>
      <c r="Z24037" s="429"/>
      <c r="AA24037" s="429"/>
      <c r="AB24037" s="185"/>
      <c r="AC24037" s="431"/>
    </row>
    <row r="24038" spans="24:29">
      <c r="X24038" s="429"/>
      <c r="Y24038" s="429"/>
      <c r="Z24038" s="429"/>
      <c r="AA24038" s="429"/>
      <c r="AB24038" s="185"/>
      <c r="AC24038" s="431"/>
    </row>
    <row r="24039" spans="24:29">
      <c r="X24039" s="429"/>
      <c r="Y24039" s="429"/>
      <c r="Z24039" s="429"/>
      <c r="AA24039" s="429"/>
      <c r="AB24039" s="185"/>
      <c r="AC24039" s="431"/>
    </row>
    <row r="24040" spans="24:29">
      <c r="X24040" s="429"/>
      <c r="Y24040" s="429"/>
      <c r="Z24040" s="429"/>
      <c r="AA24040" s="429"/>
      <c r="AB24040" s="185"/>
      <c r="AC24040" s="431"/>
    </row>
    <row r="24041" spans="24:29">
      <c r="X24041" s="429"/>
      <c r="Y24041" s="429"/>
      <c r="Z24041" s="429"/>
      <c r="AA24041" s="429"/>
      <c r="AB24041" s="185"/>
      <c r="AC24041" s="431"/>
    </row>
    <row r="24042" spans="24:29">
      <c r="X24042" s="429"/>
      <c r="Y24042" s="429"/>
      <c r="Z24042" s="429"/>
      <c r="AA24042" s="429"/>
      <c r="AB24042" s="185"/>
      <c r="AC24042" s="431"/>
    </row>
    <row r="24043" spans="24:29">
      <c r="X24043" s="429"/>
      <c r="Y24043" s="429"/>
      <c r="Z24043" s="429"/>
      <c r="AA24043" s="429"/>
      <c r="AB24043" s="185"/>
      <c r="AC24043" s="431"/>
    </row>
    <row r="24044" spans="24:29">
      <c r="X24044" s="429"/>
      <c r="Y24044" s="429"/>
      <c r="Z24044" s="429"/>
      <c r="AA24044" s="429"/>
      <c r="AB24044" s="185"/>
      <c r="AC24044" s="431"/>
    </row>
    <row r="24045" spans="24:29">
      <c r="X24045" s="429"/>
      <c r="Y24045" s="429"/>
      <c r="Z24045" s="429"/>
      <c r="AA24045" s="429"/>
      <c r="AB24045" s="185"/>
      <c r="AC24045" s="431"/>
    </row>
    <row r="24046" spans="24:29">
      <c r="X24046" s="429"/>
      <c r="Y24046" s="429"/>
      <c r="Z24046" s="429"/>
      <c r="AA24046" s="429"/>
      <c r="AB24046" s="185"/>
      <c r="AC24046" s="431"/>
    </row>
    <row r="24047" spans="24:29">
      <c r="X24047" s="429"/>
      <c r="Y24047" s="429"/>
      <c r="Z24047" s="429"/>
      <c r="AA24047" s="429"/>
      <c r="AB24047" s="185"/>
      <c r="AC24047" s="431"/>
    </row>
    <row r="24048" spans="24:29">
      <c r="X24048" s="429"/>
      <c r="Y24048" s="429"/>
      <c r="Z24048" s="429"/>
      <c r="AA24048" s="429"/>
      <c r="AB24048" s="185"/>
      <c r="AC24048" s="431"/>
    </row>
    <row r="24049" spans="24:29">
      <c r="X24049" s="429"/>
      <c r="Y24049" s="429"/>
      <c r="Z24049" s="429"/>
      <c r="AA24049" s="429"/>
      <c r="AB24049" s="185"/>
      <c r="AC24049" s="431"/>
    </row>
    <row r="24050" spans="24:29">
      <c r="X24050" s="429"/>
      <c r="Y24050" s="429"/>
      <c r="Z24050" s="429"/>
      <c r="AA24050" s="429"/>
      <c r="AB24050" s="185"/>
      <c r="AC24050" s="431"/>
    </row>
    <row r="24051" spans="24:29">
      <c r="X24051" s="429"/>
      <c r="Y24051" s="429"/>
      <c r="Z24051" s="429"/>
      <c r="AA24051" s="429"/>
      <c r="AB24051" s="185"/>
      <c r="AC24051" s="431"/>
    </row>
    <row r="24052" spans="24:29">
      <c r="X24052" s="429"/>
      <c r="Y24052" s="429"/>
      <c r="Z24052" s="429"/>
      <c r="AA24052" s="429"/>
      <c r="AB24052" s="185"/>
      <c r="AC24052" s="431"/>
    </row>
    <row r="24053" spans="24:29">
      <c r="X24053" s="429"/>
      <c r="Y24053" s="429"/>
      <c r="Z24053" s="429"/>
      <c r="AA24053" s="429"/>
      <c r="AB24053" s="185"/>
      <c r="AC24053" s="431"/>
    </row>
    <row r="24054" spans="24:29">
      <c r="X24054" s="429"/>
      <c r="Y24054" s="429"/>
      <c r="Z24054" s="429"/>
      <c r="AA24054" s="429"/>
      <c r="AB24054" s="185"/>
      <c r="AC24054" s="431"/>
    </row>
    <row r="24055" spans="24:29">
      <c r="X24055" s="429"/>
      <c r="Y24055" s="429"/>
      <c r="Z24055" s="429"/>
      <c r="AA24055" s="429"/>
      <c r="AB24055" s="185"/>
      <c r="AC24055" s="431"/>
    </row>
    <row r="24056" spans="24:29">
      <c r="X24056" s="429"/>
      <c r="Y24056" s="429"/>
      <c r="Z24056" s="429"/>
      <c r="AA24056" s="429"/>
      <c r="AB24056" s="185"/>
      <c r="AC24056" s="431"/>
    </row>
    <row r="24057" spans="24:29">
      <c r="X24057" s="429"/>
      <c r="Y24057" s="429"/>
      <c r="Z24057" s="429"/>
      <c r="AA24057" s="429"/>
      <c r="AB24057" s="185"/>
      <c r="AC24057" s="431"/>
    </row>
    <row r="24058" spans="24:29">
      <c r="X24058" s="429"/>
      <c r="Y24058" s="429"/>
      <c r="Z24058" s="429"/>
      <c r="AA24058" s="429"/>
      <c r="AB24058" s="185"/>
      <c r="AC24058" s="431"/>
    </row>
    <row r="24059" spans="24:29">
      <c r="X24059" s="429"/>
      <c r="Y24059" s="429"/>
      <c r="Z24059" s="429"/>
      <c r="AA24059" s="429"/>
      <c r="AB24059" s="185"/>
      <c r="AC24059" s="431"/>
    </row>
    <row r="24060" spans="24:29">
      <c r="X24060" s="429"/>
      <c r="Y24060" s="429"/>
      <c r="Z24060" s="429"/>
      <c r="AA24060" s="429"/>
      <c r="AB24060" s="185"/>
      <c r="AC24060" s="431"/>
    </row>
    <row r="24061" spans="24:29">
      <c r="X24061" s="429"/>
      <c r="Y24061" s="429"/>
      <c r="Z24061" s="429"/>
      <c r="AA24061" s="429"/>
      <c r="AB24061" s="185"/>
      <c r="AC24061" s="431"/>
    </row>
    <row r="24062" spans="24:29">
      <c r="X24062" s="429"/>
      <c r="Y24062" s="429"/>
      <c r="Z24062" s="429"/>
      <c r="AA24062" s="429"/>
      <c r="AB24062" s="185"/>
      <c r="AC24062" s="431"/>
    </row>
    <row r="24063" spans="24:29">
      <c r="X24063" s="429"/>
      <c r="Y24063" s="429"/>
      <c r="Z24063" s="429"/>
      <c r="AA24063" s="429"/>
      <c r="AB24063" s="185"/>
      <c r="AC24063" s="431"/>
    </row>
    <row r="24064" spans="24:29">
      <c r="X24064" s="429"/>
      <c r="Y24064" s="429"/>
      <c r="Z24064" s="429"/>
      <c r="AA24064" s="429"/>
      <c r="AB24064" s="185"/>
      <c r="AC24064" s="431"/>
    </row>
    <row r="24065" spans="24:29">
      <c r="X24065" s="429"/>
      <c r="Y24065" s="429"/>
      <c r="Z24065" s="429"/>
      <c r="AA24065" s="429"/>
      <c r="AB24065" s="185"/>
      <c r="AC24065" s="431"/>
    </row>
    <row r="24066" spans="24:29">
      <c r="X24066" s="429"/>
      <c r="Y24066" s="429"/>
      <c r="Z24066" s="429"/>
      <c r="AA24066" s="429"/>
      <c r="AB24066" s="185"/>
      <c r="AC24066" s="431"/>
    </row>
    <row r="24067" spans="24:29">
      <c r="X24067" s="429"/>
      <c r="Y24067" s="429"/>
      <c r="Z24067" s="429"/>
      <c r="AA24067" s="429"/>
      <c r="AB24067" s="185"/>
      <c r="AC24067" s="431"/>
    </row>
    <row r="24068" spans="24:29">
      <c r="X24068" s="429"/>
      <c r="Y24068" s="429"/>
      <c r="Z24068" s="429"/>
      <c r="AA24068" s="429"/>
      <c r="AB24068" s="185"/>
      <c r="AC24068" s="431"/>
    </row>
    <row r="24069" spans="24:29">
      <c r="X24069" s="429"/>
      <c r="Y24069" s="429"/>
      <c r="Z24069" s="429"/>
      <c r="AA24069" s="429"/>
      <c r="AB24069" s="185"/>
      <c r="AC24069" s="431"/>
    </row>
    <row r="24070" spans="24:29">
      <c r="X24070" s="429"/>
      <c r="Y24070" s="429"/>
      <c r="Z24070" s="429"/>
      <c r="AA24070" s="429"/>
      <c r="AB24070" s="185"/>
      <c r="AC24070" s="431"/>
    </row>
    <row r="24071" spans="24:29">
      <c r="X24071" s="429"/>
      <c r="Y24071" s="429"/>
      <c r="Z24071" s="429"/>
      <c r="AA24071" s="429"/>
      <c r="AB24071" s="185"/>
      <c r="AC24071" s="431"/>
    </row>
    <row r="24072" spans="24:29">
      <c r="X24072" s="429"/>
      <c r="Y24072" s="429"/>
      <c r="Z24072" s="429"/>
      <c r="AA24072" s="429"/>
      <c r="AB24072" s="185"/>
      <c r="AC24072" s="431"/>
    </row>
    <row r="24073" spans="24:29">
      <c r="X24073" s="429"/>
      <c r="Y24073" s="429"/>
      <c r="Z24073" s="429"/>
      <c r="AA24073" s="429"/>
      <c r="AB24073" s="185"/>
      <c r="AC24073" s="431"/>
    </row>
    <row r="24074" spans="24:29">
      <c r="X24074" s="429"/>
      <c r="Y24074" s="429"/>
      <c r="Z24074" s="429"/>
      <c r="AA24074" s="429"/>
      <c r="AB24074" s="185"/>
      <c r="AC24074" s="431"/>
    </row>
    <row r="24075" spans="24:29">
      <c r="X24075" s="429"/>
      <c r="Y24075" s="429"/>
      <c r="Z24075" s="429"/>
      <c r="AA24075" s="429"/>
      <c r="AB24075" s="185"/>
      <c r="AC24075" s="431"/>
    </row>
    <row r="24076" spans="24:29">
      <c r="X24076" s="429"/>
      <c r="Y24076" s="429"/>
      <c r="Z24076" s="429"/>
      <c r="AA24076" s="429"/>
      <c r="AB24076" s="185"/>
      <c r="AC24076" s="431"/>
    </row>
    <row r="24077" spans="24:29">
      <c r="X24077" s="429"/>
      <c r="Y24077" s="429"/>
      <c r="Z24077" s="429"/>
      <c r="AA24077" s="429"/>
      <c r="AB24077" s="185"/>
      <c r="AC24077" s="431"/>
    </row>
    <row r="24078" spans="24:29">
      <c r="X24078" s="429"/>
      <c r="Y24078" s="429"/>
      <c r="Z24078" s="429"/>
      <c r="AA24078" s="429"/>
      <c r="AB24078" s="185"/>
      <c r="AC24078" s="431"/>
    </row>
    <row r="24079" spans="24:29">
      <c r="X24079" s="429"/>
      <c r="Y24079" s="429"/>
      <c r="Z24079" s="429"/>
      <c r="AA24079" s="429"/>
      <c r="AB24079" s="185"/>
      <c r="AC24079" s="431"/>
    </row>
    <row r="24080" spans="24:29">
      <c r="X24080" s="429"/>
      <c r="Y24080" s="429"/>
      <c r="Z24080" s="429"/>
      <c r="AA24080" s="429"/>
      <c r="AB24080" s="185"/>
      <c r="AC24080" s="431"/>
    </row>
    <row r="24081" spans="24:29">
      <c r="X24081" s="429"/>
      <c r="Y24081" s="429"/>
      <c r="Z24081" s="429"/>
      <c r="AA24081" s="429"/>
      <c r="AB24081" s="185"/>
      <c r="AC24081" s="431"/>
    </row>
    <row r="24082" spans="24:29">
      <c r="X24082" s="429"/>
      <c r="Y24082" s="429"/>
      <c r="Z24082" s="429"/>
      <c r="AA24082" s="429"/>
      <c r="AB24082" s="185"/>
      <c r="AC24082" s="431"/>
    </row>
    <row r="24083" spans="24:29">
      <c r="X24083" s="429"/>
      <c r="Y24083" s="429"/>
      <c r="Z24083" s="429"/>
      <c r="AA24083" s="429"/>
      <c r="AB24083" s="185"/>
      <c r="AC24083" s="431"/>
    </row>
    <row r="24084" spans="24:29">
      <c r="X24084" s="429"/>
      <c r="Y24084" s="429"/>
      <c r="Z24084" s="429"/>
      <c r="AA24084" s="429"/>
      <c r="AB24084" s="185"/>
      <c r="AC24084" s="431"/>
    </row>
    <row r="24085" spans="24:29">
      <c r="X24085" s="429"/>
      <c r="Y24085" s="429"/>
      <c r="Z24085" s="429"/>
      <c r="AA24085" s="429"/>
      <c r="AB24085" s="185"/>
      <c r="AC24085" s="431"/>
    </row>
    <row r="24086" spans="24:29">
      <c r="X24086" s="429"/>
      <c r="Y24086" s="429"/>
      <c r="Z24086" s="429"/>
      <c r="AA24086" s="429"/>
      <c r="AB24086" s="185"/>
      <c r="AC24086" s="431"/>
    </row>
    <row r="24087" spans="24:29">
      <c r="X24087" s="429"/>
      <c r="Y24087" s="429"/>
      <c r="Z24087" s="429"/>
      <c r="AA24087" s="429"/>
      <c r="AB24087" s="185"/>
      <c r="AC24087" s="431"/>
    </row>
    <row r="24088" spans="24:29">
      <c r="X24088" s="429"/>
      <c r="Y24088" s="429"/>
      <c r="Z24088" s="429"/>
      <c r="AA24088" s="429"/>
      <c r="AB24088" s="185"/>
      <c r="AC24088" s="431"/>
    </row>
    <row r="24089" spans="24:29">
      <c r="X24089" s="429"/>
      <c r="Y24089" s="429"/>
      <c r="Z24089" s="429"/>
      <c r="AA24089" s="429"/>
      <c r="AB24089" s="185"/>
      <c r="AC24089" s="431"/>
    </row>
    <row r="24090" spans="24:29">
      <c r="X24090" s="429"/>
      <c r="Y24090" s="429"/>
      <c r="Z24090" s="429"/>
      <c r="AA24090" s="429"/>
      <c r="AB24090" s="185"/>
      <c r="AC24090" s="431"/>
    </row>
    <row r="24091" spans="24:29">
      <c r="X24091" s="429"/>
      <c r="Y24091" s="429"/>
      <c r="Z24091" s="429"/>
      <c r="AA24091" s="429"/>
      <c r="AB24091" s="185"/>
      <c r="AC24091" s="431"/>
    </row>
    <row r="24092" spans="24:29">
      <c r="X24092" s="429"/>
      <c r="Y24092" s="429"/>
      <c r="Z24092" s="429"/>
      <c r="AA24092" s="429"/>
      <c r="AB24092" s="185"/>
      <c r="AC24092" s="431"/>
    </row>
    <row r="24093" spans="24:29">
      <c r="X24093" s="429"/>
      <c r="Y24093" s="429"/>
      <c r="Z24093" s="429"/>
      <c r="AA24093" s="429"/>
      <c r="AB24093" s="185"/>
      <c r="AC24093" s="431"/>
    </row>
    <row r="24094" spans="24:29">
      <c r="X24094" s="429"/>
      <c r="Y24094" s="429"/>
      <c r="Z24094" s="429"/>
      <c r="AA24094" s="429"/>
      <c r="AB24094" s="185"/>
      <c r="AC24094" s="431"/>
    </row>
    <row r="24095" spans="24:29">
      <c r="X24095" s="429"/>
      <c r="Y24095" s="429"/>
      <c r="Z24095" s="429"/>
      <c r="AA24095" s="429"/>
      <c r="AB24095" s="185"/>
      <c r="AC24095" s="431"/>
    </row>
    <row r="24096" spans="24:29">
      <c r="X24096" s="429"/>
      <c r="Y24096" s="429"/>
      <c r="Z24096" s="429"/>
      <c r="AA24096" s="429"/>
      <c r="AB24096" s="185"/>
      <c r="AC24096" s="431"/>
    </row>
    <row r="24097" spans="24:29">
      <c r="X24097" s="429"/>
      <c r="Y24097" s="429"/>
      <c r="Z24097" s="429"/>
      <c r="AA24097" s="429"/>
      <c r="AB24097" s="185"/>
      <c r="AC24097" s="431"/>
    </row>
    <row r="24098" spans="24:29">
      <c r="X24098" s="429"/>
      <c r="Y24098" s="429"/>
      <c r="Z24098" s="429"/>
      <c r="AA24098" s="429"/>
      <c r="AB24098" s="185"/>
      <c r="AC24098" s="431"/>
    </row>
    <row r="24099" spans="24:29">
      <c r="X24099" s="429"/>
      <c r="Y24099" s="429"/>
      <c r="Z24099" s="429"/>
      <c r="AA24099" s="429"/>
      <c r="AB24099" s="185"/>
      <c r="AC24099" s="431"/>
    </row>
    <row r="24100" spans="24:29">
      <c r="X24100" s="429"/>
      <c r="Y24100" s="429"/>
      <c r="Z24100" s="429"/>
      <c r="AA24100" s="429"/>
      <c r="AB24100" s="185"/>
      <c r="AC24100" s="431"/>
    </row>
    <row r="24101" spans="24:29">
      <c r="X24101" s="429"/>
      <c r="Y24101" s="429"/>
      <c r="Z24101" s="429"/>
      <c r="AA24101" s="429"/>
      <c r="AB24101" s="185"/>
      <c r="AC24101" s="431"/>
    </row>
    <row r="24102" spans="24:29">
      <c r="X24102" s="429"/>
      <c r="Y24102" s="429"/>
      <c r="Z24102" s="429"/>
      <c r="AA24102" s="429"/>
      <c r="AB24102" s="185"/>
      <c r="AC24102" s="431"/>
    </row>
    <row r="24103" spans="24:29">
      <c r="X24103" s="429"/>
      <c r="Y24103" s="429"/>
      <c r="Z24103" s="429"/>
      <c r="AA24103" s="429"/>
      <c r="AB24103" s="185"/>
      <c r="AC24103" s="431"/>
    </row>
    <row r="24104" spans="24:29">
      <c r="X24104" s="429"/>
      <c r="Y24104" s="429"/>
      <c r="Z24104" s="429"/>
      <c r="AA24104" s="429"/>
      <c r="AB24104" s="185"/>
      <c r="AC24104" s="431"/>
    </row>
    <row r="24105" spans="24:29">
      <c r="X24105" s="429"/>
      <c r="Y24105" s="429"/>
      <c r="Z24105" s="429"/>
      <c r="AA24105" s="429"/>
      <c r="AB24105" s="185"/>
      <c r="AC24105" s="431"/>
    </row>
    <row r="24106" spans="24:29">
      <c r="X24106" s="429"/>
      <c r="Y24106" s="429"/>
      <c r="Z24106" s="429"/>
      <c r="AA24106" s="429"/>
      <c r="AB24106" s="185"/>
      <c r="AC24106" s="431"/>
    </row>
    <row r="24107" spans="24:29">
      <c r="X24107" s="429"/>
      <c r="Y24107" s="429"/>
      <c r="Z24107" s="429"/>
      <c r="AA24107" s="429"/>
      <c r="AB24107" s="185"/>
      <c r="AC24107" s="431"/>
    </row>
    <row r="24108" spans="24:29">
      <c r="X24108" s="429"/>
      <c r="Y24108" s="429"/>
      <c r="Z24108" s="429"/>
      <c r="AA24108" s="429"/>
      <c r="AB24108" s="185"/>
      <c r="AC24108" s="431"/>
    </row>
    <row r="24109" spans="24:29">
      <c r="X24109" s="429"/>
      <c r="Y24109" s="429"/>
      <c r="Z24109" s="429"/>
      <c r="AA24109" s="429"/>
      <c r="AB24109" s="185"/>
      <c r="AC24109" s="431"/>
    </row>
    <row r="24110" spans="24:29">
      <c r="X24110" s="429"/>
      <c r="Y24110" s="429"/>
      <c r="Z24110" s="429"/>
      <c r="AA24110" s="429"/>
      <c r="AB24110" s="185"/>
      <c r="AC24110" s="431"/>
    </row>
    <row r="24111" spans="24:29">
      <c r="X24111" s="429"/>
      <c r="Y24111" s="429"/>
      <c r="Z24111" s="429"/>
      <c r="AA24111" s="429"/>
      <c r="AB24111" s="185"/>
      <c r="AC24111" s="431"/>
    </row>
    <row r="24112" spans="24:29">
      <c r="X24112" s="429"/>
      <c r="Y24112" s="429"/>
      <c r="Z24112" s="429"/>
      <c r="AA24112" s="429"/>
      <c r="AB24112" s="185"/>
      <c r="AC24112" s="431"/>
    </row>
    <row r="24113" spans="24:29">
      <c r="X24113" s="429"/>
      <c r="Y24113" s="429"/>
      <c r="Z24113" s="429"/>
      <c r="AA24113" s="429"/>
      <c r="AB24113" s="185"/>
      <c r="AC24113" s="431"/>
    </row>
    <row r="24114" spans="24:29">
      <c r="X24114" s="429"/>
      <c r="Y24114" s="429"/>
      <c r="Z24114" s="429"/>
      <c r="AA24114" s="429"/>
      <c r="AB24114" s="185"/>
      <c r="AC24114" s="431"/>
    </row>
    <row r="24115" spans="24:29">
      <c r="X24115" s="429"/>
      <c r="Y24115" s="429"/>
      <c r="Z24115" s="429"/>
      <c r="AA24115" s="429"/>
      <c r="AB24115" s="185"/>
      <c r="AC24115" s="431"/>
    </row>
    <row r="24116" spans="24:29">
      <c r="X24116" s="429"/>
      <c r="Y24116" s="429"/>
      <c r="Z24116" s="429"/>
      <c r="AA24116" s="429"/>
      <c r="AB24116" s="185"/>
      <c r="AC24116" s="431"/>
    </row>
    <row r="24117" spans="24:29">
      <c r="X24117" s="429"/>
      <c r="Y24117" s="429"/>
      <c r="Z24117" s="429"/>
      <c r="AA24117" s="429"/>
      <c r="AB24117" s="185"/>
      <c r="AC24117" s="431"/>
    </row>
    <row r="24118" spans="24:29">
      <c r="X24118" s="429"/>
      <c r="Y24118" s="429"/>
      <c r="Z24118" s="429"/>
      <c r="AA24118" s="429"/>
      <c r="AB24118" s="185"/>
      <c r="AC24118" s="431"/>
    </row>
    <row r="24119" spans="24:29">
      <c r="X24119" s="429"/>
      <c r="Y24119" s="429"/>
      <c r="Z24119" s="429"/>
      <c r="AA24119" s="429"/>
      <c r="AB24119" s="185"/>
      <c r="AC24119" s="431"/>
    </row>
    <row r="24120" spans="24:29">
      <c r="X24120" s="429"/>
      <c r="Y24120" s="429"/>
      <c r="Z24120" s="429"/>
      <c r="AA24120" s="429"/>
      <c r="AB24120" s="185"/>
      <c r="AC24120" s="431"/>
    </row>
    <row r="24121" spans="24:29">
      <c r="X24121" s="429"/>
      <c r="Y24121" s="429"/>
      <c r="Z24121" s="429"/>
      <c r="AA24121" s="429"/>
      <c r="AB24121" s="185"/>
      <c r="AC24121" s="431"/>
    </row>
    <row r="24122" spans="24:29">
      <c r="X24122" s="429"/>
      <c r="Y24122" s="429"/>
      <c r="Z24122" s="429"/>
      <c r="AA24122" s="429"/>
      <c r="AB24122" s="185"/>
      <c r="AC24122" s="431"/>
    </row>
    <row r="24123" spans="24:29">
      <c r="X24123" s="429"/>
      <c r="Y24123" s="429"/>
      <c r="Z24123" s="429"/>
      <c r="AA24123" s="429"/>
      <c r="AB24123" s="185"/>
      <c r="AC24123" s="431"/>
    </row>
    <row r="24124" spans="24:29">
      <c r="X24124" s="429"/>
      <c r="Y24124" s="429"/>
      <c r="Z24124" s="429"/>
      <c r="AA24124" s="429"/>
      <c r="AB24124" s="185"/>
      <c r="AC24124" s="431"/>
    </row>
    <row r="24125" spans="24:29">
      <c r="X24125" s="429"/>
      <c r="Y24125" s="429"/>
      <c r="Z24125" s="429"/>
      <c r="AA24125" s="429"/>
      <c r="AB24125" s="185"/>
      <c r="AC24125" s="431"/>
    </row>
    <row r="24126" spans="24:29">
      <c r="X24126" s="429"/>
      <c r="Y24126" s="429"/>
      <c r="Z24126" s="429"/>
      <c r="AA24126" s="429"/>
      <c r="AB24126" s="185"/>
      <c r="AC24126" s="431"/>
    </row>
    <row r="24127" spans="24:29">
      <c r="X24127" s="429"/>
      <c r="Y24127" s="429"/>
      <c r="Z24127" s="429"/>
      <c r="AA24127" s="429"/>
      <c r="AB24127" s="185"/>
      <c r="AC24127" s="431"/>
    </row>
    <row r="24128" spans="24:29">
      <c r="X24128" s="429"/>
      <c r="Y24128" s="429"/>
      <c r="Z24128" s="429"/>
      <c r="AA24128" s="429"/>
      <c r="AB24128" s="185"/>
      <c r="AC24128" s="431"/>
    </row>
    <row r="24129" spans="24:29">
      <c r="X24129" s="429"/>
      <c r="Y24129" s="429"/>
      <c r="Z24129" s="429"/>
      <c r="AA24129" s="429"/>
      <c r="AB24129" s="185"/>
      <c r="AC24129" s="431"/>
    </row>
    <row r="24130" spans="24:29">
      <c r="X24130" s="429"/>
      <c r="Y24130" s="429"/>
      <c r="Z24130" s="429"/>
      <c r="AA24130" s="429"/>
      <c r="AB24130" s="185"/>
      <c r="AC24130" s="431"/>
    </row>
    <row r="24131" spans="24:29">
      <c r="X24131" s="429"/>
      <c r="Y24131" s="429"/>
      <c r="Z24131" s="429"/>
      <c r="AA24131" s="429"/>
      <c r="AB24131" s="185"/>
      <c r="AC24131" s="431"/>
    </row>
    <row r="24132" spans="24:29">
      <c r="X24132" s="429"/>
      <c r="Y24132" s="429"/>
      <c r="Z24132" s="429"/>
      <c r="AA24132" s="429"/>
      <c r="AB24132" s="185"/>
      <c r="AC24132" s="431"/>
    </row>
    <row r="24133" spans="24:29">
      <c r="X24133" s="429"/>
      <c r="Y24133" s="429"/>
      <c r="Z24133" s="429"/>
      <c r="AA24133" s="429"/>
      <c r="AB24133" s="185"/>
      <c r="AC24133" s="431"/>
    </row>
    <row r="24134" spans="24:29">
      <c r="X24134" s="429"/>
      <c r="Y24134" s="429"/>
      <c r="Z24134" s="429"/>
      <c r="AA24134" s="429"/>
      <c r="AB24134" s="185"/>
      <c r="AC24134" s="431"/>
    </row>
    <row r="24135" spans="24:29">
      <c r="X24135" s="429"/>
      <c r="Y24135" s="429"/>
      <c r="Z24135" s="429"/>
      <c r="AA24135" s="429"/>
      <c r="AB24135" s="185"/>
      <c r="AC24135" s="431"/>
    </row>
    <row r="24136" spans="24:29">
      <c r="X24136" s="429"/>
      <c r="Y24136" s="429"/>
      <c r="Z24136" s="429"/>
      <c r="AA24136" s="429"/>
      <c r="AB24136" s="185"/>
      <c r="AC24136" s="431"/>
    </row>
    <row r="24137" spans="24:29">
      <c r="X24137" s="429"/>
      <c r="Y24137" s="429"/>
      <c r="Z24137" s="429"/>
      <c r="AA24137" s="429"/>
      <c r="AB24137" s="185"/>
      <c r="AC24137" s="431"/>
    </row>
    <row r="24138" spans="24:29">
      <c r="X24138" s="429"/>
      <c r="Y24138" s="429"/>
      <c r="Z24138" s="429"/>
      <c r="AA24138" s="429"/>
      <c r="AB24138" s="185"/>
      <c r="AC24138" s="431"/>
    </row>
    <row r="24139" spans="24:29">
      <c r="X24139" s="429"/>
      <c r="Y24139" s="429"/>
      <c r="Z24139" s="429"/>
      <c r="AA24139" s="429"/>
      <c r="AB24139" s="185"/>
      <c r="AC24139" s="431"/>
    </row>
    <row r="24140" spans="24:29">
      <c r="X24140" s="429"/>
      <c r="Y24140" s="429"/>
      <c r="Z24140" s="429"/>
      <c r="AA24140" s="429"/>
      <c r="AB24140" s="185"/>
      <c r="AC24140" s="431"/>
    </row>
    <row r="24141" spans="24:29">
      <c r="X24141" s="429"/>
      <c r="Y24141" s="429"/>
      <c r="Z24141" s="429"/>
      <c r="AA24141" s="429"/>
      <c r="AB24141" s="185"/>
      <c r="AC24141" s="431"/>
    </row>
    <row r="24142" spans="24:29">
      <c r="X24142" s="429"/>
      <c r="Y24142" s="429"/>
      <c r="Z24142" s="429"/>
      <c r="AA24142" s="429"/>
      <c r="AB24142" s="185"/>
      <c r="AC24142" s="431"/>
    </row>
    <row r="24143" spans="24:29">
      <c r="X24143" s="429"/>
      <c r="Y24143" s="429"/>
      <c r="Z24143" s="429"/>
      <c r="AA24143" s="429"/>
      <c r="AB24143" s="185"/>
      <c r="AC24143" s="431"/>
    </row>
    <row r="24144" spans="24:29">
      <c r="X24144" s="429"/>
      <c r="Y24144" s="429"/>
      <c r="Z24144" s="429"/>
      <c r="AA24144" s="429"/>
      <c r="AB24144" s="185"/>
      <c r="AC24144" s="431"/>
    </row>
    <row r="24145" spans="24:29">
      <c r="X24145" s="429"/>
      <c r="Y24145" s="429"/>
      <c r="Z24145" s="429"/>
      <c r="AA24145" s="429"/>
      <c r="AB24145" s="185"/>
      <c r="AC24145" s="431"/>
    </row>
    <row r="24146" spans="24:29">
      <c r="X24146" s="429"/>
      <c r="Y24146" s="429"/>
      <c r="Z24146" s="429"/>
      <c r="AA24146" s="429"/>
      <c r="AB24146" s="185"/>
      <c r="AC24146" s="431"/>
    </row>
    <row r="24147" spans="24:29">
      <c r="X24147" s="429"/>
      <c r="Y24147" s="429"/>
      <c r="Z24147" s="429"/>
      <c r="AA24147" s="429"/>
      <c r="AB24147" s="185"/>
      <c r="AC24147" s="431"/>
    </row>
    <row r="24148" spans="24:29">
      <c r="X24148" s="429"/>
      <c r="Y24148" s="429"/>
      <c r="Z24148" s="429"/>
      <c r="AA24148" s="429"/>
      <c r="AB24148" s="185"/>
      <c r="AC24148" s="431"/>
    </row>
    <row r="24149" spans="24:29">
      <c r="X24149" s="429"/>
      <c r="Y24149" s="429"/>
      <c r="Z24149" s="429"/>
      <c r="AA24149" s="429"/>
      <c r="AB24149" s="185"/>
      <c r="AC24149" s="431"/>
    </row>
    <row r="24150" spans="24:29">
      <c r="X24150" s="429"/>
      <c r="Y24150" s="429"/>
      <c r="Z24150" s="429"/>
      <c r="AA24150" s="429"/>
      <c r="AB24150" s="185"/>
      <c r="AC24150" s="431"/>
    </row>
    <row r="24151" spans="24:29">
      <c r="X24151" s="429"/>
      <c r="Y24151" s="429"/>
      <c r="Z24151" s="429"/>
      <c r="AA24151" s="429"/>
      <c r="AB24151" s="185"/>
      <c r="AC24151" s="431"/>
    </row>
    <row r="24152" spans="24:29">
      <c r="X24152" s="429"/>
      <c r="Y24152" s="429"/>
      <c r="Z24152" s="429"/>
      <c r="AA24152" s="429"/>
      <c r="AB24152" s="185"/>
      <c r="AC24152" s="431"/>
    </row>
    <row r="24153" spans="24:29">
      <c r="X24153" s="429"/>
      <c r="Y24153" s="429"/>
      <c r="Z24153" s="429"/>
      <c r="AA24153" s="429"/>
      <c r="AB24153" s="185"/>
      <c r="AC24153" s="431"/>
    </row>
    <row r="24154" spans="24:29">
      <c r="X24154" s="429"/>
      <c r="Y24154" s="429"/>
      <c r="Z24154" s="429"/>
      <c r="AA24154" s="429"/>
      <c r="AB24154" s="185"/>
      <c r="AC24154" s="431"/>
    </row>
    <row r="24155" spans="24:29">
      <c r="X24155" s="429"/>
      <c r="Y24155" s="429"/>
      <c r="Z24155" s="429"/>
      <c r="AA24155" s="429"/>
      <c r="AB24155" s="185"/>
      <c r="AC24155" s="431"/>
    </row>
    <row r="24156" spans="24:29">
      <c r="X24156" s="429"/>
      <c r="Y24156" s="429"/>
      <c r="Z24156" s="429"/>
      <c r="AA24156" s="429"/>
      <c r="AB24156" s="185"/>
      <c r="AC24156" s="431"/>
    </row>
    <row r="24157" spans="24:29">
      <c r="X24157" s="429"/>
      <c r="Y24157" s="429"/>
      <c r="Z24157" s="429"/>
      <c r="AA24157" s="429"/>
      <c r="AB24157" s="185"/>
      <c r="AC24157" s="431"/>
    </row>
    <row r="24158" spans="24:29">
      <c r="X24158" s="429"/>
      <c r="Y24158" s="429"/>
      <c r="Z24158" s="429"/>
      <c r="AA24158" s="429"/>
      <c r="AB24158" s="185"/>
      <c r="AC24158" s="431"/>
    </row>
    <row r="24159" spans="24:29">
      <c r="X24159" s="429"/>
      <c r="Y24159" s="429"/>
      <c r="Z24159" s="429"/>
      <c r="AA24159" s="429"/>
      <c r="AB24159" s="185"/>
      <c r="AC24159" s="431"/>
    </row>
    <row r="24160" spans="24:29">
      <c r="X24160" s="429"/>
      <c r="Y24160" s="429"/>
      <c r="Z24160" s="429"/>
      <c r="AA24160" s="429"/>
      <c r="AB24160" s="185"/>
      <c r="AC24160" s="431"/>
    </row>
    <row r="24161" spans="24:29">
      <c r="X24161" s="429"/>
      <c r="Y24161" s="429"/>
      <c r="Z24161" s="429"/>
      <c r="AA24161" s="429"/>
      <c r="AB24161" s="185"/>
      <c r="AC24161" s="431"/>
    </row>
    <row r="24162" spans="24:29">
      <c r="X24162" s="429"/>
      <c r="Y24162" s="429"/>
      <c r="Z24162" s="429"/>
      <c r="AA24162" s="429"/>
      <c r="AB24162" s="185"/>
      <c r="AC24162" s="431"/>
    </row>
    <row r="24163" spans="24:29">
      <c r="X24163" s="429"/>
      <c r="Y24163" s="429"/>
      <c r="Z24163" s="429"/>
      <c r="AA24163" s="429"/>
      <c r="AB24163" s="185"/>
      <c r="AC24163" s="431"/>
    </row>
    <row r="24164" spans="24:29">
      <c r="X24164" s="429"/>
      <c r="Y24164" s="429"/>
      <c r="Z24164" s="429"/>
      <c r="AA24164" s="429"/>
      <c r="AB24164" s="185"/>
      <c r="AC24164" s="431"/>
    </row>
    <row r="24165" spans="24:29">
      <c r="X24165" s="429"/>
      <c r="Y24165" s="429"/>
      <c r="Z24165" s="429"/>
      <c r="AA24165" s="429"/>
      <c r="AB24165" s="185"/>
      <c r="AC24165" s="431"/>
    </row>
    <row r="24166" spans="24:29">
      <c r="X24166" s="429"/>
      <c r="Y24166" s="429"/>
      <c r="Z24166" s="429"/>
      <c r="AA24166" s="429"/>
      <c r="AB24166" s="185"/>
      <c r="AC24166" s="431"/>
    </row>
    <row r="24167" spans="24:29">
      <c r="X24167" s="429"/>
      <c r="Y24167" s="429"/>
      <c r="Z24167" s="429"/>
      <c r="AA24167" s="429"/>
      <c r="AB24167" s="185"/>
      <c r="AC24167" s="431"/>
    </row>
    <row r="24168" spans="24:29">
      <c r="X24168" s="429"/>
      <c r="Y24168" s="429"/>
      <c r="Z24168" s="429"/>
      <c r="AA24168" s="429"/>
      <c r="AB24168" s="185"/>
      <c r="AC24168" s="431"/>
    </row>
    <row r="24169" spans="24:29">
      <c r="X24169" s="429"/>
      <c r="Y24169" s="429"/>
      <c r="Z24169" s="429"/>
      <c r="AA24169" s="429"/>
      <c r="AB24169" s="185"/>
      <c r="AC24169" s="431"/>
    </row>
    <row r="24170" spans="24:29">
      <c r="X24170" s="429"/>
      <c r="Y24170" s="429"/>
      <c r="Z24170" s="429"/>
      <c r="AA24170" s="429"/>
      <c r="AB24170" s="185"/>
      <c r="AC24170" s="431"/>
    </row>
    <row r="24171" spans="24:29">
      <c r="X24171" s="429"/>
      <c r="Y24171" s="429"/>
      <c r="Z24171" s="429"/>
      <c r="AA24171" s="429"/>
      <c r="AB24171" s="185"/>
      <c r="AC24171" s="431"/>
    </row>
    <row r="24172" spans="24:29">
      <c r="X24172" s="429"/>
      <c r="Y24172" s="429"/>
      <c r="Z24172" s="429"/>
      <c r="AA24172" s="429"/>
      <c r="AB24172" s="185"/>
      <c r="AC24172" s="431"/>
    </row>
    <row r="24173" spans="24:29">
      <c r="X24173" s="429"/>
      <c r="Y24173" s="429"/>
      <c r="Z24173" s="429"/>
      <c r="AA24173" s="429"/>
      <c r="AB24173" s="185"/>
      <c r="AC24173" s="431"/>
    </row>
    <row r="24174" spans="24:29">
      <c r="X24174" s="429"/>
      <c r="Y24174" s="429"/>
      <c r="Z24174" s="429"/>
      <c r="AA24174" s="429"/>
      <c r="AB24174" s="185"/>
      <c r="AC24174" s="431"/>
    </row>
    <row r="24175" spans="24:29">
      <c r="X24175" s="429"/>
      <c r="Y24175" s="429"/>
      <c r="Z24175" s="429"/>
      <c r="AA24175" s="429"/>
      <c r="AB24175" s="185"/>
      <c r="AC24175" s="431"/>
    </row>
    <row r="24176" spans="24:29">
      <c r="X24176" s="429"/>
      <c r="Y24176" s="429"/>
      <c r="Z24176" s="429"/>
      <c r="AA24176" s="429"/>
      <c r="AB24176" s="185"/>
      <c r="AC24176" s="431"/>
    </row>
    <row r="24177" spans="24:29">
      <c r="X24177" s="429"/>
      <c r="Y24177" s="429"/>
      <c r="Z24177" s="429"/>
      <c r="AA24177" s="429"/>
      <c r="AB24177" s="185"/>
      <c r="AC24177" s="431"/>
    </row>
    <row r="24178" spans="24:29">
      <c r="X24178" s="429"/>
      <c r="Y24178" s="429"/>
      <c r="Z24178" s="429"/>
      <c r="AA24178" s="429"/>
      <c r="AB24178" s="185"/>
      <c r="AC24178" s="431"/>
    </row>
    <row r="24179" spans="24:29">
      <c r="X24179" s="429"/>
      <c r="Y24179" s="429"/>
      <c r="Z24179" s="429"/>
      <c r="AA24179" s="429"/>
      <c r="AB24179" s="185"/>
      <c r="AC24179" s="431"/>
    </row>
    <row r="24180" spans="24:29">
      <c r="X24180" s="429"/>
      <c r="Y24180" s="429"/>
      <c r="Z24180" s="429"/>
      <c r="AA24180" s="429"/>
      <c r="AB24180" s="185"/>
      <c r="AC24180" s="431"/>
    </row>
    <row r="24181" spans="24:29">
      <c r="X24181" s="429"/>
      <c r="Y24181" s="429"/>
      <c r="Z24181" s="429"/>
      <c r="AA24181" s="429"/>
      <c r="AB24181" s="185"/>
      <c r="AC24181" s="431"/>
    </row>
    <row r="24182" spans="24:29">
      <c r="X24182" s="429"/>
      <c r="Y24182" s="429"/>
      <c r="Z24182" s="429"/>
      <c r="AA24182" s="429"/>
      <c r="AB24182" s="185"/>
      <c r="AC24182" s="431"/>
    </row>
    <row r="24183" spans="24:29">
      <c r="X24183" s="429"/>
      <c r="Y24183" s="429"/>
      <c r="Z24183" s="429"/>
      <c r="AA24183" s="429"/>
      <c r="AB24183" s="185"/>
      <c r="AC24183" s="431"/>
    </row>
    <row r="24184" spans="24:29">
      <c r="X24184" s="429"/>
      <c r="Y24184" s="429"/>
      <c r="Z24184" s="429"/>
      <c r="AA24184" s="429"/>
      <c r="AB24184" s="185"/>
      <c r="AC24184" s="431"/>
    </row>
    <row r="24185" spans="24:29">
      <c r="X24185" s="429"/>
      <c r="Y24185" s="429"/>
      <c r="Z24185" s="429"/>
      <c r="AA24185" s="429"/>
      <c r="AB24185" s="185"/>
      <c r="AC24185" s="431"/>
    </row>
    <row r="24186" spans="24:29">
      <c r="X24186" s="429"/>
      <c r="Y24186" s="429"/>
      <c r="Z24186" s="429"/>
      <c r="AA24186" s="429"/>
      <c r="AB24186" s="185"/>
      <c r="AC24186" s="431"/>
    </row>
    <row r="24187" spans="24:29">
      <c r="X24187" s="429"/>
      <c r="Y24187" s="429"/>
      <c r="Z24187" s="429"/>
      <c r="AA24187" s="429"/>
      <c r="AB24187" s="185"/>
      <c r="AC24187" s="431"/>
    </row>
    <row r="24188" spans="24:29">
      <c r="X24188" s="429"/>
      <c r="Y24188" s="429"/>
      <c r="Z24188" s="429"/>
      <c r="AA24188" s="429"/>
      <c r="AB24188" s="185"/>
      <c r="AC24188" s="431"/>
    </row>
    <row r="24189" spans="24:29">
      <c r="X24189" s="429"/>
      <c r="Y24189" s="429"/>
      <c r="Z24189" s="429"/>
      <c r="AA24189" s="429"/>
      <c r="AB24189" s="185"/>
      <c r="AC24189" s="431"/>
    </row>
    <row r="24190" spans="24:29">
      <c r="X24190" s="429"/>
      <c r="Y24190" s="429"/>
      <c r="Z24190" s="429"/>
      <c r="AA24190" s="429"/>
      <c r="AB24190" s="185"/>
      <c r="AC24190" s="431"/>
    </row>
    <row r="24191" spans="24:29">
      <c r="X24191" s="429"/>
      <c r="Y24191" s="429"/>
      <c r="Z24191" s="429"/>
      <c r="AA24191" s="429"/>
      <c r="AB24191" s="185"/>
      <c r="AC24191" s="431"/>
    </row>
    <row r="24192" spans="24:29">
      <c r="X24192" s="429"/>
      <c r="Y24192" s="429"/>
      <c r="Z24192" s="429"/>
      <c r="AA24192" s="429"/>
      <c r="AB24192" s="185"/>
      <c r="AC24192" s="431"/>
    </row>
    <row r="24193" spans="24:29">
      <c r="X24193" s="429"/>
      <c r="Y24193" s="429"/>
      <c r="Z24193" s="429"/>
      <c r="AA24193" s="429"/>
      <c r="AB24193" s="185"/>
      <c r="AC24193" s="431"/>
    </row>
    <row r="24194" spans="24:29">
      <c r="X24194" s="429"/>
      <c r="Y24194" s="429"/>
      <c r="Z24194" s="429"/>
      <c r="AA24194" s="429"/>
      <c r="AB24194" s="185"/>
      <c r="AC24194" s="431"/>
    </row>
    <row r="24195" spans="24:29">
      <c r="X24195" s="429"/>
      <c r="Y24195" s="429"/>
      <c r="Z24195" s="429"/>
      <c r="AA24195" s="429"/>
      <c r="AB24195" s="185"/>
      <c r="AC24195" s="431"/>
    </row>
    <row r="24196" spans="24:29">
      <c r="X24196" s="429"/>
      <c r="Y24196" s="429"/>
      <c r="Z24196" s="429"/>
      <c r="AA24196" s="429"/>
      <c r="AB24196" s="185"/>
      <c r="AC24196" s="431"/>
    </row>
    <row r="24197" spans="24:29">
      <c r="X24197" s="429"/>
      <c r="Y24197" s="429"/>
      <c r="Z24197" s="429"/>
      <c r="AA24197" s="429"/>
      <c r="AB24197" s="185"/>
      <c r="AC24197" s="431"/>
    </row>
    <row r="24198" spans="24:29">
      <c r="X24198" s="429"/>
      <c r="Y24198" s="429"/>
      <c r="Z24198" s="429"/>
      <c r="AA24198" s="429"/>
      <c r="AB24198" s="185"/>
      <c r="AC24198" s="431"/>
    </row>
    <row r="24199" spans="24:29">
      <c r="X24199" s="429"/>
      <c r="Y24199" s="429"/>
      <c r="Z24199" s="429"/>
      <c r="AA24199" s="429"/>
      <c r="AB24199" s="185"/>
      <c r="AC24199" s="431"/>
    </row>
    <row r="24200" spans="24:29">
      <c r="X24200" s="429"/>
      <c r="Y24200" s="429"/>
      <c r="Z24200" s="429"/>
      <c r="AA24200" s="429"/>
      <c r="AB24200" s="185"/>
      <c r="AC24200" s="431"/>
    </row>
    <row r="24201" spans="24:29">
      <c r="X24201" s="429"/>
      <c r="Y24201" s="429"/>
      <c r="Z24201" s="429"/>
      <c r="AA24201" s="429"/>
      <c r="AB24201" s="185"/>
      <c r="AC24201" s="431"/>
    </row>
    <row r="24202" spans="24:29">
      <c r="X24202" s="429"/>
      <c r="Y24202" s="429"/>
      <c r="Z24202" s="429"/>
      <c r="AA24202" s="429"/>
      <c r="AB24202" s="185"/>
      <c r="AC24202" s="431"/>
    </row>
    <row r="24203" spans="24:29">
      <c r="X24203" s="429"/>
      <c r="Y24203" s="429"/>
      <c r="Z24203" s="429"/>
      <c r="AA24203" s="429"/>
      <c r="AB24203" s="185"/>
      <c r="AC24203" s="431"/>
    </row>
    <row r="24204" spans="24:29">
      <c r="X24204" s="429"/>
      <c r="Y24204" s="429"/>
      <c r="Z24204" s="429"/>
      <c r="AA24204" s="429"/>
      <c r="AB24204" s="185"/>
      <c r="AC24204" s="431"/>
    </row>
    <row r="24205" spans="24:29">
      <c r="X24205" s="429"/>
      <c r="Y24205" s="429"/>
      <c r="Z24205" s="429"/>
      <c r="AA24205" s="429"/>
      <c r="AB24205" s="185"/>
      <c r="AC24205" s="431"/>
    </row>
    <row r="24206" spans="24:29">
      <c r="X24206" s="429"/>
      <c r="Y24206" s="429"/>
      <c r="Z24206" s="429"/>
      <c r="AA24206" s="429"/>
      <c r="AB24206" s="185"/>
      <c r="AC24206" s="431"/>
    </row>
    <row r="24207" spans="24:29">
      <c r="X24207" s="429"/>
      <c r="Y24207" s="429"/>
      <c r="Z24207" s="429"/>
      <c r="AA24207" s="429"/>
      <c r="AB24207" s="185"/>
      <c r="AC24207" s="431"/>
    </row>
    <row r="24208" spans="24:29">
      <c r="X24208" s="429"/>
      <c r="Y24208" s="429"/>
      <c r="Z24208" s="429"/>
      <c r="AA24208" s="429"/>
      <c r="AB24208" s="185"/>
      <c r="AC24208" s="431"/>
    </row>
    <row r="24209" spans="24:29">
      <c r="X24209" s="429"/>
      <c r="Y24209" s="429"/>
      <c r="Z24209" s="429"/>
      <c r="AA24209" s="429"/>
      <c r="AB24209" s="185"/>
      <c r="AC24209" s="431"/>
    </row>
    <row r="24210" spans="24:29">
      <c r="X24210" s="429"/>
      <c r="Y24210" s="429"/>
      <c r="Z24210" s="429"/>
      <c r="AA24210" s="429"/>
      <c r="AB24210" s="185"/>
      <c r="AC24210" s="431"/>
    </row>
    <row r="24211" spans="24:29">
      <c r="X24211" s="429"/>
      <c r="Y24211" s="429"/>
      <c r="Z24211" s="429"/>
      <c r="AA24211" s="429"/>
      <c r="AB24211" s="185"/>
      <c r="AC24211" s="431"/>
    </row>
    <row r="24212" spans="24:29">
      <c r="X24212" s="429"/>
      <c r="Y24212" s="429"/>
      <c r="Z24212" s="429"/>
      <c r="AA24212" s="429"/>
      <c r="AB24212" s="185"/>
      <c r="AC24212" s="431"/>
    </row>
    <row r="24213" spans="24:29">
      <c r="X24213" s="429"/>
      <c r="Y24213" s="429"/>
      <c r="Z24213" s="429"/>
      <c r="AA24213" s="429"/>
      <c r="AB24213" s="185"/>
      <c r="AC24213" s="431"/>
    </row>
    <row r="24214" spans="24:29">
      <c r="X24214" s="429"/>
      <c r="Y24214" s="429"/>
      <c r="Z24214" s="429"/>
      <c r="AA24214" s="429"/>
      <c r="AB24214" s="185"/>
      <c r="AC24214" s="431"/>
    </row>
    <row r="24215" spans="24:29">
      <c r="X24215" s="429"/>
      <c r="Y24215" s="429"/>
      <c r="Z24215" s="429"/>
      <c r="AA24215" s="429"/>
      <c r="AB24215" s="185"/>
      <c r="AC24215" s="431"/>
    </row>
    <row r="24216" spans="24:29">
      <c r="X24216" s="429"/>
      <c r="Y24216" s="429"/>
      <c r="Z24216" s="429"/>
      <c r="AA24216" s="429"/>
      <c r="AB24216" s="185"/>
      <c r="AC24216" s="431"/>
    </row>
    <row r="24217" spans="24:29">
      <c r="X24217" s="429"/>
      <c r="Y24217" s="429"/>
      <c r="Z24217" s="429"/>
      <c r="AA24217" s="429"/>
      <c r="AB24217" s="185"/>
      <c r="AC24217" s="431"/>
    </row>
    <row r="24218" spans="24:29">
      <c r="X24218" s="429"/>
      <c r="Y24218" s="429"/>
      <c r="Z24218" s="429"/>
      <c r="AA24218" s="429"/>
      <c r="AB24218" s="185"/>
      <c r="AC24218" s="431"/>
    </row>
    <row r="24219" spans="24:29">
      <c r="X24219" s="429"/>
      <c r="Y24219" s="429"/>
      <c r="Z24219" s="429"/>
      <c r="AA24219" s="429"/>
      <c r="AB24219" s="185"/>
      <c r="AC24219" s="431"/>
    </row>
    <row r="24220" spans="24:29">
      <c r="X24220" s="429"/>
      <c r="Y24220" s="429"/>
      <c r="Z24220" s="429"/>
      <c r="AA24220" s="429"/>
      <c r="AB24220" s="185"/>
      <c r="AC24220" s="431"/>
    </row>
    <row r="24221" spans="24:29">
      <c r="X24221" s="429"/>
      <c r="Y24221" s="429"/>
      <c r="Z24221" s="429"/>
      <c r="AA24221" s="429"/>
      <c r="AB24221" s="185"/>
      <c r="AC24221" s="431"/>
    </row>
    <row r="24222" spans="24:29">
      <c r="X24222" s="429"/>
      <c r="Y24222" s="429"/>
      <c r="Z24222" s="429"/>
      <c r="AA24222" s="429"/>
      <c r="AB24222" s="185"/>
      <c r="AC24222" s="431"/>
    </row>
    <row r="24223" spans="24:29">
      <c r="X24223" s="429"/>
      <c r="Y24223" s="429"/>
      <c r="Z24223" s="429"/>
      <c r="AA24223" s="429"/>
      <c r="AB24223" s="185"/>
      <c r="AC24223" s="431"/>
    </row>
    <row r="24224" spans="24:29">
      <c r="X24224" s="429"/>
      <c r="Y24224" s="429"/>
      <c r="Z24224" s="429"/>
      <c r="AA24224" s="429"/>
      <c r="AB24224" s="185"/>
      <c r="AC24224" s="431"/>
    </row>
    <row r="24225" spans="24:29">
      <c r="X24225" s="429"/>
      <c r="Y24225" s="429"/>
      <c r="Z24225" s="429"/>
      <c r="AA24225" s="429"/>
      <c r="AB24225" s="185"/>
      <c r="AC24225" s="431"/>
    </row>
    <row r="24226" spans="24:29">
      <c r="X24226" s="429"/>
      <c r="Y24226" s="429"/>
      <c r="Z24226" s="429"/>
      <c r="AA24226" s="429"/>
      <c r="AB24226" s="185"/>
      <c r="AC24226" s="431"/>
    </row>
    <row r="24227" spans="24:29">
      <c r="X24227" s="429"/>
      <c r="Y24227" s="429"/>
      <c r="Z24227" s="429"/>
      <c r="AA24227" s="429"/>
      <c r="AB24227" s="185"/>
      <c r="AC24227" s="431"/>
    </row>
    <row r="24228" spans="24:29">
      <c r="X24228" s="429"/>
      <c r="Y24228" s="429"/>
      <c r="Z24228" s="429"/>
      <c r="AA24228" s="429"/>
      <c r="AB24228" s="185"/>
      <c r="AC24228" s="431"/>
    </row>
    <row r="24229" spans="24:29">
      <c r="X24229" s="429"/>
      <c r="Y24229" s="429"/>
      <c r="Z24229" s="429"/>
      <c r="AA24229" s="429"/>
      <c r="AB24229" s="185"/>
      <c r="AC24229" s="431"/>
    </row>
    <row r="24230" spans="24:29">
      <c r="X24230" s="429"/>
      <c r="Y24230" s="429"/>
      <c r="Z24230" s="429"/>
      <c r="AA24230" s="429"/>
      <c r="AB24230" s="185"/>
      <c r="AC24230" s="431"/>
    </row>
    <row r="24231" spans="24:29">
      <c r="X24231" s="429"/>
      <c r="Y24231" s="429"/>
      <c r="Z24231" s="429"/>
      <c r="AA24231" s="429"/>
      <c r="AB24231" s="185"/>
      <c r="AC24231" s="431"/>
    </row>
    <row r="24232" spans="24:29">
      <c r="X24232" s="429"/>
      <c r="Y24232" s="429"/>
      <c r="Z24232" s="429"/>
      <c r="AA24232" s="429"/>
      <c r="AB24232" s="185"/>
      <c r="AC24232" s="431"/>
    </row>
    <row r="24233" spans="24:29">
      <c r="X24233" s="429"/>
      <c r="Y24233" s="429"/>
      <c r="Z24233" s="429"/>
      <c r="AA24233" s="429"/>
      <c r="AB24233" s="185"/>
      <c r="AC24233" s="431"/>
    </row>
    <row r="24234" spans="24:29">
      <c r="X24234" s="429"/>
      <c r="Y24234" s="429"/>
      <c r="Z24234" s="429"/>
      <c r="AA24234" s="429"/>
      <c r="AB24234" s="185"/>
      <c r="AC24234" s="431"/>
    </row>
    <row r="24235" spans="24:29">
      <c r="X24235" s="429"/>
      <c r="Y24235" s="429"/>
      <c r="Z24235" s="429"/>
      <c r="AA24235" s="429"/>
      <c r="AB24235" s="185"/>
      <c r="AC24235" s="431"/>
    </row>
    <row r="24236" spans="24:29">
      <c r="X24236" s="429"/>
      <c r="Y24236" s="429"/>
      <c r="Z24236" s="429"/>
      <c r="AA24236" s="429"/>
      <c r="AB24236" s="185"/>
      <c r="AC24236" s="431"/>
    </row>
    <row r="24237" spans="24:29">
      <c r="X24237" s="429"/>
      <c r="Y24237" s="429"/>
      <c r="Z24237" s="429"/>
      <c r="AA24237" s="429"/>
      <c r="AB24237" s="185"/>
      <c r="AC24237" s="431"/>
    </row>
    <row r="24238" spans="24:29">
      <c r="X24238" s="429"/>
      <c r="Y24238" s="429"/>
      <c r="Z24238" s="429"/>
      <c r="AA24238" s="429"/>
      <c r="AB24238" s="185"/>
      <c r="AC24238" s="431"/>
    </row>
    <row r="24239" spans="24:29">
      <c r="X24239" s="429"/>
      <c r="Y24239" s="429"/>
      <c r="Z24239" s="429"/>
      <c r="AA24239" s="429"/>
      <c r="AB24239" s="185"/>
      <c r="AC24239" s="431"/>
    </row>
    <row r="24240" spans="24:29">
      <c r="X24240" s="429"/>
      <c r="Y24240" s="429"/>
      <c r="Z24240" s="429"/>
      <c r="AA24240" s="429"/>
      <c r="AB24240" s="185"/>
      <c r="AC24240" s="431"/>
    </row>
    <row r="24241" spans="24:29">
      <c r="X24241" s="429"/>
      <c r="Y24241" s="429"/>
      <c r="Z24241" s="429"/>
      <c r="AA24241" s="429"/>
      <c r="AB24241" s="185"/>
      <c r="AC24241" s="431"/>
    </row>
    <row r="24242" spans="24:29">
      <c r="X24242" s="429"/>
      <c r="Y24242" s="429"/>
      <c r="Z24242" s="429"/>
      <c r="AA24242" s="429"/>
      <c r="AB24242" s="185"/>
      <c r="AC24242" s="431"/>
    </row>
    <row r="24243" spans="24:29">
      <c r="X24243" s="429"/>
      <c r="Y24243" s="429"/>
      <c r="Z24243" s="429"/>
      <c r="AA24243" s="429"/>
      <c r="AB24243" s="185"/>
      <c r="AC24243" s="431"/>
    </row>
    <row r="24244" spans="24:29">
      <c r="X24244" s="429"/>
      <c r="Y24244" s="429"/>
      <c r="Z24244" s="429"/>
      <c r="AA24244" s="429"/>
      <c r="AB24244" s="185"/>
      <c r="AC24244" s="431"/>
    </row>
    <row r="24245" spans="24:29">
      <c r="X24245" s="429"/>
      <c r="Y24245" s="429"/>
      <c r="Z24245" s="429"/>
      <c r="AA24245" s="429"/>
      <c r="AB24245" s="185"/>
      <c r="AC24245" s="431"/>
    </row>
    <row r="24246" spans="24:29">
      <c r="X24246" s="429"/>
      <c r="Y24246" s="429"/>
      <c r="Z24246" s="429"/>
      <c r="AA24246" s="429"/>
      <c r="AB24246" s="185"/>
      <c r="AC24246" s="431"/>
    </row>
    <row r="24247" spans="24:29">
      <c r="X24247" s="429"/>
      <c r="Y24247" s="429"/>
      <c r="Z24247" s="429"/>
      <c r="AA24247" s="429"/>
      <c r="AB24247" s="185"/>
      <c r="AC24247" s="431"/>
    </row>
    <row r="24248" spans="24:29">
      <c r="X24248" s="429"/>
      <c r="Y24248" s="429"/>
      <c r="Z24248" s="429"/>
      <c r="AA24248" s="429"/>
      <c r="AB24248" s="185"/>
      <c r="AC24248" s="431"/>
    </row>
    <row r="24249" spans="24:29">
      <c r="X24249" s="429"/>
      <c r="Y24249" s="429"/>
      <c r="Z24249" s="429"/>
      <c r="AA24249" s="429"/>
      <c r="AB24249" s="185"/>
      <c r="AC24249" s="431"/>
    </row>
    <row r="24250" spans="24:29">
      <c r="X24250" s="429"/>
      <c r="Y24250" s="429"/>
      <c r="Z24250" s="429"/>
      <c r="AA24250" s="429"/>
      <c r="AB24250" s="185"/>
      <c r="AC24250" s="431"/>
    </row>
    <row r="24251" spans="24:29">
      <c r="X24251" s="429"/>
      <c r="Y24251" s="429"/>
      <c r="Z24251" s="429"/>
      <c r="AA24251" s="429"/>
      <c r="AB24251" s="185"/>
      <c r="AC24251" s="431"/>
    </row>
    <row r="24252" spans="24:29">
      <c r="X24252" s="429"/>
      <c r="Y24252" s="429"/>
      <c r="Z24252" s="429"/>
      <c r="AA24252" s="429"/>
      <c r="AB24252" s="185"/>
      <c r="AC24252" s="431"/>
    </row>
    <row r="24253" spans="24:29">
      <c r="X24253" s="429"/>
      <c r="Y24253" s="429"/>
      <c r="Z24253" s="429"/>
      <c r="AA24253" s="429"/>
      <c r="AB24253" s="185"/>
      <c r="AC24253" s="431"/>
    </row>
    <row r="24254" spans="24:29">
      <c r="X24254" s="429"/>
      <c r="Y24254" s="429"/>
      <c r="Z24254" s="429"/>
      <c r="AA24254" s="429"/>
      <c r="AB24254" s="185"/>
      <c r="AC24254" s="431"/>
    </row>
    <row r="24255" spans="24:29">
      <c r="X24255" s="429"/>
      <c r="Y24255" s="429"/>
      <c r="Z24255" s="429"/>
      <c r="AA24255" s="429"/>
      <c r="AB24255" s="185"/>
      <c r="AC24255" s="431"/>
    </row>
    <row r="24256" spans="24:29">
      <c r="X24256" s="429"/>
      <c r="Y24256" s="429"/>
      <c r="Z24256" s="429"/>
      <c r="AA24256" s="429"/>
      <c r="AB24256" s="185"/>
      <c r="AC24256" s="431"/>
    </row>
    <row r="24257" spans="24:29">
      <c r="X24257" s="429"/>
      <c r="Y24257" s="429"/>
      <c r="Z24257" s="429"/>
      <c r="AA24257" s="429"/>
      <c r="AB24257" s="185"/>
      <c r="AC24257" s="431"/>
    </row>
    <row r="24258" spans="24:29">
      <c r="X24258" s="429"/>
      <c r="Y24258" s="429"/>
      <c r="Z24258" s="429"/>
      <c r="AA24258" s="429"/>
      <c r="AB24258" s="185"/>
      <c r="AC24258" s="431"/>
    </row>
    <row r="24259" spans="24:29">
      <c r="X24259" s="429"/>
      <c r="Y24259" s="429"/>
      <c r="Z24259" s="429"/>
      <c r="AA24259" s="429"/>
      <c r="AB24259" s="185"/>
      <c r="AC24259" s="431"/>
    </row>
    <row r="24260" spans="24:29">
      <c r="X24260" s="429"/>
      <c r="Y24260" s="429"/>
      <c r="Z24260" s="429"/>
      <c r="AA24260" s="429"/>
      <c r="AB24260" s="185"/>
      <c r="AC24260" s="431"/>
    </row>
    <row r="24261" spans="24:29">
      <c r="X24261" s="429"/>
      <c r="Y24261" s="429"/>
      <c r="Z24261" s="429"/>
      <c r="AA24261" s="429"/>
      <c r="AB24261" s="185"/>
      <c r="AC24261" s="431"/>
    </row>
    <row r="24262" spans="24:29">
      <c r="X24262" s="429"/>
      <c r="Y24262" s="429"/>
      <c r="Z24262" s="429"/>
      <c r="AA24262" s="429"/>
      <c r="AB24262" s="185"/>
      <c r="AC24262" s="431"/>
    </row>
    <row r="24263" spans="24:29">
      <c r="X24263" s="429"/>
      <c r="Y24263" s="429"/>
      <c r="Z24263" s="429"/>
      <c r="AA24263" s="429"/>
      <c r="AB24263" s="185"/>
      <c r="AC24263" s="431"/>
    </row>
    <row r="24264" spans="24:29">
      <c r="X24264" s="429"/>
      <c r="Y24264" s="429"/>
      <c r="Z24264" s="429"/>
      <c r="AA24264" s="429"/>
      <c r="AB24264" s="185"/>
      <c r="AC24264" s="431"/>
    </row>
    <row r="24265" spans="24:29">
      <c r="X24265" s="429"/>
      <c r="Y24265" s="429"/>
      <c r="Z24265" s="429"/>
      <c r="AA24265" s="429"/>
      <c r="AB24265" s="185"/>
      <c r="AC24265" s="431"/>
    </row>
    <row r="24266" spans="24:29">
      <c r="X24266" s="429"/>
      <c r="Y24266" s="429"/>
      <c r="Z24266" s="429"/>
      <c r="AA24266" s="429"/>
      <c r="AB24266" s="185"/>
      <c r="AC24266" s="431"/>
    </row>
    <row r="24267" spans="24:29">
      <c r="X24267" s="429"/>
      <c r="Y24267" s="429"/>
      <c r="Z24267" s="429"/>
      <c r="AA24267" s="429"/>
      <c r="AB24267" s="185"/>
      <c r="AC24267" s="431"/>
    </row>
    <row r="24268" spans="24:29">
      <c r="X24268" s="429"/>
      <c r="Y24268" s="429"/>
      <c r="Z24268" s="429"/>
      <c r="AA24268" s="429"/>
      <c r="AB24268" s="185"/>
      <c r="AC24268" s="431"/>
    </row>
    <row r="24269" spans="24:29">
      <c r="X24269" s="429"/>
      <c r="Y24269" s="429"/>
      <c r="Z24269" s="429"/>
      <c r="AA24269" s="429"/>
      <c r="AB24269" s="185"/>
      <c r="AC24269" s="431"/>
    </row>
    <row r="24270" spans="24:29">
      <c r="X24270" s="429"/>
      <c r="Y24270" s="429"/>
      <c r="Z24270" s="429"/>
      <c r="AA24270" s="429"/>
      <c r="AB24270" s="185"/>
      <c r="AC24270" s="431"/>
    </row>
    <row r="24271" spans="24:29">
      <c r="X24271" s="429"/>
      <c r="Y24271" s="429"/>
      <c r="Z24271" s="429"/>
      <c r="AA24271" s="429"/>
      <c r="AB24271" s="185"/>
      <c r="AC24271" s="431"/>
    </row>
    <row r="24272" spans="24:29">
      <c r="X24272" s="429"/>
      <c r="Y24272" s="429"/>
      <c r="Z24272" s="429"/>
      <c r="AA24272" s="429"/>
      <c r="AB24272" s="185"/>
      <c r="AC24272" s="431"/>
    </row>
    <row r="24273" spans="24:29">
      <c r="X24273" s="429"/>
      <c r="Y24273" s="429"/>
      <c r="Z24273" s="429"/>
      <c r="AA24273" s="429"/>
      <c r="AB24273" s="185"/>
      <c r="AC24273" s="431"/>
    </row>
    <row r="24274" spans="24:29">
      <c r="X24274" s="429"/>
      <c r="Y24274" s="429"/>
      <c r="Z24274" s="429"/>
      <c r="AA24274" s="429"/>
      <c r="AB24274" s="185"/>
      <c r="AC24274" s="431"/>
    </row>
    <row r="24275" spans="24:29">
      <c r="X24275" s="429"/>
      <c r="Y24275" s="429"/>
      <c r="Z24275" s="429"/>
      <c r="AA24275" s="429"/>
      <c r="AB24275" s="185"/>
      <c r="AC24275" s="431"/>
    </row>
    <row r="24276" spans="24:29">
      <c r="X24276" s="429"/>
      <c r="Y24276" s="429"/>
      <c r="Z24276" s="429"/>
      <c r="AA24276" s="429"/>
      <c r="AB24276" s="185"/>
      <c r="AC24276" s="431"/>
    </row>
    <row r="24277" spans="24:29">
      <c r="X24277" s="429"/>
      <c r="Y24277" s="429"/>
      <c r="Z24277" s="429"/>
      <c r="AA24277" s="429"/>
      <c r="AB24277" s="185"/>
      <c r="AC24277" s="431"/>
    </row>
    <row r="24278" spans="24:29">
      <c r="X24278" s="429"/>
      <c r="Y24278" s="429"/>
      <c r="Z24278" s="429"/>
      <c r="AA24278" s="429"/>
      <c r="AB24278" s="185"/>
      <c r="AC24278" s="431"/>
    </row>
    <row r="24279" spans="24:29">
      <c r="X24279" s="429"/>
      <c r="Y24279" s="429"/>
      <c r="Z24279" s="429"/>
      <c r="AA24279" s="429"/>
      <c r="AB24279" s="185"/>
      <c r="AC24279" s="431"/>
    </row>
    <row r="24280" spans="24:29">
      <c r="X24280" s="429"/>
      <c r="Y24280" s="429"/>
      <c r="Z24280" s="429"/>
      <c r="AA24280" s="429"/>
      <c r="AB24280" s="185"/>
      <c r="AC24280" s="431"/>
    </row>
    <row r="24281" spans="24:29">
      <c r="X24281" s="429"/>
      <c r="Y24281" s="429"/>
      <c r="Z24281" s="429"/>
      <c r="AA24281" s="429"/>
      <c r="AB24281" s="185"/>
      <c r="AC24281" s="431"/>
    </row>
    <row r="24282" spans="24:29">
      <c r="X24282" s="429"/>
      <c r="Y24282" s="429"/>
      <c r="Z24282" s="429"/>
      <c r="AA24282" s="429"/>
      <c r="AB24282" s="185"/>
      <c r="AC24282" s="431"/>
    </row>
    <row r="24283" spans="24:29">
      <c r="X24283" s="429"/>
      <c r="Y24283" s="429"/>
      <c r="Z24283" s="429"/>
      <c r="AA24283" s="429"/>
      <c r="AB24283" s="185"/>
      <c r="AC24283" s="431"/>
    </row>
    <row r="24284" spans="24:29">
      <c r="X24284" s="429"/>
      <c r="Y24284" s="429"/>
      <c r="Z24284" s="429"/>
      <c r="AA24284" s="429"/>
      <c r="AB24284" s="185"/>
      <c r="AC24284" s="431"/>
    </row>
    <row r="24285" spans="24:29">
      <c r="X24285" s="429"/>
      <c r="Y24285" s="429"/>
      <c r="Z24285" s="429"/>
      <c r="AA24285" s="429"/>
      <c r="AB24285" s="185"/>
      <c r="AC24285" s="431"/>
    </row>
    <row r="24286" spans="24:29">
      <c r="X24286" s="429"/>
      <c r="Y24286" s="429"/>
      <c r="Z24286" s="429"/>
      <c r="AA24286" s="429"/>
      <c r="AB24286" s="185"/>
      <c r="AC24286" s="431"/>
    </row>
    <row r="24287" spans="24:29">
      <c r="X24287" s="429"/>
      <c r="Y24287" s="429"/>
      <c r="Z24287" s="429"/>
      <c r="AA24287" s="429"/>
      <c r="AB24287" s="185"/>
      <c r="AC24287" s="431"/>
    </row>
    <row r="24288" spans="24:29">
      <c r="X24288" s="429"/>
      <c r="Y24288" s="429"/>
      <c r="Z24288" s="429"/>
      <c r="AA24288" s="429"/>
      <c r="AB24288" s="185"/>
      <c r="AC24288" s="431"/>
    </row>
    <row r="24289" spans="24:29">
      <c r="X24289" s="429"/>
      <c r="Y24289" s="429"/>
      <c r="Z24289" s="429"/>
      <c r="AA24289" s="429"/>
      <c r="AB24289" s="185"/>
      <c r="AC24289" s="431"/>
    </row>
    <row r="24290" spans="24:29">
      <c r="X24290" s="429"/>
      <c r="Y24290" s="429"/>
      <c r="Z24290" s="429"/>
      <c r="AA24290" s="429"/>
      <c r="AB24290" s="185"/>
      <c r="AC24290" s="431"/>
    </row>
    <row r="24291" spans="24:29">
      <c r="X24291" s="429"/>
      <c r="Y24291" s="429"/>
      <c r="Z24291" s="429"/>
      <c r="AA24291" s="429"/>
      <c r="AB24291" s="185"/>
      <c r="AC24291" s="431"/>
    </row>
    <row r="24292" spans="24:29">
      <c r="X24292" s="429"/>
      <c r="Y24292" s="429"/>
      <c r="Z24292" s="429"/>
      <c r="AA24292" s="429"/>
      <c r="AB24292" s="185"/>
      <c r="AC24292" s="431"/>
    </row>
    <row r="24293" spans="24:29">
      <c r="X24293" s="429"/>
      <c r="Y24293" s="429"/>
      <c r="Z24293" s="429"/>
      <c r="AA24293" s="429"/>
      <c r="AB24293" s="185"/>
      <c r="AC24293" s="431"/>
    </row>
    <row r="24294" spans="24:29">
      <c r="X24294" s="429"/>
      <c r="Y24294" s="429"/>
      <c r="Z24294" s="429"/>
      <c r="AA24294" s="429"/>
      <c r="AB24294" s="185"/>
      <c r="AC24294" s="431"/>
    </row>
    <row r="24295" spans="24:29">
      <c r="X24295" s="429"/>
      <c r="Y24295" s="429"/>
      <c r="Z24295" s="429"/>
      <c r="AA24295" s="429"/>
      <c r="AB24295" s="185"/>
      <c r="AC24295" s="431"/>
    </row>
    <row r="24296" spans="24:29">
      <c r="X24296" s="429"/>
      <c r="Y24296" s="429"/>
      <c r="Z24296" s="429"/>
      <c r="AA24296" s="429"/>
      <c r="AB24296" s="185"/>
      <c r="AC24296" s="431"/>
    </row>
    <row r="24297" spans="24:29">
      <c r="X24297" s="429"/>
      <c r="Y24297" s="429"/>
      <c r="Z24297" s="429"/>
      <c r="AA24297" s="429"/>
      <c r="AB24297" s="185"/>
      <c r="AC24297" s="431"/>
    </row>
    <row r="24298" spans="24:29">
      <c r="X24298" s="429"/>
      <c r="Y24298" s="429"/>
      <c r="Z24298" s="429"/>
      <c r="AA24298" s="429"/>
      <c r="AB24298" s="185"/>
      <c r="AC24298" s="431"/>
    </row>
    <row r="24299" spans="24:29">
      <c r="X24299" s="429"/>
      <c r="Y24299" s="429"/>
      <c r="Z24299" s="429"/>
      <c r="AA24299" s="429"/>
      <c r="AB24299" s="185"/>
      <c r="AC24299" s="431"/>
    </row>
    <row r="24300" spans="24:29">
      <c r="X24300" s="429"/>
      <c r="Y24300" s="429"/>
      <c r="Z24300" s="429"/>
      <c r="AA24300" s="429"/>
      <c r="AB24300" s="185"/>
      <c r="AC24300" s="431"/>
    </row>
    <row r="24301" spans="24:29">
      <c r="X24301" s="429"/>
      <c r="Y24301" s="429"/>
      <c r="Z24301" s="429"/>
      <c r="AA24301" s="429"/>
      <c r="AB24301" s="185"/>
      <c r="AC24301" s="431"/>
    </row>
    <row r="24302" spans="24:29">
      <c r="X24302" s="429"/>
      <c r="Y24302" s="429"/>
      <c r="Z24302" s="429"/>
      <c r="AA24302" s="429"/>
      <c r="AB24302" s="185"/>
      <c r="AC24302" s="431"/>
    </row>
    <row r="24303" spans="24:29">
      <c r="X24303" s="429"/>
      <c r="Y24303" s="429"/>
      <c r="Z24303" s="429"/>
      <c r="AA24303" s="429"/>
      <c r="AB24303" s="185"/>
      <c r="AC24303" s="431"/>
    </row>
    <row r="24304" spans="24:29">
      <c r="X24304" s="429"/>
      <c r="Y24304" s="429"/>
      <c r="Z24304" s="429"/>
      <c r="AA24304" s="429"/>
      <c r="AB24304" s="185"/>
      <c r="AC24304" s="431"/>
    </row>
    <row r="24305" spans="24:29">
      <c r="X24305" s="429"/>
      <c r="Y24305" s="429"/>
      <c r="Z24305" s="429"/>
      <c r="AA24305" s="429"/>
      <c r="AB24305" s="185"/>
      <c r="AC24305" s="431"/>
    </row>
    <row r="24306" spans="24:29">
      <c r="X24306" s="429"/>
      <c r="Y24306" s="429"/>
      <c r="Z24306" s="429"/>
      <c r="AA24306" s="429"/>
      <c r="AB24306" s="185"/>
      <c r="AC24306" s="431"/>
    </row>
    <row r="24307" spans="24:29">
      <c r="X24307" s="429"/>
      <c r="Y24307" s="429"/>
      <c r="Z24307" s="429"/>
      <c r="AA24307" s="429"/>
      <c r="AB24307" s="185"/>
      <c r="AC24307" s="431"/>
    </row>
    <row r="24308" spans="24:29">
      <c r="X24308" s="429"/>
      <c r="Y24308" s="429"/>
      <c r="Z24308" s="429"/>
      <c r="AA24308" s="429"/>
      <c r="AB24308" s="185"/>
      <c r="AC24308" s="431"/>
    </row>
    <row r="24309" spans="24:29">
      <c r="X24309" s="429"/>
      <c r="Y24309" s="429"/>
      <c r="Z24309" s="429"/>
      <c r="AA24309" s="429"/>
      <c r="AB24309" s="185"/>
      <c r="AC24309" s="431"/>
    </row>
    <row r="24310" spans="24:29">
      <c r="X24310" s="429"/>
      <c r="Y24310" s="429"/>
      <c r="Z24310" s="429"/>
      <c r="AA24310" s="429"/>
      <c r="AB24310" s="185"/>
      <c r="AC24310" s="431"/>
    </row>
    <row r="24311" spans="24:29">
      <c r="X24311" s="429"/>
      <c r="Y24311" s="429"/>
      <c r="Z24311" s="429"/>
      <c r="AA24311" s="429"/>
      <c r="AB24311" s="185"/>
      <c r="AC24311" s="431"/>
    </row>
    <row r="24312" spans="24:29">
      <c r="X24312" s="429"/>
      <c r="Y24312" s="429"/>
      <c r="Z24312" s="429"/>
      <c r="AA24312" s="429"/>
      <c r="AB24312" s="185"/>
      <c r="AC24312" s="431"/>
    </row>
    <row r="24313" spans="24:29">
      <c r="X24313" s="429"/>
      <c r="Y24313" s="429"/>
      <c r="Z24313" s="429"/>
      <c r="AA24313" s="429"/>
      <c r="AB24313" s="185"/>
      <c r="AC24313" s="431"/>
    </row>
    <row r="24314" spans="24:29">
      <c r="X24314" s="429"/>
      <c r="Y24314" s="429"/>
      <c r="Z24314" s="429"/>
      <c r="AA24314" s="429"/>
      <c r="AB24314" s="185"/>
      <c r="AC24314" s="431"/>
    </row>
    <row r="24315" spans="24:29">
      <c r="X24315" s="429"/>
      <c r="Y24315" s="429"/>
      <c r="Z24315" s="429"/>
      <c r="AA24315" s="429"/>
      <c r="AB24315" s="185"/>
      <c r="AC24315" s="431"/>
    </row>
    <row r="24316" spans="24:29">
      <c r="X24316" s="429"/>
      <c r="Y24316" s="429"/>
      <c r="Z24316" s="429"/>
      <c r="AA24316" s="429"/>
      <c r="AB24316" s="185"/>
      <c r="AC24316" s="431"/>
    </row>
    <row r="24317" spans="24:29">
      <c r="X24317" s="429"/>
      <c r="Y24317" s="429"/>
      <c r="Z24317" s="429"/>
      <c r="AA24317" s="429"/>
      <c r="AB24317" s="185"/>
      <c r="AC24317" s="431"/>
    </row>
    <row r="24318" spans="24:29">
      <c r="X24318" s="429"/>
      <c r="Y24318" s="429"/>
      <c r="Z24318" s="429"/>
      <c r="AA24318" s="429"/>
      <c r="AB24318" s="185"/>
      <c r="AC24318" s="431"/>
    </row>
    <row r="24319" spans="24:29">
      <c r="X24319" s="429"/>
      <c r="Y24319" s="429"/>
      <c r="Z24319" s="429"/>
      <c r="AA24319" s="429"/>
      <c r="AB24319" s="185"/>
      <c r="AC24319" s="431"/>
    </row>
    <row r="24320" spans="24:29">
      <c r="X24320" s="429"/>
      <c r="Y24320" s="429"/>
      <c r="Z24320" s="429"/>
      <c r="AA24320" s="429"/>
      <c r="AB24320" s="185"/>
      <c r="AC24320" s="431"/>
    </row>
    <row r="24321" spans="24:29">
      <c r="X24321" s="429"/>
      <c r="Y24321" s="429"/>
      <c r="Z24321" s="429"/>
      <c r="AA24321" s="429"/>
      <c r="AB24321" s="185"/>
      <c r="AC24321" s="431"/>
    </row>
    <row r="24322" spans="24:29">
      <c r="X24322" s="429"/>
      <c r="Y24322" s="429"/>
      <c r="Z24322" s="429"/>
      <c r="AA24322" s="429"/>
      <c r="AB24322" s="185"/>
      <c r="AC24322" s="431"/>
    </row>
    <row r="24323" spans="24:29">
      <c r="X24323" s="429"/>
      <c r="Y24323" s="429"/>
      <c r="Z24323" s="429"/>
      <c r="AA24323" s="429"/>
      <c r="AB24323" s="185"/>
      <c r="AC24323" s="431"/>
    </row>
    <row r="24324" spans="24:29">
      <c r="X24324" s="429"/>
      <c r="Y24324" s="429"/>
      <c r="Z24324" s="429"/>
      <c r="AA24324" s="429"/>
      <c r="AB24324" s="185"/>
      <c r="AC24324" s="431"/>
    </row>
    <row r="24325" spans="24:29">
      <c r="X24325" s="429"/>
      <c r="Y24325" s="429"/>
      <c r="Z24325" s="429"/>
      <c r="AA24325" s="429"/>
      <c r="AB24325" s="185"/>
      <c r="AC24325" s="431"/>
    </row>
    <row r="24326" spans="24:29">
      <c r="X24326" s="429"/>
      <c r="Y24326" s="429"/>
      <c r="Z24326" s="429"/>
      <c r="AA24326" s="429"/>
      <c r="AB24326" s="185"/>
      <c r="AC24326" s="431"/>
    </row>
    <row r="24327" spans="24:29">
      <c r="X24327" s="429"/>
      <c r="Y24327" s="429"/>
      <c r="Z24327" s="429"/>
      <c r="AA24327" s="429"/>
      <c r="AB24327" s="185"/>
      <c r="AC24327" s="431"/>
    </row>
    <row r="24328" spans="24:29">
      <c r="X24328" s="429"/>
      <c r="Y24328" s="429"/>
      <c r="Z24328" s="429"/>
      <c r="AA24328" s="429"/>
      <c r="AB24328" s="185"/>
      <c r="AC24328" s="431"/>
    </row>
    <row r="24329" spans="24:29">
      <c r="X24329" s="429"/>
      <c r="Y24329" s="429"/>
      <c r="Z24329" s="429"/>
      <c r="AA24329" s="429"/>
      <c r="AB24329" s="185"/>
      <c r="AC24329" s="431"/>
    </row>
    <row r="24330" spans="24:29">
      <c r="X24330" s="429"/>
      <c r="Y24330" s="429"/>
      <c r="Z24330" s="429"/>
      <c r="AA24330" s="429"/>
      <c r="AB24330" s="185"/>
      <c r="AC24330" s="431"/>
    </row>
    <row r="24331" spans="24:29">
      <c r="X24331" s="429"/>
      <c r="Y24331" s="429"/>
      <c r="Z24331" s="429"/>
      <c r="AA24331" s="429"/>
      <c r="AB24331" s="185"/>
      <c r="AC24331" s="431"/>
    </row>
    <row r="24332" spans="24:29">
      <c r="X24332" s="429"/>
      <c r="Y24332" s="429"/>
      <c r="Z24332" s="429"/>
      <c r="AA24332" s="429"/>
      <c r="AB24332" s="185"/>
      <c r="AC24332" s="431"/>
    </row>
    <row r="24333" spans="24:29">
      <c r="X24333" s="429"/>
      <c r="Y24333" s="429"/>
      <c r="Z24333" s="429"/>
      <c r="AA24333" s="429"/>
      <c r="AB24333" s="185"/>
      <c r="AC24333" s="431"/>
    </row>
    <row r="24334" spans="24:29">
      <c r="X24334" s="429"/>
      <c r="Y24334" s="429"/>
      <c r="Z24334" s="429"/>
      <c r="AA24334" s="429"/>
      <c r="AB24334" s="185"/>
      <c r="AC24334" s="431"/>
    </row>
    <row r="24335" spans="24:29">
      <c r="X24335" s="429"/>
      <c r="Y24335" s="429"/>
      <c r="Z24335" s="429"/>
      <c r="AA24335" s="429"/>
      <c r="AB24335" s="185"/>
      <c r="AC24335" s="431"/>
    </row>
    <row r="24336" spans="24:29">
      <c r="X24336" s="429"/>
      <c r="Y24336" s="429"/>
      <c r="Z24336" s="429"/>
      <c r="AA24336" s="429"/>
      <c r="AB24336" s="185"/>
      <c r="AC24336" s="431"/>
    </row>
    <row r="24337" spans="24:29">
      <c r="X24337" s="429"/>
      <c r="Y24337" s="429"/>
      <c r="Z24337" s="429"/>
      <c r="AA24337" s="429"/>
      <c r="AB24337" s="185"/>
      <c r="AC24337" s="431"/>
    </row>
    <row r="24338" spans="24:29">
      <c r="X24338" s="429"/>
      <c r="Y24338" s="429"/>
      <c r="Z24338" s="429"/>
      <c r="AA24338" s="429"/>
      <c r="AB24338" s="185"/>
      <c r="AC24338" s="431"/>
    </row>
    <row r="24339" spans="24:29">
      <c r="X24339" s="429"/>
      <c r="Y24339" s="429"/>
      <c r="Z24339" s="429"/>
      <c r="AA24339" s="429"/>
      <c r="AB24339" s="185"/>
      <c r="AC24339" s="431"/>
    </row>
    <row r="24340" spans="24:29">
      <c r="X24340" s="429"/>
      <c r="Y24340" s="429"/>
      <c r="Z24340" s="429"/>
      <c r="AA24340" s="429"/>
      <c r="AB24340" s="185"/>
      <c r="AC24340" s="431"/>
    </row>
    <row r="24341" spans="24:29">
      <c r="X24341" s="429"/>
      <c r="Y24341" s="429"/>
      <c r="Z24341" s="429"/>
      <c r="AA24341" s="429"/>
      <c r="AB24341" s="185"/>
      <c r="AC24341" s="431"/>
    </row>
    <row r="24342" spans="24:29">
      <c r="X24342" s="429"/>
      <c r="Y24342" s="429"/>
      <c r="Z24342" s="429"/>
      <c r="AA24342" s="429"/>
      <c r="AB24342" s="185"/>
      <c r="AC24342" s="431"/>
    </row>
    <row r="24343" spans="24:29">
      <c r="X24343" s="429"/>
      <c r="Y24343" s="429"/>
      <c r="Z24343" s="429"/>
      <c r="AA24343" s="429"/>
      <c r="AB24343" s="185"/>
      <c r="AC24343" s="431"/>
    </row>
    <row r="24344" spans="24:29">
      <c r="X24344" s="429"/>
      <c r="Y24344" s="429"/>
      <c r="Z24344" s="429"/>
      <c r="AA24344" s="429"/>
      <c r="AB24344" s="185"/>
      <c r="AC24344" s="431"/>
    </row>
    <row r="24345" spans="24:29">
      <c r="X24345" s="429"/>
      <c r="Y24345" s="429"/>
      <c r="Z24345" s="429"/>
      <c r="AA24345" s="429"/>
      <c r="AB24345" s="185"/>
      <c r="AC24345" s="431"/>
    </row>
    <row r="24346" spans="24:29">
      <c r="X24346" s="429"/>
      <c r="Y24346" s="429"/>
      <c r="Z24346" s="429"/>
      <c r="AA24346" s="429"/>
      <c r="AB24346" s="185"/>
      <c r="AC24346" s="431"/>
    </row>
    <row r="24347" spans="24:29">
      <c r="X24347" s="429"/>
      <c r="Y24347" s="429"/>
      <c r="Z24347" s="429"/>
      <c r="AA24347" s="429"/>
      <c r="AB24347" s="185"/>
      <c r="AC24347" s="431"/>
    </row>
    <row r="24348" spans="24:29">
      <c r="X24348" s="429"/>
      <c r="Y24348" s="429"/>
      <c r="Z24348" s="429"/>
      <c r="AA24348" s="429"/>
      <c r="AB24348" s="185"/>
      <c r="AC24348" s="431"/>
    </row>
    <row r="24349" spans="24:29">
      <c r="X24349" s="429"/>
      <c r="Y24349" s="429"/>
      <c r="Z24349" s="429"/>
      <c r="AA24349" s="429"/>
      <c r="AB24349" s="185"/>
      <c r="AC24349" s="431"/>
    </row>
    <row r="24350" spans="24:29">
      <c r="X24350" s="429"/>
      <c r="Y24350" s="429"/>
      <c r="Z24350" s="429"/>
      <c r="AA24350" s="429"/>
      <c r="AB24350" s="185"/>
      <c r="AC24350" s="431"/>
    </row>
    <row r="24351" spans="24:29">
      <c r="X24351" s="429"/>
      <c r="Y24351" s="429"/>
      <c r="Z24351" s="429"/>
      <c r="AA24351" s="429"/>
      <c r="AB24351" s="185"/>
      <c r="AC24351" s="431"/>
    </row>
    <row r="24352" spans="24:29">
      <c r="X24352" s="429"/>
      <c r="Y24352" s="429"/>
      <c r="Z24352" s="429"/>
      <c r="AA24352" s="429"/>
      <c r="AB24352" s="185"/>
      <c r="AC24352" s="431"/>
    </row>
    <row r="24353" spans="24:29">
      <c r="X24353" s="429"/>
      <c r="Y24353" s="429"/>
      <c r="Z24353" s="429"/>
      <c r="AA24353" s="429"/>
      <c r="AB24353" s="185"/>
      <c r="AC24353" s="431"/>
    </row>
    <row r="24354" spans="24:29">
      <c r="X24354" s="429"/>
      <c r="Y24354" s="429"/>
      <c r="Z24354" s="429"/>
      <c r="AA24354" s="429"/>
      <c r="AB24354" s="185"/>
      <c r="AC24354" s="431"/>
    </row>
    <row r="24355" spans="24:29">
      <c r="X24355" s="429"/>
      <c r="Y24355" s="429"/>
      <c r="Z24355" s="429"/>
      <c r="AA24355" s="429"/>
      <c r="AB24355" s="185"/>
      <c r="AC24355" s="431"/>
    </row>
    <row r="24356" spans="24:29">
      <c r="X24356" s="429"/>
      <c r="Y24356" s="429"/>
      <c r="Z24356" s="429"/>
      <c r="AA24356" s="429"/>
      <c r="AB24356" s="185"/>
      <c r="AC24356" s="431"/>
    </row>
    <row r="24357" spans="24:29">
      <c r="X24357" s="429"/>
      <c r="Y24357" s="429"/>
      <c r="Z24357" s="429"/>
      <c r="AA24357" s="429"/>
      <c r="AB24357" s="185"/>
      <c r="AC24357" s="431"/>
    </row>
    <row r="24358" spans="24:29">
      <c r="X24358" s="429"/>
      <c r="Y24358" s="429"/>
      <c r="Z24358" s="429"/>
      <c r="AA24358" s="429"/>
      <c r="AB24358" s="185"/>
      <c r="AC24358" s="431"/>
    </row>
    <row r="24359" spans="24:29">
      <c r="X24359" s="429"/>
      <c r="Y24359" s="429"/>
      <c r="Z24359" s="429"/>
      <c r="AA24359" s="429"/>
      <c r="AB24359" s="185"/>
      <c r="AC24359" s="431"/>
    </row>
    <row r="24360" spans="24:29">
      <c r="X24360" s="429"/>
      <c r="Y24360" s="429"/>
      <c r="Z24360" s="429"/>
      <c r="AA24360" s="429"/>
      <c r="AB24360" s="185"/>
      <c r="AC24360" s="431"/>
    </row>
    <row r="24361" spans="24:29">
      <c r="X24361" s="429"/>
      <c r="Y24361" s="429"/>
      <c r="Z24361" s="429"/>
      <c r="AA24361" s="429"/>
      <c r="AB24361" s="185"/>
      <c r="AC24361" s="431"/>
    </row>
    <row r="24362" spans="24:29">
      <c r="X24362" s="429"/>
      <c r="Y24362" s="429"/>
      <c r="Z24362" s="429"/>
      <c r="AA24362" s="429"/>
      <c r="AB24362" s="185"/>
      <c r="AC24362" s="431"/>
    </row>
    <row r="24363" spans="24:29">
      <c r="X24363" s="429"/>
      <c r="Y24363" s="429"/>
      <c r="Z24363" s="429"/>
      <c r="AA24363" s="429"/>
      <c r="AB24363" s="185"/>
      <c r="AC24363" s="431"/>
    </row>
    <row r="24364" spans="24:29">
      <c r="X24364" s="429"/>
      <c r="Y24364" s="429"/>
      <c r="Z24364" s="429"/>
      <c r="AA24364" s="429"/>
      <c r="AB24364" s="185"/>
      <c r="AC24364" s="431"/>
    </row>
    <row r="24365" spans="24:29">
      <c r="X24365" s="429"/>
      <c r="Y24365" s="429"/>
      <c r="Z24365" s="429"/>
      <c r="AA24365" s="429"/>
      <c r="AB24365" s="185"/>
      <c r="AC24365" s="431"/>
    </row>
    <row r="24366" spans="24:29">
      <c r="X24366" s="429"/>
      <c r="Y24366" s="429"/>
      <c r="Z24366" s="429"/>
      <c r="AA24366" s="429"/>
      <c r="AB24366" s="185"/>
      <c r="AC24366" s="431"/>
    </row>
    <row r="24367" spans="24:29">
      <c r="X24367" s="429"/>
      <c r="Y24367" s="429"/>
      <c r="Z24367" s="429"/>
      <c r="AA24367" s="429"/>
      <c r="AB24367" s="185"/>
      <c r="AC24367" s="431"/>
    </row>
    <row r="24368" spans="24:29">
      <c r="X24368" s="429"/>
      <c r="Y24368" s="429"/>
      <c r="Z24368" s="429"/>
      <c r="AA24368" s="429"/>
      <c r="AB24368" s="185"/>
      <c r="AC24368" s="431"/>
    </row>
    <row r="24369" spans="24:29">
      <c r="X24369" s="429"/>
      <c r="Y24369" s="429"/>
      <c r="Z24369" s="429"/>
      <c r="AA24369" s="429"/>
      <c r="AB24369" s="185"/>
      <c r="AC24369" s="431"/>
    </row>
    <row r="24370" spans="24:29">
      <c r="X24370" s="429"/>
      <c r="Y24370" s="429"/>
      <c r="Z24370" s="429"/>
      <c r="AA24370" s="429"/>
      <c r="AB24370" s="185"/>
      <c r="AC24370" s="431"/>
    </row>
    <row r="24371" spans="24:29">
      <c r="X24371" s="429"/>
      <c r="Y24371" s="429"/>
      <c r="Z24371" s="429"/>
      <c r="AA24371" s="429"/>
      <c r="AB24371" s="185"/>
      <c r="AC24371" s="431"/>
    </row>
    <row r="24372" spans="24:29">
      <c r="X24372" s="429"/>
      <c r="Y24372" s="429"/>
      <c r="Z24372" s="429"/>
      <c r="AA24372" s="429"/>
      <c r="AB24372" s="185"/>
      <c r="AC24372" s="431"/>
    </row>
    <row r="24373" spans="24:29">
      <c r="X24373" s="429"/>
      <c r="Y24373" s="429"/>
      <c r="Z24373" s="429"/>
      <c r="AA24373" s="429"/>
      <c r="AB24373" s="185"/>
      <c r="AC24373" s="431"/>
    </row>
    <row r="24374" spans="24:29">
      <c r="X24374" s="429"/>
      <c r="Y24374" s="429"/>
      <c r="Z24374" s="429"/>
      <c r="AA24374" s="429"/>
      <c r="AB24374" s="185"/>
      <c r="AC24374" s="431"/>
    </row>
    <row r="24375" spans="24:29">
      <c r="X24375" s="429"/>
      <c r="Y24375" s="429"/>
      <c r="Z24375" s="429"/>
      <c r="AA24375" s="429"/>
      <c r="AB24375" s="185"/>
      <c r="AC24375" s="431"/>
    </row>
    <row r="24376" spans="24:29">
      <c r="X24376" s="429"/>
      <c r="Y24376" s="429"/>
      <c r="Z24376" s="429"/>
      <c r="AA24376" s="429"/>
      <c r="AB24376" s="185"/>
      <c r="AC24376" s="431"/>
    </row>
    <row r="24377" spans="24:29">
      <c r="X24377" s="429"/>
      <c r="Y24377" s="429"/>
      <c r="Z24377" s="429"/>
      <c r="AA24377" s="429"/>
      <c r="AB24377" s="185"/>
      <c r="AC24377" s="431"/>
    </row>
    <row r="24378" spans="24:29">
      <c r="X24378" s="429"/>
      <c r="Y24378" s="429"/>
      <c r="Z24378" s="429"/>
      <c r="AA24378" s="429"/>
      <c r="AB24378" s="185"/>
      <c r="AC24378" s="431"/>
    </row>
    <row r="24379" spans="24:29">
      <c r="X24379" s="429"/>
      <c r="Y24379" s="429"/>
      <c r="Z24379" s="429"/>
      <c r="AA24379" s="429"/>
      <c r="AB24379" s="185"/>
      <c r="AC24379" s="431"/>
    </row>
    <row r="24380" spans="24:29">
      <c r="X24380" s="429"/>
      <c r="Y24380" s="429"/>
      <c r="Z24380" s="429"/>
      <c r="AA24380" s="429"/>
      <c r="AB24380" s="185"/>
      <c r="AC24380" s="431"/>
    </row>
    <row r="24381" spans="24:29">
      <c r="X24381" s="429"/>
      <c r="Y24381" s="429"/>
      <c r="Z24381" s="429"/>
      <c r="AA24381" s="429"/>
      <c r="AB24381" s="185"/>
      <c r="AC24381" s="431"/>
    </row>
    <row r="24382" spans="24:29">
      <c r="X24382" s="429"/>
      <c r="Y24382" s="429"/>
      <c r="Z24382" s="429"/>
      <c r="AA24382" s="429"/>
      <c r="AB24382" s="185"/>
      <c r="AC24382" s="431"/>
    </row>
    <row r="24383" spans="24:29">
      <c r="X24383" s="429"/>
      <c r="Y24383" s="429"/>
      <c r="Z24383" s="429"/>
      <c r="AA24383" s="429"/>
      <c r="AB24383" s="185"/>
      <c r="AC24383" s="431"/>
    </row>
    <row r="24384" spans="24:29">
      <c r="X24384" s="429"/>
      <c r="Y24384" s="429"/>
      <c r="Z24384" s="429"/>
      <c r="AA24384" s="429"/>
      <c r="AB24384" s="185"/>
      <c r="AC24384" s="431"/>
    </row>
    <row r="24385" spans="24:29">
      <c r="X24385" s="429"/>
      <c r="Y24385" s="429"/>
      <c r="Z24385" s="429"/>
      <c r="AA24385" s="429"/>
      <c r="AB24385" s="185"/>
      <c r="AC24385" s="431"/>
    </row>
    <row r="24386" spans="24:29">
      <c r="X24386" s="429"/>
      <c r="Y24386" s="429"/>
      <c r="Z24386" s="429"/>
      <c r="AA24386" s="429"/>
      <c r="AB24386" s="185"/>
      <c r="AC24386" s="431"/>
    </row>
    <row r="24387" spans="24:29">
      <c r="X24387" s="429"/>
      <c r="Y24387" s="429"/>
      <c r="Z24387" s="429"/>
      <c r="AA24387" s="429"/>
      <c r="AB24387" s="185"/>
      <c r="AC24387" s="431"/>
    </row>
    <row r="24388" spans="24:29">
      <c r="X24388" s="429"/>
      <c r="Y24388" s="429"/>
      <c r="Z24388" s="429"/>
      <c r="AA24388" s="429"/>
      <c r="AB24388" s="185"/>
      <c r="AC24388" s="431"/>
    </row>
    <row r="24389" spans="24:29">
      <c r="X24389" s="429"/>
      <c r="Y24389" s="429"/>
      <c r="Z24389" s="429"/>
      <c r="AA24389" s="429"/>
      <c r="AB24389" s="185"/>
      <c r="AC24389" s="431"/>
    </row>
    <row r="24390" spans="24:29">
      <c r="X24390" s="429"/>
      <c r="Y24390" s="429"/>
      <c r="Z24390" s="429"/>
      <c r="AA24390" s="429"/>
      <c r="AB24390" s="185"/>
      <c r="AC24390" s="431"/>
    </row>
    <row r="24391" spans="24:29">
      <c r="X24391" s="429"/>
      <c r="Y24391" s="429"/>
      <c r="Z24391" s="429"/>
      <c r="AA24391" s="429"/>
      <c r="AB24391" s="185"/>
      <c r="AC24391" s="431"/>
    </row>
    <row r="24392" spans="24:29">
      <c r="X24392" s="429"/>
      <c r="Y24392" s="429"/>
      <c r="Z24392" s="429"/>
      <c r="AA24392" s="429"/>
      <c r="AB24392" s="185"/>
      <c r="AC24392" s="431"/>
    </row>
    <row r="24393" spans="24:29">
      <c r="X24393" s="429"/>
      <c r="Y24393" s="429"/>
      <c r="Z24393" s="429"/>
      <c r="AA24393" s="429"/>
      <c r="AB24393" s="185"/>
      <c r="AC24393" s="431"/>
    </row>
    <row r="24394" spans="24:29">
      <c r="X24394" s="429"/>
      <c r="Y24394" s="429"/>
      <c r="Z24394" s="429"/>
      <c r="AA24394" s="429"/>
      <c r="AB24394" s="185"/>
      <c r="AC24394" s="431"/>
    </row>
    <row r="24395" spans="24:29">
      <c r="X24395" s="429"/>
      <c r="Y24395" s="429"/>
      <c r="Z24395" s="429"/>
      <c r="AA24395" s="429"/>
      <c r="AB24395" s="185"/>
      <c r="AC24395" s="431"/>
    </row>
    <row r="24396" spans="24:29">
      <c r="X24396" s="429"/>
      <c r="Y24396" s="429"/>
      <c r="Z24396" s="429"/>
      <c r="AA24396" s="429"/>
      <c r="AB24396" s="185"/>
      <c r="AC24396" s="431"/>
    </row>
    <row r="24397" spans="24:29">
      <c r="X24397" s="429"/>
      <c r="Y24397" s="429"/>
      <c r="Z24397" s="429"/>
      <c r="AA24397" s="429"/>
      <c r="AB24397" s="185"/>
      <c r="AC24397" s="431"/>
    </row>
    <row r="24398" spans="24:29">
      <c r="X24398" s="429"/>
      <c r="Y24398" s="429"/>
      <c r="Z24398" s="429"/>
      <c r="AA24398" s="429"/>
      <c r="AB24398" s="185"/>
      <c r="AC24398" s="431"/>
    </row>
    <row r="24399" spans="24:29">
      <c r="X24399" s="429"/>
      <c r="Y24399" s="429"/>
      <c r="Z24399" s="429"/>
      <c r="AA24399" s="429"/>
      <c r="AB24399" s="185"/>
      <c r="AC24399" s="431"/>
    </row>
    <row r="24400" spans="24:29">
      <c r="X24400" s="429"/>
      <c r="Y24400" s="429"/>
      <c r="Z24400" s="429"/>
      <c r="AA24400" s="429"/>
      <c r="AB24400" s="185"/>
      <c r="AC24400" s="431"/>
    </row>
    <row r="24401" spans="24:29">
      <c r="X24401" s="429"/>
      <c r="Y24401" s="429"/>
      <c r="Z24401" s="429"/>
      <c r="AA24401" s="429"/>
      <c r="AB24401" s="185"/>
      <c r="AC24401" s="431"/>
    </row>
    <row r="24402" spans="24:29">
      <c r="X24402" s="429"/>
      <c r="Y24402" s="429"/>
      <c r="Z24402" s="429"/>
      <c r="AA24402" s="429"/>
      <c r="AB24402" s="185"/>
      <c r="AC24402" s="431"/>
    </row>
    <row r="24403" spans="24:29">
      <c r="X24403" s="429"/>
      <c r="Y24403" s="429"/>
      <c r="Z24403" s="429"/>
      <c r="AA24403" s="429"/>
      <c r="AB24403" s="185"/>
      <c r="AC24403" s="431"/>
    </row>
    <row r="24404" spans="24:29">
      <c r="X24404" s="429"/>
      <c r="Y24404" s="429"/>
      <c r="Z24404" s="429"/>
      <c r="AA24404" s="429"/>
      <c r="AB24404" s="185"/>
      <c r="AC24404" s="431"/>
    </row>
    <row r="24405" spans="24:29">
      <c r="X24405" s="429"/>
      <c r="Y24405" s="429"/>
      <c r="Z24405" s="429"/>
      <c r="AA24405" s="429"/>
      <c r="AB24405" s="185"/>
      <c r="AC24405" s="431"/>
    </row>
    <row r="24406" spans="24:29">
      <c r="X24406" s="429"/>
      <c r="Y24406" s="429"/>
      <c r="Z24406" s="429"/>
      <c r="AA24406" s="429"/>
      <c r="AB24406" s="185"/>
      <c r="AC24406" s="431"/>
    </row>
    <row r="24407" spans="24:29">
      <c r="X24407" s="429"/>
      <c r="Y24407" s="429"/>
      <c r="Z24407" s="429"/>
      <c r="AA24407" s="429"/>
      <c r="AB24407" s="185"/>
      <c r="AC24407" s="431"/>
    </row>
    <row r="24408" spans="24:29">
      <c r="X24408" s="429"/>
      <c r="Y24408" s="429"/>
      <c r="Z24408" s="429"/>
      <c r="AA24408" s="429"/>
      <c r="AB24408" s="185"/>
      <c r="AC24408" s="431"/>
    </row>
    <row r="24409" spans="24:29">
      <c r="X24409" s="429"/>
      <c r="Y24409" s="429"/>
      <c r="Z24409" s="429"/>
      <c r="AA24409" s="429"/>
      <c r="AB24409" s="185"/>
      <c r="AC24409" s="431"/>
    </row>
    <row r="24410" spans="24:29">
      <c r="X24410" s="429"/>
      <c r="Y24410" s="429"/>
      <c r="Z24410" s="429"/>
      <c r="AA24410" s="429"/>
      <c r="AB24410" s="185"/>
      <c r="AC24410" s="431"/>
    </row>
    <row r="24411" spans="24:29">
      <c r="X24411" s="429"/>
      <c r="Y24411" s="429"/>
      <c r="Z24411" s="429"/>
      <c r="AA24411" s="429"/>
      <c r="AB24411" s="185"/>
      <c r="AC24411" s="431"/>
    </row>
    <row r="24412" spans="24:29">
      <c r="X24412" s="429"/>
      <c r="Y24412" s="429"/>
      <c r="Z24412" s="429"/>
      <c r="AA24412" s="429"/>
      <c r="AB24412" s="185"/>
      <c r="AC24412" s="431"/>
    </row>
    <row r="24413" spans="24:29">
      <c r="X24413" s="429"/>
      <c r="Y24413" s="429"/>
      <c r="Z24413" s="429"/>
      <c r="AA24413" s="429"/>
      <c r="AB24413" s="185"/>
      <c r="AC24413" s="431"/>
    </row>
    <row r="24414" spans="24:29">
      <c r="X24414" s="429"/>
      <c r="Y24414" s="429"/>
      <c r="Z24414" s="429"/>
      <c r="AA24414" s="429"/>
      <c r="AB24414" s="185"/>
      <c r="AC24414" s="431"/>
    </row>
    <row r="24415" spans="24:29">
      <c r="X24415" s="429"/>
      <c r="Y24415" s="429"/>
      <c r="Z24415" s="429"/>
      <c r="AA24415" s="429"/>
      <c r="AB24415" s="185"/>
      <c r="AC24415" s="431"/>
    </row>
    <row r="24416" spans="24:29">
      <c r="X24416" s="429"/>
      <c r="Y24416" s="429"/>
      <c r="Z24416" s="429"/>
      <c r="AA24416" s="429"/>
      <c r="AB24416" s="185"/>
      <c r="AC24416" s="431"/>
    </row>
    <row r="24417" spans="24:29">
      <c r="X24417" s="429"/>
      <c r="Y24417" s="429"/>
      <c r="Z24417" s="429"/>
      <c r="AA24417" s="429"/>
      <c r="AB24417" s="185"/>
      <c r="AC24417" s="431"/>
    </row>
    <row r="24418" spans="24:29">
      <c r="X24418" s="429"/>
      <c r="Y24418" s="429"/>
      <c r="Z24418" s="429"/>
      <c r="AA24418" s="429"/>
      <c r="AB24418" s="185"/>
      <c r="AC24418" s="431"/>
    </row>
    <row r="24419" spans="24:29">
      <c r="X24419" s="429"/>
      <c r="Y24419" s="429"/>
      <c r="Z24419" s="429"/>
      <c r="AA24419" s="429"/>
      <c r="AB24419" s="185"/>
      <c r="AC24419" s="431"/>
    </row>
    <row r="24420" spans="24:29">
      <c r="X24420" s="429"/>
      <c r="Y24420" s="429"/>
      <c r="Z24420" s="429"/>
      <c r="AA24420" s="429"/>
      <c r="AB24420" s="185"/>
      <c r="AC24420" s="431"/>
    </row>
    <row r="24421" spans="24:29">
      <c r="X24421" s="429"/>
      <c r="Y24421" s="429"/>
      <c r="Z24421" s="429"/>
      <c r="AA24421" s="429"/>
      <c r="AB24421" s="185"/>
      <c r="AC24421" s="431"/>
    </row>
    <row r="24422" spans="24:29">
      <c r="X24422" s="429"/>
      <c r="Y24422" s="429"/>
      <c r="Z24422" s="429"/>
      <c r="AA24422" s="429"/>
      <c r="AB24422" s="185"/>
      <c r="AC24422" s="431"/>
    </row>
    <row r="24423" spans="24:29">
      <c r="X24423" s="429"/>
      <c r="Y24423" s="429"/>
      <c r="Z24423" s="429"/>
      <c r="AA24423" s="429"/>
      <c r="AB24423" s="185"/>
      <c r="AC24423" s="431"/>
    </row>
    <row r="24424" spans="24:29">
      <c r="X24424" s="429"/>
      <c r="Y24424" s="429"/>
      <c r="Z24424" s="429"/>
      <c r="AA24424" s="429"/>
      <c r="AB24424" s="185"/>
      <c r="AC24424" s="431"/>
    </row>
    <row r="24425" spans="24:29">
      <c r="X24425" s="429"/>
      <c r="Y24425" s="429"/>
      <c r="Z24425" s="429"/>
      <c r="AA24425" s="429"/>
      <c r="AB24425" s="185"/>
      <c r="AC24425" s="431"/>
    </row>
    <row r="24426" spans="24:29">
      <c r="X24426" s="429"/>
      <c r="Y24426" s="429"/>
      <c r="Z24426" s="429"/>
      <c r="AA24426" s="429"/>
      <c r="AB24426" s="185"/>
      <c r="AC24426" s="431"/>
    </row>
    <row r="24427" spans="24:29">
      <c r="X24427" s="429"/>
      <c r="Y24427" s="429"/>
      <c r="Z24427" s="429"/>
      <c r="AA24427" s="429"/>
      <c r="AB24427" s="185"/>
      <c r="AC24427" s="431"/>
    </row>
    <row r="24428" spans="24:29">
      <c r="X24428" s="429"/>
      <c r="Y24428" s="429"/>
      <c r="Z24428" s="429"/>
      <c r="AA24428" s="429"/>
      <c r="AB24428" s="185"/>
      <c r="AC24428" s="431"/>
    </row>
    <row r="24429" spans="24:29">
      <c r="X24429" s="429"/>
      <c r="Y24429" s="429"/>
      <c r="Z24429" s="429"/>
      <c r="AA24429" s="429"/>
      <c r="AB24429" s="185"/>
      <c r="AC24429" s="431"/>
    </row>
    <row r="24430" spans="24:29">
      <c r="X24430" s="429"/>
      <c r="Y24430" s="429"/>
      <c r="Z24430" s="429"/>
      <c r="AA24430" s="429"/>
      <c r="AB24430" s="185"/>
      <c r="AC24430" s="431"/>
    </row>
    <row r="24431" spans="24:29">
      <c r="X24431" s="429"/>
      <c r="Y24431" s="429"/>
      <c r="Z24431" s="429"/>
      <c r="AA24431" s="429"/>
      <c r="AB24431" s="185"/>
      <c r="AC24431" s="431"/>
    </row>
    <row r="24432" spans="24:29">
      <c r="X24432" s="429"/>
      <c r="Y24432" s="429"/>
      <c r="Z24432" s="429"/>
      <c r="AA24432" s="429"/>
      <c r="AB24432" s="185"/>
      <c r="AC24432" s="431"/>
    </row>
    <row r="24433" spans="24:29">
      <c r="X24433" s="429"/>
      <c r="Y24433" s="429"/>
      <c r="Z24433" s="429"/>
      <c r="AA24433" s="429"/>
      <c r="AB24433" s="185"/>
      <c r="AC24433" s="431"/>
    </row>
    <row r="24434" spans="24:29">
      <c r="X24434" s="429"/>
      <c r="Y24434" s="429"/>
      <c r="Z24434" s="429"/>
      <c r="AA24434" s="429"/>
      <c r="AB24434" s="185"/>
      <c r="AC24434" s="431"/>
    </row>
    <row r="24435" spans="24:29">
      <c r="X24435" s="429"/>
      <c r="Y24435" s="429"/>
      <c r="Z24435" s="429"/>
      <c r="AA24435" s="429"/>
      <c r="AB24435" s="185"/>
      <c r="AC24435" s="431"/>
    </row>
    <row r="24436" spans="24:29">
      <c r="X24436" s="429"/>
      <c r="Y24436" s="429"/>
      <c r="Z24436" s="429"/>
      <c r="AA24436" s="429"/>
      <c r="AB24436" s="185"/>
      <c r="AC24436" s="431"/>
    </row>
    <row r="24437" spans="24:29">
      <c r="X24437" s="429"/>
      <c r="Y24437" s="429"/>
      <c r="Z24437" s="429"/>
      <c r="AA24437" s="429"/>
      <c r="AB24437" s="185"/>
      <c r="AC24437" s="431"/>
    </row>
    <row r="24438" spans="24:29">
      <c r="X24438" s="429"/>
      <c r="Y24438" s="429"/>
      <c r="Z24438" s="429"/>
      <c r="AA24438" s="429"/>
      <c r="AB24438" s="185"/>
      <c r="AC24438" s="431"/>
    </row>
    <row r="24439" spans="24:29">
      <c r="X24439" s="429"/>
      <c r="Y24439" s="429"/>
      <c r="Z24439" s="429"/>
      <c r="AA24439" s="429"/>
      <c r="AB24439" s="185"/>
      <c r="AC24439" s="431"/>
    </row>
    <row r="24440" spans="24:29">
      <c r="X24440" s="429"/>
      <c r="Y24440" s="429"/>
      <c r="Z24440" s="429"/>
      <c r="AA24440" s="429"/>
      <c r="AB24440" s="185"/>
      <c r="AC24440" s="431"/>
    </row>
    <row r="24441" spans="24:29">
      <c r="X24441" s="429"/>
      <c r="Y24441" s="429"/>
      <c r="Z24441" s="429"/>
      <c r="AA24441" s="429"/>
      <c r="AB24441" s="185"/>
      <c r="AC24441" s="431"/>
    </row>
    <row r="24442" spans="24:29">
      <c r="X24442" s="429"/>
      <c r="Y24442" s="429"/>
      <c r="Z24442" s="429"/>
      <c r="AA24442" s="429"/>
      <c r="AB24442" s="185"/>
      <c r="AC24442" s="431"/>
    </row>
    <row r="24443" spans="24:29">
      <c r="X24443" s="429"/>
      <c r="Y24443" s="429"/>
      <c r="Z24443" s="429"/>
      <c r="AA24443" s="429"/>
      <c r="AB24443" s="185"/>
      <c r="AC24443" s="431"/>
    </row>
    <row r="24444" spans="24:29">
      <c r="X24444" s="429"/>
      <c r="Y24444" s="429"/>
      <c r="Z24444" s="429"/>
      <c r="AA24444" s="429"/>
      <c r="AB24444" s="185"/>
      <c r="AC24444" s="431"/>
    </row>
    <row r="24445" spans="24:29">
      <c r="X24445" s="429"/>
      <c r="Y24445" s="429"/>
      <c r="Z24445" s="429"/>
      <c r="AA24445" s="429"/>
      <c r="AB24445" s="185"/>
      <c r="AC24445" s="431"/>
    </row>
    <row r="24446" spans="24:29">
      <c r="X24446" s="429"/>
      <c r="Y24446" s="429"/>
      <c r="Z24446" s="429"/>
      <c r="AA24446" s="429"/>
      <c r="AB24446" s="185"/>
      <c r="AC24446" s="431"/>
    </row>
    <row r="24447" spans="24:29">
      <c r="X24447" s="429"/>
      <c r="Y24447" s="429"/>
      <c r="Z24447" s="429"/>
      <c r="AA24447" s="429"/>
      <c r="AB24447" s="185"/>
      <c r="AC24447" s="431"/>
    </row>
    <row r="24448" spans="24:29">
      <c r="X24448" s="429"/>
      <c r="Y24448" s="429"/>
      <c r="Z24448" s="429"/>
      <c r="AA24448" s="429"/>
      <c r="AB24448" s="185"/>
      <c r="AC24448" s="431"/>
    </row>
    <row r="24449" spans="24:29">
      <c r="X24449" s="429"/>
      <c r="Y24449" s="429"/>
      <c r="Z24449" s="429"/>
      <c r="AA24449" s="429"/>
      <c r="AB24449" s="185"/>
      <c r="AC24449" s="431"/>
    </row>
    <row r="24450" spans="24:29">
      <c r="X24450" s="429"/>
      <c r="Y24450" s="429"/>
      <c r="Z24450" s="429"/>
      <c r="AA24450" s="429"/>
      <c r="AB24450" s="185"/>
      <c r="AC24450" s="431"/>
    </row>
    <row r="24451" spans="24:29">
      <c r="X24451" s="429"/>
      <c r="Y24451" s="429"/>
      <c r="Z24451" s="429"/>
      <c r="AA24451" s="429"/>
      <c r="AB24451" s="185"/>
      <c r="AC24451" s="431"/>
    </row>
    <row r="24452" spans="24:29">
      <c r="X24452" s="429"/>
      <c r="Y24452" s="429"/>
      <c r="Z24452" s="429"/>
      <c r="AA24452" s="429"/>
      <c r="AB24452" s="185"/>
      <c r="AC24452" s="431"/>
    </row>
    <row r="24453" spans="24:29">
      <c r="X24453" s="429"/>
      <c r="Y24453" s="429"/>
      <c r="Z24453" s="429"/>
      <c r="AA24453" s="429"/>
      <c r="AB24453" s="185"/>
      <c r="AC24453" s="431"/>
    </row>
    <row r="24454" spans="24:29">
      <c r="X24454" s="429"/>
      <c r="Y24454" s="429"/>
      <c r="Z24454" s="429"/>
      <c r="AA24454" s="429"/>
      <c r="AB24454" s="185"/>
      <c r="AC24454" s="431"/>
    </row>
    <row r="24455" spans="24:29">
      <c r="X24455" s="429"/>
      <c r="Y24455" s="429"/>
      <c r="Z24455" s="429"/>
      <c r="AA24455" s="429"/>
      <c r="AB24455" s="185"/>
      <c r="AC24455" s="431"/>
    </row>
    <row r="24456" spans="24:29">
      <c r="X24456" s="429"/>
      <c r="Y24456" s="429"/>
      <c r="Z24456" s="429"/>
      <c r="AA24456" s="429"/>
      <c r="AB24456" s="185"/>
      <c r="AC24456" s="431"/>
    </row>
    <row r="24457" spans="24:29">
      <c r="X24457" s="429"/>
      <c r="Y24457" s="429"/>
      <c r="Z24457" s="429"/>
      <c r="AA24457" s="429"/>
      <c r="AB24457" s="185"/>
      <c r="AC24457" s="431"/>
    </row>
    <row r="24458" spans="24:29">
      <c r="X24458" s="429"/>
      <c r="Y24458" s="429"/>
      <c r="Z24458" s="429"/>
      <c r="AA24458" s="429"/>
      <c r="AB24458" s="185"/>
      <c r="AC24458" s="431"/>
    </row>
    <row r="24459" spans="24:29">
      <c r="X24459" s="429"/>
      <c r="Y24459" s="429"/>
      <c r="Z24459" s="429"/>
      <c r="AA24459" s="429"/>
      <c r="AB24459" s="185"/>
      <c r="AC24459" s="431"/>
    </row>
    <row r="24460" spans="24:29">
      <c r="X24460" s="429"/>
      <c r="Y24460" s="429"/>
      <c r="Z24460" s="429"/>
      <c r="AA24460" s="429"/>
      <c r="AB24460" s="185"/>
      <c r="AC24460" s="431"/>
    </row>
    <row r="24461" spans="24:29">
      <c r="X24461" s="429"/>
      <c r="Y24461" s="429"/>
      <c r="Z24461" s="429"/>
      <c r="AA24461" s="429"/>
      <c r="AB24461" s="185"/>
      <c r="AC24461" s="431"/>
    </row>
    <row r="24462" spans="24:29">
      <c r="X24462" s="429"/>
      <c r="Y24462" s="429"/>
      <c r="Z24462" s="429"/>
      <c r="AA24462" s="429"/>
      <c r="AB24462" s="185"/>
      <c r="AC24462" s="431"/>
    </row>
    <row r="24463" spans="24:29">
      <c r="X24463" s="429"/>
      <c r="Y24463" s="429"/>
      <c r="Z24463" s="429"/>
      <c r="AA24463" s="429"/>
      <c r="AB24463" s="185"/>
      <c r="AC24463" s="431"/>
    </row>
    <row r="24464" spans="24:29">
      <c r="X24464" s="429"/>
      <c r="Y24464" s="429"/>
      <c r="Z24464" s="429"/>
      <c r="AA24464" s="429"/>
      <c r="AB24464" s="185"/>
      <c r="AC24464" s="431"/>
    </row>
    <row r="24465" spans="24:29">
      <c r="X24465" s="429"/>
      <c r="Y24465" s="429"/>
      <c r="Z24465" s="429"/>
      <c r="AA24465" s="429"/>
      <c r="AB24465" s="185"/>
      <c r="AC24465" s="431"/>
    </row>
    <row r="24466" spans="24:29">
      <c r="X24466" s="429"/>
      <c r="Y24466" s="429"/>
      <c r="Z24466" s="429"/>
      <c r="AA24466" s="429"/>
      <c r="AB24466" s="185"/>
      <c r="AC24466" s="431"/>
    </row>
    <row r="24467" spans="24:29">
      <c r="X24467" s="429"/>
      <c r="Y24467" s="429"/>
      <c r="Z24467" s="429"/>
      <c r="AA24467" s="429"/>
      <c r="AB24467" s="185"/>
      <c r="AC24467" s="431"/>
    </row>
    <row r="24468" spans="24:29">
      <c r="X24468" s="429"/>
      <c r="Y24468" s="429"/>
      <c r="Z24468" s="429"/>
      <c r="AA24468" s="429"/>
      <c r="AB24468" s="185"/>
      <c r="AC24468" s="431"/>
    </row>
    <row r="24469" spans="24:29">
      <c r="X24469" s="429"/>
      <c r="Y24469" s="429"/>
      <c r="Z24469" s="429"/>
      <c r="AA24469" s="429"/>
      <c r="AB24469" s="185"/>
      <c r="AC24469" s="431"/>
    </row>
    <row r="24470" spans="24:29">
      <c r="X24470" s="429"/>
      <c r="Y24470" s="429"/>
      <c r="Z24470" s="429"/>
      <c r="AA24470" s="429"/>
      <c r="AB24470" s="185"/>
      <c r="AC24470" s="431"/>
    </row>
    <row r="24471" spans="24:29">
      <c r="X24471" s="429"/>
      <c r="Y24471" s="429"/>
      <c r="Z24471" s="429"/>
      <c r="AA24471" s="429"/>
      <c r="AB24471" s="185"/>
      <c r="AC24471" s="431"/>
    </row>
    <row r="24472" spans="24:29">
      <c r="X24472" s="429"/>
      <c r="Y24472" s="429"/>
      <c r="Z24472" s="429"/>
      <c r="AA24472" s="429"/>
      <c r="AB24472" s="185"/>
      <c r="AC24472" s="431"/>
    </row>
    <row r="24473" spans="24:29">
      <c r="X24473" s="429"/>
      <c r="Y24473" s="429"/>
      <c r="Z24473" s="429"/>
      <c r="AA24473" s="429"/>
      <c r="AB24473" s="185"/>
      <c r="AC24473" s="431"/>
    </row>
    <row r="24474" spans="24:29">
      <c r="X24474" s="429"/>
      <c r="Y24474" s="429"/>
      <c r="Z24474" s="429"/>
      <c r="AA24474" s="429"/>
      <c r="AB24474" s="185"/>
      <c r="AC24474" s="431"/>
    </row>
    <row r="24475" spans="24:29">
      <c r="X24475" s="429"/>
      <c r="Y24475" s="429"/>
      <c r="Z24475" s="429"/>
      <c r="AA24475" s="429"/>
      <c r="AB24475" s="185"/>
      <c r="AC24475" s="431"/>
    </row>
    <row r="24476" spans="24:29">
      <c r="X24476" s="429"/>
      <c r="Y24476" s="429"/>
      <c r="Z24476" s="429"/>
      <c r="AA24476" s="429"/>
      <c r="AB24476" s="185"/>
      <c r="AC24476" s="431"/>
    </row>
    <row r="24477" spans="24:29">
      <c r="X24477" s="429"/>
      <c r="Y24477" s="429"/>
      <c r="Z24477" s="429"/>
      <c r="AA24477" s="429"/>
      <c r="AB24477" s="185"/>
      <c r="AC24477" s="431"/>
    </row>
    <row r="24478" spans="24:29">
      <c r="X24478" s="429"/>
      <c r="Y24478" s="429"/>
      <c r="Z24478" s="429"/>
      <c r="AA24478" s="429"/>
      <c r="AB24478" s="185"/>
      <c r="AC24478" s="431"/>
    </row>
    <row r="24479" spans="24:29">
      <c r="X24479" s="429"/>
      <c r="Y24479" s="429"/>
      <c r="Z24479" s="429"/>
      <c r="AA24479" s="429"/>
      <c r="AB24479" s="185"/>
      <c r="AC24479" s="431"/>
    </row>
    <row r="24480" spans="24:29">
      <c r="X24480" s="429"/>
      <c r="Y24480" s="429"/>
      <c r="Z24480" s="429"/>
      <c r="AA24480" s="429"/>
      <c r="AB24480" s="185"/>
      <c r="AC24480" s="431"/>
    </row>
    <row r="24481" spans="24:29">
      <c r="X24481" s="429"/>
      <c r="Y24481" s="429"/>
      <c r="Z24481" s="429"/>
      <c r="AA24481" s="429"/>
      <c r="AB24481" s="185"/>
      <c r="AC24481" s="431"/>
    </row>
    <row r="24482" spans="24:29">
      <c r="X24482" s="429"/>
      <c r="Y24482" s="429"/>
      <c r="Z24482" s="429"/>
      <c r="AA24482" s="429"/>
      <c r="AB24482" s="185"/>
      <c r="AC24482" s="431"/>
    </row>
    <row r="24483" spans="24:29">
      <c r="X24483" s="429"/>
      <c r="Y24483" s="429"/>
      <c r="Z24483" s="429"/>
      <c r="AA24483" s="429"/>
      <c r="AB24483" s="185"/>
      <c r="AC24483" s="431"/>
    </row>
    <row r="24484" spans="24:29">
      <c r="X24484" s="429"/>
      <c r="Y24484" s="429"/>
      <c r="Z24484" s="429"/>
      <c r="AA24484" s="429"/>
      <c r="AB24484" s="185"/>
      <c r="AC24484" s="431"/>
    </row>
    <row r="24485" spans="24:29">
      <c r="X24485" s="429"/>
      <c r="Y24485" s="429"/>
      <c r="Z24485" s="429"/>
      <c r="AA24485" s="429"/>
      <c r="AB24485" s="185"/>
      <c r="AC24485" s="431"/>
    </row>
    <row r="24486" spans="24:29">
      <c r="X24486" s="429"/>
      <c r="Y24486" s="429"/>
      <c r="Z24486" s="429"/>
      <c r="AA24486" s="429"/>
      <c r="AB24486" s="185"/>
      <c r="AC24486" s="431"/>
    </row>
    <row r="24487" spans="24:29">
      <c r="X24487" s="429"/>
      <c r="Y24487" s="429"/>
      <c r="Z24487" s="429"/>
      <c r="AA24487" s="429"/>
      <c r="AB24487" s="185"/>
      <c r="AC24487" s="431"/>
    </row>
    <row r="24488" spans="24:29">
      <c r="X24488" s="429"/>
      <c r="Y24488" s="429"/>
      <c r="Z24488" s="429"/>
      <c r="AA24488" s="429"/>
      <c r="AB24488" s="185"/>
      <c r="AC24488" s="431"/>
    </row>
    <row r="24489" spans="24:29">
      <c r="X24489" s="429"/>
      <c r="Y24489" s="429"/>
      <c r="Z24489" s="429"/>
      <c r="AA24489" s="429"/>
      <c r="AB24489" s="185"/>
      <c r="AC24489" s="431"/>
    </row>
    <row r="24490" spans="24:29">
      <c r="X24490" s="429"/>
      <c r="Y24490" s="429"/>
      <c r="Z24490" s="429"/>
      <c r="AA24490" s="429"/>
      <c r="AB24490" s="185"/>
      <c r="AC24490" s="431"/>
    </row>
    <row r="24491" spans="24:29">
      <c r="X24491" s="429"/>
      <c r="Y24491" s="429"/>
      <c r="Z24491" s="429"/>
      <c r="AA24491" s="429"/>
      <c r="AB24491" s="185"/>
      <c r="AC24491" s="431"/>
    </row>
    <row r="24492" spans="24:29">
      <c r="X24492" s="429"/>
      <c r="Y24492" s="429"/>
      <c r="Z24492" s="429"/>
      <c r="AA24492" s="429"/>
      <c r="AB24492" s="185"/>
      <c r="AC24492" s="431"/>
    </row>
    <row r="24493" spans="24:29">
      <c r="X24493" s="429"/>
      <c r="Y24493" s="429"/>
      <c r="Z24493" s="429"/>
      <c r="AA24493" s="429"/>
      <c r="AB24493" s="185"/>
      <c r="AC24493" s="431"/>
    </row>
    <row r="24494" spans="24:29">
      <c r="X24494" s="429"/>
      <c r="Y24494" s="429"/>
      <c r="Z24494" s="429"/>
      <c r="AA24494" s="429"/>
      <c r="AB24494" s="185"/>
      <c r="AC24494" s="431"/>
    </row>
    <row r="24495" spans="24:29">
      <c r="X24495" s="429"/>
      <c r="Y24495" s="429"/>
      <c r="Z24495" s="429"/>
      <c r="AA24495" s="429"/>
      <c r="AB24495" s="185"/>
      <c r="AC24495" s="431"/>
    </row>
    <row r="24496" spans="24:29">
      <c r="X24496" s="429"/>
      <c r="Y24496" s="429"/>
      <c r="Z24496" s="429"/>
      <c r="AA24496" s="429"/>
      <c r="AB24496" s="185"/>
      <c r="AC24496" s="431"/>
    </row>
    <row r="24497" spans="24:29">
      <c r="X24497" s="429"/>
      <c r="Y24497" s="429"/>
      <c r="Z24497" s="429"/>
      <c r="AA24497" s="429"/>
      <c r="AB24497" s="185"/>
      <c r="AC24497" s="431"/>
    </row>
    <row r="24498" spans="24:29">
      <c r="X24498" s="429"/>
      <c r="Y24498" s="429"/>
      <c r="Z24498" s="429"/>
      <c r="AA24498" s="429"/>
      <c r="AB24498" s="185"/>
      <c r="AC24498" s="431"/>
    </row>
    <row r="24499" spans="24:29">
      <c r="X24499" s="429"/>
      <c r="Y24499" s="429"/>
      <c r="Z24499" s="429"/>
      <c r="AA24499" s="429"/>
      <c r="AB24499" s="185"/>
      <c r="AC24499" s="431"/>
    </row>
    <row r="24500" spans="24:29">
      <c r="X24500" s="429"/>
      <c r="Y24500" s="429"/>
      <c r="Z24500" s="429"/>
      <c r="AA24500" s="429"/>
      <c r="AB24500" s="185"/>
      <c r="AC24500" s="431"/>
    </row>
    <row r="24501" spans="24:29">
      <c r="X24501" s="429"/>
      <c r="Y24501" s="429"/>
      <c r="Z24501" s="429"/>
      <c r="AA24501" s="429"/>
      <c r="AB24501" s="185"/>
      <c r="AC24501" s="431"/>
    </row>
    <row r="24502" spans="24:29">
      <c r="X24502" s="429"/>
      <c r="Y24502" s="429"/>
      <c r="Z24502" s="429"/>
      <c r="AA24502" s="429"/>
      <c r="AB24502" s="185"/>
      <c r="AC24502" s="431"/>
    </row>
    <row r="24503" spans="24:29">
      <c r="X24503" s="429"/>
      <c r="Y24503" s="429"/>
      <c r="Z24503" s="429"/>
      <c r="AA24503" s="429"/>
      <c r="AB24503" s="185"/>
      <c r="AC24503" s="431"/>
    </row>
    <row r="24504" spans="24:29">
      <c r="X24504" s="429"/>
      <c r="Y24504" s="429"/>
      <c r="Z24504" s="429"/>
      <c r="AA24504" s="429"/>
      <c r="AB24504" s="185"/>
      <c r="AC24504" s="431"/>
    </row>
    <row r="24505" spans="24:29">
      <c r="X24505" s="429"/>
      <c r="Y24505" s="429"/>
      <c r="Z24505" s="429"/>
      <c r="AA24505" s="429"/>
      <c r="AB24505" s="185"/>
      <c r="AC24505" s="431"/>
    </row>
    <row r="24506" spans="24:29">
      <c r="X24506" s="429"/>
      <c r="Y24506" s="429"/>
      <c r="Z24506" s="429"/>
      <c r="AA24506" s="429"/>
      <c r="AB24506" s="185"/>
      <c r="AC24506" s="431"/>
    </row>
    <row r="24507" spans="24:29">
      <c r="X24507" s="429"/>
      <c r="Y24507" s="429"/>
      <c r="Z24507" s="429"/>
      <c r="AA24507" s="429"/>
      <c r="AB24507" s="185"/>
      <c r="AC24507" s="431"/>
    </row>
    <row r="24508" spans="24:29">
      <c r="X24508" s="429"/>
      <c r="Y24508" s="429"/>
      <c r="Z24508" s="429"/>
      <c r="AA24508" s="429"/>
      <c r="AB24508" s="185"/>
      <c r="AC24508" s="431"/>
    </row>
    <row r="24509" spans="24:29">
      <c r="X24509" s="429"/>
      <c r="Y24509" s="429"/>
      <c r="Z24509" s="429"/>
      <c r="AA24509" s="429"/>
      <c r="AB24509" s="185"/>
      <c r="AC24509" s="431"/>
    </row>
    <row r="24510" spans="24:29">
      <c r="X24510" s="429"/>
      <c r="Y24510" s="429"/>
      <c r="Z24510" s="429"/>
      <c r="AA24510" s="429"/>
      <c r="AB24510" s="185"/>
      <c r="AC24510" s="431"/>
    </row>
    <row r="24511" spans="24:29">
      <c r="X24511" s="429"/>
      <c r="Y24511" s="429"/>
      <c r="Z24511" s="429"/>
      <c r="AA24511" s="429"/>
      <c r="AB24511" s="185"/>
      <c r="AC24511" s="431"/>
    </row>
    <row r="24512" spans="24:29">
      <c r="X24512" s="429"/>
      <c r="Y24512" s="429"/>
      <c r="Z24512" s="429"/>
      <c r="AA24512" s="429"/>
      <c r="AB24512" s="185"/>
      <c r="AC24512" s="431"/>
    </row>
    <row r="24513" spans="24:29">
      <c r="X24513" s="429"/>
      <c r="Y24513" s="429"/>
      <c r="Z24513" s="429"/>
      <c r="AA24513" s="429"/>
      <c r="AB24513" s="185"/>
      <c r="AC24513" s="431"/>
    </row>
    <row r="24514" spans="24:29">
      <c r="X24514" s="429"/>
      <c r="Y24514" s="429"/>
      <c r="Z24514" s="429"/>
      <c r="AA24514" s="429"/>
      <c r="AB24514" s="185"/>
      <c r="AC24514" s="431"/>
    </row>
    <row r="24515" spans="24:29">
      <c r="X24515" s="429"/>
      <c r="Y24515" s="429"/>
      <c r="Z24515" s="429"/>
      <c r="AA24515" s="429"/>
      <c r="AB24515" s="185"/>
      <c r="AC24515" s="431"/>
    </row>
    <row r="24516" spans="24:29">
      <c r="X24516" s="429"/>
      <c r="Y24516" s="429"/>
      <c r="Z24516" s="429"/>
      <c r="AA24516" s="429"/>
      <c r="AB24516" s="185"/>
      <c r="AC24516" s="431"/>
    </row>
    <row r="24517" spans="24:29">
      <c r="X24517" s="429"/>
      <c r="Y24517" s="429"/>
      <c r="Z24517" s="429"/>
      <c r="AA24517" s="429"/>
      <c r="AB24517" s="185"/>
      <c r="AC24517" s="431"/>
    </row>
    <row r="24518" spans="24:29">
      <c r="X24518" s="429"/>
      <c r="Y24518" s="429"/>
      <c r="Z24518" s="429"/>
      <c r="AA24518" s="429"/>
      <c r="AB24518" s="185"/>
      <c r="AC24518" s="431"/>
    </row>
    <row r="24519" spans="24:29">
      <c r="X24519" s="429"/>
      <c r="Y24519" s="429"/>
      <c r="Z24519" s="429"/>
      <c r="AA24519" s="429"/>
      <c r="AB24519" s="185"/>
      <c r="AC24519" s="431"/>
    </row>
    <row r="24520" spans="24:29">
      <c r="X24520" s="429"/>
      <c r="Y24520" s="429"/>
      <c r="Z24520" s="429"/>
      <c r="AA24520" s="429"/>
      <c r="AB24520" s="185"/>
      <c r="AC24520" s="431"/>
    </row>
    <row r="24521" spans="24:29">
      <c r="X24521" s="429"/>
      <c r="Y24521" s="429"/>
      <c r="Z24521" s="429"/>
      <c r="AA24521" s="429"/>
      <c r="AB24521" s="185"/>
      <c r="AC24521" s="431"/>
    </row>
    <row r="24522" spans="24:29">
      <c r="X24522" s="429"/>
      <c r="Y24522" s="429"/>
      <c r="Z24522" s="429"/>
      <c r="AA24522" s="429"/>
      <c r="AB24522" s="185"/>
      <c r="AC24522" s="431"/>
    </row>
    <row r="24523" spans="24:29">
      <c r="X24523" s="429"/>
      <c r="Y24523" s="429"/>
      <c r="Z24523" s="429"/>
      <c r="AA24523" s="429"/>
      <c r="AB24523" s="185"/>
      <c r="AC24523" s="431"/>
    </row>
    <row r="24524" spans="24:29">
      <c r="X24524" s="429"/>
      <c r="Y24524" s="429"/>
      <c r="Z24524" s="429"/>
      <c r="AA24524" s="429"/>
      <c r="AB24524" s="185"/>
      <c r="AC24524" s="431"/>
    </row>
    <row r="24525" spans="24:29">
      <c r="X24525" s="429"/>
      <c r="Y24525" s="429"/>
      <c r="Z24525" s="429"/>
      <c r="AA24525" s="429"/>
      <c r="AB24525" s="185"/>
      <c r="AC24525" s="431"/>
    </row>
    <row r="24526" spans="24:29">
      <c r="X24526" s="429"/>
      <c r="Y24526" s="429"/>
      <c r="Z24526" s="429"/>
      <c r="AA24526" s="429"/>
      <c r="AB24526" s="185"/>
      <c r="AC24526" s="431"/>
    </row>
    <row r="24527" spans="24:29">
      <c r="X24527" s="429"/>
      <c r="Y24527" s="429"/>
      <c r="Z24527" s="429"/>
      <c r="AA24527" s="429"/>
      <c r="AB24527" s="185"/>
      <c r="AC24527" s="431"/>
    </row>
    <row r="24528" spans="24:29">
      <c r="X24528" s="429"/>
      <c r="Y24528" s="429"/>
      <c r="Z24528" s="429"/>
      <c r="AA24528" s="429"/>
      <c r="AB24528" s="185"/>
      <c r="AC24528" s="431"/>
    </row>
    <row r="24529" spans="24:29">
      <c r="X24529" s="429"/>
      <c r="Y24529" s="429"/>
      <c r="Z24529" s="429"/>
      <c r="AA24529" s="429"/>
      <c r="AB24529" s="185"/>
      <c r="AC24529" s="431"/>
    </row>
    <row r="24530" spans="24:29">
      <c r="X24530" s="429"/>
      <c r="Y24530" s="429"/>
      <c r="Z24530" s="429"/>
      <c r="AA24530" s="429"/>
      <c r="AB24530" s="185"/>
      <c r="AC24530" s="431"/>
    </row>
    <row r="24531" spans="24:29">
      <c r="X24531" s="429"/>
      <c r="Y24531" s="429"/>
      <c r="Z24531" s="429"/>
      <c r="AA24531" s="429"/>
      <c r="AB24531" s="185"/>
      <c r="AC24531" s="431"/>
    </row>
    <row r="24532" spans="24:29">
      <c r="X24532" s="429"/>
      <c r="Y24532" s="429"/>
      <c r="Z24532" s="429"/>
      <c r="AA24532" s="429"/>
      <c r="AB24532" s="185"/>
      <c r="AC24532" s="431"/>
    </row>
    <row r="24533" spans="24:29">
      <c r="X24533" s="429"/>
      <c r="Y24533" s="429"/>
      <c r="Z24533" s="429"/>
      <c r="AA24533" s="429"/>
      <c r="AB24533" s="185"/>
      <c r="AC24533" s="431"/>
    </row>
    <row r="24534" spans="24:29">
      <c r="X24534" s="429"/>
      <c r="Y24534" s="429"/>
      <c r="Z24534" s="429"/>
      <c r="AA24534" s="429"/>
      <c r="AB24534" s="185"/>
      <c r="AC24534" s="431"/>
    </row>
    <row r="24535" spans="24:29">
      <c r="X24535" s="429"/>
      <c r="Y24535" s="429"/>
      <c r="Z24535" s="429"/>
      <c r="AA24535" s="429"/>
      <c r="AB24535" s="185"/>
      <c r="AC24535" s="431"/>
    </row>
    <row r="24536" spans="24:29">
      <c r="X24536" s="429"/>
      <c r="Y24536" s="429"/>
      <c r="Z24536" s="429"/>
      <c r="AA24536" s="429"/>
      <c r="AB24536" s="185"/>
      <c r="AC24536" s="431"/>
    </row>
    <row r="24537" spans="24:29">
      <c r="X24537" s="429"/>
      <c r="Y24537" s="429"/>
      <c r="Z24537" s="429"/>
      <c r="AA24537" s="429"/>
      <c r="AB24537" s="185"/>
      <c r="AC24537" s="431"/>
    </row>
    <row r="24538" spans="24:29">
      <c r="X24538" s="429"/>
      <c r="Y24538" s="429"/>
      <c r="Z24538" s="429"/>
      <c r="AA24538" s="429"/>
      <c r="AB24538" s="185"/>
      <c r="AC24538" s="431"/>
    </row>
    <row r="24539" spans="24:29">
      <c r="X24539" s="429"/>
      <c r="Y24539" s="429"/>
      <c r="Z24539" s="429"/>
      <c r="AA24539" s="429"/>
      <c r="AB24539" s="185"/>
      <c r="AC24539" s="431"/>
    </row>
    <row r="24540" spans="24:29">
      <c r="X24540" s="429"/>
      <c r="Y24540" s="429"/>
      <c r="Z24540" s="429"/>
      <c r="AA24540" s="429"/>
      <c r="AB24540" s="185"/>
      <c r="AC24540" s="431"/>
    </row>
    <row r="24541" spans="24:29">
      <c r="X24541" s="429"/>
      <c r="Y24541" s="429"/>
      <c r="Z24541" s="429"/>
      <c r="AA24541" s="429"/>
      <c r="AB24541" s="185"/>
      <c r="AC24541" s="431"/>
    </row>
    <row r="24542" spans="24:29">
      <c r="X24542" s="429"/>
      <c r="Y24542" s="429"/>
      <c r="Z24542" s="429"/>
      <c r="AA24542" s="429"/>
      <c r="AB24542" s="185"/>
      <c r="AC24542" s="431"/>
    </row>
    <row r="24543" spans="24:29">
      <c r="X24543" s="429"/>
      <c r="Y24543" s="429"/>
      <c r="Z24543" s="429"/>
      <c r="AA24543" s="429"/>
      <c r="AB24543" s="185"/>
      <c r="AC24543" s="431"/>
    </row>
    <row r="24544" spans="24:29">
      <c r="X24544" s="429"/>
      <c r="Y24544" s="429"/>
      <c r="Z24544" s="429"/>
      <c r="AA24544" s="429"/>
      <c r="AB24544" s="185"/>
      <c r="AC24544" s="431"/>
    </row>
    <row r="24545" spans="24:29">
      <c r="X24545" s="429"/>
      <c r="Y24545" s="429"/>
      <c r="Z24545" s="429"/>
      <c r="AA24545" s="429"/>
      <c r="AB24545" s="185"/>
      <c r="AC24545" s="431"/>
    </row>
    <row r="24546" spans="24:29">
      <c r="X24546" s="429"/>
      <c r="Y24546" s="429"/>
      <c r="Z24546" s="429"/>
      <c r="AA24546" s="429"/>
      <c r="AB24546" s="185"/>
      <c r="AC24546" s="431"/>
    </row>
    <row r="24547" spans="24:29">
      <c r="X24547" s="429"/>
      <c r="Y24547" s="429"/>
      <c r="Z24547" s="429"/>
      <c r="AA24547" s="429"/>
      <c r="AB24547" s="185"/>
      <c r="AC24547" s="431"/>
    </row>
    <row r="24548" spans="24:29">
      <c r="X24548" s="429"/>
      <c r="Y24548" s="429"/>
      <c r="Z24548" s="429"/>
      <c r="AA24548" s="429"/>
      <c r="AB24548" s="185"/>
      <c r="AC24548" s="431"/>
    </row>
    <row r="24549" spans="24:29">
      <c r="X24549" s="429"/>
      <c r="Y24549" s="429"/>
      <c r="Z24549" s="429"/>
      <c r="AA24549" s="429"/>
      <c r="AB24549" s="185"/>
      <c r="AC24549" s="431"/>
    </row>
    <row r="24550" spans="24:29">
      <c r="X24550" s="429"/>
      <c r="Y24550" s="429"/>
      <c r="Z24550" s="429"/>
      <c r="AA24550" s="429"/>
      <c r="AB24550" s="185"/>
      <c r="AC24550" s="431"/>
    </row>
    <row r="24551" spans="24:29">
      <c r="X24551" s="429"/>
      <c r="Y24551" s="429"/>
      <c r="Z24551" s="429"/>
      <c r="AA24551" s="429"/>
      <c r="AB24551" s="185"/>
      <c r="AC24551" s="431"/>
    </row>
    <row r="24552" spans="24:29">
      <c r="X24552" s="429"/>
      <c r="Y24552" s="429"/>
      <c r="Z24552" s="429"/>
      <c r="AA24552" s="429"/>
      <c r="AB24552" s="185"/>
      <c r="AC24552" s="431"/>
    </row>
    <row r="24553" spans="24:29">
      <c r="X24553" s="429"/>
      <c r="Y24553" s="429"/>
      <c r="Z24553" s="429"/>
      <c r="AA24553" s="429"/>
      <c r="AB24553" s="185"/>
      <c r="AC24553" s="431"/>
    </row>
    <row r="24554" spans="24:29">
      <c r="X24554" s="429"/>
      <c r="Y24554" s="429"/>
      <c r="Z24554" s="429"/>
      <c r="AA24554" s="429"/>
      <c r="AB24554" s="185"/>
      <c r="AC24554" s="431"/>
    </row>
    <row r="24555" spans="24:29">
      <c r="X24555" s="429"/>
      <c r="Y24555" s="429"/>
      <c r="Z24555" s="429"/>
      <c r="AA24555" s="429"/>
      <c r="AB24555" s="185"/>
      <c r="AC24555" s="431"/>
    </row>
    <row r="24556" spans="24:29">
      <c r="X24556" s="429"/>
      <c r="Y24556" s="429"/>
      <c r="Z24556" s="429"/>
      <c r="AA24556" s="429"/>
      <c r="AB24556" s="185"/>
      <c r="AC24556" s="431"/>
    </row>
    <row r="24557" spans="24:29">
      <c r="X24557" s="429"/>
      <c r="Y24557" s="429"/>
      <c r="Z24557" s="429"/>
      <c r="AA24557" s="429"/>
      <c r="AB24557" s="185"/>
      <c r="AC24557" s="431"/>
    </row>
    <row r="24558" spans="24:29">
      <c r="X24558" s="429"/>
      <c r="Y24558" s="429"/>
      <c r="Z24558" s="429"/>
      <c r="AA24558" s="429"/>
      <c r="AB24558" s="185"/>
      <c r="AC24558" s="431"/>
    </row>
    <row r="24559" spans="24:29">
      <c r="X24559" s="429"/>
      <c r="Y24559" s="429"/>
      <c r="Z24559" s="429"/>
      <c r="AA24559" s="429"/>
      <c r="AB24559" s="185"/>
      <c r="AC24559" s="431"/>
    </row>
    <row r="24560" spans="24:29">
      <c r="X24560" s="429"/>
      <c r="Y24560" s="429"/>
      <c r="Z24560" s="429"/>
      <c r="AA24560" s="429"/>
      <c r="AB24560" s="185"/>
      <c r="AC24560" s="431"/>
    </row>
    <row r="24561" spans="24:29">
      <c r="X24561" s="429"/>
      <c r="Y24561" s="429"/>
      <c r="Z24561" s="429"/>
      <c r="AA24561" s="429"/>
      <c r="AB24561" s="185"/>
      <c r="AC24561" s="431"/>
    </row>
    <row r="24562" spans="24:29">
      <c r="X24562" s="429"/>
      <c r="Y24562" s="429"/>
      <c r="Z24562" s="429"/>
      <c r="AA24562" s="429"/>
      <c r="AB24562" s="185"/>
      <c r="AC24562" s="431"/>
    </row>
    <row r="24563" spans="24:29">
      <c r="X24563" s="429"/>
      <c r="Y24563" s="429"/>
      <c r="Z24563" s="429"/>
      <c r="AA24563" s="429"/>
      <c r="AB24563" s="185"/>
      <c r="AC24563" s="431"/>
    </row>
    <row r="24564" spans="24:29">
      <c r="X24564" s="429"/>
      <c r="Y24564" s="429"/>
      <c r="Z24564" s="429"/>
      <c r="AA24564" s="429"/>
      <c r="AB24564" s="185"/>
      <c r="AC24564" s="431"/>
    </row>
    <row r="24565" spans="24:29">
      <c r="X24565" s="429"/>
      <c r="Y24565" s="429"/>
      <c r="Z24565" s="429"/>
      <c r="AA24565" s="429"/>
      <c r="AB24565" s="185"/>
      <c r="AC24565" s="431"/>
    </row>
    <row r="24566" spans="24:29">
      <c r="X24566" s="429"/>
      <c r="Y24566" s="429"/>
      <c r="Z24566" s="429"/>
      <c r="AA24566" s="429"/>
      <c r="AB24566" s="185"/>
      <c r="AC24566" s="431"/>
    </row>
    <row r="24567" spans="24:29">
      <c r="X24567" s="429"/>
      <c r="Y24567" s="429"/>
      <c r="Z24567" s="429"/>
      <c r="AA24567" s="429"/>
      <c r="AB24567" s="185"/>
      <c r="AC24567" s="431"/>
    </row>
    <row r="24568" spans="24:29">
      <c r="X24568" s="429"/>
      <c r="Y24568" s="429"/>
      <c r="Z24568" s="429"/>
      <c r="AA24568" s="429"/>
      <c r="AB24568" s="185"/>
      <c r="AC24568" s="431"/>
    </row>
    <row r="24569" spans="24:29">
      <c r="X24569" s="429"/>
      <c r="Y24569" s="429"/>
      <c r="Z24569" s="429"/>
      <c r="AA24569" s="429"/>
      <c r="AB24569" s="185"/>
      <c r="AC24569" s="431"/>
    </row>
    <row r="24570" spans="24:29">
      <c r="X24570" s="429"/>
      <c r="Y24570" s="429"/>
      <c r="Z24570" s="429"/>
      <c r="AA24570" s="429"/>
      <c r="AB24570" s="185"/>
      <c r="AC24570" s="431"/>
    </row>
    <row r="24571" spans="24:29">
      <c r="X24571" s="429"/>
      <c r="Y24571" s="429"/>
      <c r="Z24571" s="429"/>
      <c r="AA24571" s="429"/>
      <c r="AB24571" s="185"/>
      <c r="AC24571" s="431"/>
    </row>
    <row r="24572" spans="24:29">
      <c r="X24572" s="429"/>
      <c r="Y24572" s="429"/>
      <c r="Z24572" s="429"/>
      <c r="AA24572" s="429"/>
      <c r="AB24572" s="185"/>
      <c r="AC24572" s="431"/>
    </row>
    <row r="24573" spans="24:29">
      <c r="X24573" s="429"/>
      <c r="Y24573" s="429"/>
      <c r="Z24573" s="429"/>
      <c r="AA24573" s="429"/>
      <c r="AB24573" s="185"/>
      <c r="AC24573" s="431"/>
    </row>
    <row r="24574" spans="24:29">
      <c r="X24574" s="429"/>
      <c r="Y24574" s="429"/>
      <c r="Z24574" s="429"/>
      <c r="AA24574" s="429"/>
      <c r="AB24574" s="185"/>
      <c r="AC24574" s="431"/>
    </row>
    <row r="24575" spans="24:29">
      <c r="X24575" s="429"/>
      <c r="Y24575" s="429"/>
      <c r="Z24575" s="429"/>
      <c r="AA24575" s="429"/>
      <c r="AB24575" s="185"/>
      <c r="AC24575" s="431"/>
    </row>
    <row r="24576" spans="24:29">
      <c r="X24576" s="429"/>
      <c r="Y24576" s="429"/>
      <c r="Z24576" s="429"/>
      <c r="AA24576" s="429"/>
      <c r="AB24576" s="185"/>
      <c r="AC24576" s="431"/>
    </row>
    <row r="24577" spans="24:29">
      <c r="X24577" s="429"/>
      <c r="Y24577" s="429"/>
      <c r="Z24577" s="429"/>
      <c r="AA24577" s="429"/>
      <c r="AB24577" s="185"/>
      <c r="AC24577" s="431"/>
    </row>
    <row r="24578" spans="24:29">
      <c r="X24578" s="429"/>
      <c r="Y24578" s="429"/>
      <c r="Z24578" s="429"/>
      <c r="AA24578" s="429"/>
      <c r="AB24578" s="185"/>
      <c r="AC24578" s="431"/>
    </row>
    <row r="24579" spans="24:29">
      <c r="X24579" s="429"/>
      <c r="Y24579" s="429"/>
      <c r="Z24579" s="429"/>
      <c r="AA24579" s="429"/>
      <c r="AB24579" s="185"/>
      <c r="AC24579" s="431"/>
    </row>
    <row r="24580" spans="24:29">
      <c r="X24580" s="429"/>
      <c r="Y24580" s="429"/>
      <c r="Z24580" s="429"/>
      <c r="AA24580" s="429"/>
      <c r="AB24580" s="185"/>
      <c r="AC24580" s="431"/>
    </row>
    <row r="24581" spans="24:29">
      <c r="X24581" s="429"/>
      <c r="Y24581" s="429"/>
      <c r="Z24581" s="429"/>
      <c r="AA24581" s="429"/>
      <c r="AB24581" s="185"/>
      <c r="AC24581" s="431"/>
    </row>
    <row r="24582" spans="24:29">
      <c r="X24582" s="429"/>
      <c r="Y24582" s="429"/>
      <c r="Z24582" s="429"/>
      <c r="AA24582" s="429"/>
      <c r="AB24582" s="185"/>
      <c r="AC24582" s="431"/>
    </row>
    <row r="24583" spans="24:29">
      <c r="X24583" s="429"/>
      <c r="Y24583" s="429"/>
      <c r="Z24583" s="429"/>
      <c r="AA24583" s="429"/>
      <c r="AB24583" s="185"/>
      <c r="AC24583" s="431"/>
    </row>
    <row r="24584" spans="24:29">
      <c r="X24584" s="429"/>
      <c r="Y24584" s="429"/>
      <c r="Z24584" s="429"/>
      <c r="AA24584" s="429"/>
      <c r="AB24584" s="185"/>
      <c r="AC24584" s="431"/>
    </row>
    <row r="24585" spans="24:29">
      <c r="X24585" s="429"/>
      <c r="Y24585" s="429"/>
      <c r="Z24585" s="429"/>
      <c r="AA24585" s="429"/>
      <c r="AB24585" s="185"/>
      <c r="AC24585" s="431"/>
    </row>
    <row r="24586" spans="24:29">
      <c r="X24586" s="429"/>
      <c r="Y24586" s="429"/>
      <c r="Z24586" s="429"/>
      <c r="AA24586" s="429"/>
      <c r="AB24586" s="185"/>
      <c r="AC24586" s="431"/>
    </row>
    <row r="24587" spans="24:29">
      <c r="X24587" s="429"/>
      <c r="Y24587" s="429"/>
      <c r="Z24587" s="429"/>
      <c r="AA24587" s="429"/>
      <c r="AB24587" s="185"/>
      <c r="AC24587" s="431"/>
    </row>
    <row r="24588" spans="24:29">
      <c r="X24588" s="429"/>
      <c r="Y24588" s="429"/>
      <c r="Z24588" s="429"/>
      <c r="AA24588" s="429"/>
      <c r="AB24588" s="185"/>
      <c r="AC24588" s="431"/>
    </row>
    <row r="24589" spans="24:29">
      <c r="X24589" s="429"/>
      <c r="Y24589" s="429"/>
      <c r="Z24589" s="429"/>
      <c r="AA24589" s="429"/>
      <c r="AB24589" s="185"/>
      <c r="AC24589" s="431"/>
    </row>
    <row r="24590" spans="24:29">
      <c r="X24590" s="429"/>
      <c r="Y24590" s="429"/>
      <c r="Z24590" s="429"/>
      <c r="AA24590" s="429"/>
      <c r="AB24590" s="185"/>
      <c r="AC24590" s="431"/>
    </row>
    <row r="24591" spans="24:29">
      <c r="X24591" s="429"/>
      <c r="Y24591" s="429"/>
      <c r="Z24591" s="429"/>
      <c r="AA24591" s="429"/>
      <c r="AB24591" s="185"/>
      <c r="AC24591" s="431"/>
    </row>
    <row r="24592" spans="24:29">
      <c r="X24592" s="429"/>
      <c r="Y24592" s="429"/>
      <c r="Z24592" s="429"/>
      <c r="AA24592" s="429"/>
      <c r="AB24592" s="185"/>
      <c r="AC24592" s="431"/>
    </row>
    <row r="24593" spans="24:29">
      <c r="X24593" s="429"/>
      <c r="Y24593" s="429"/>
      <c r="Z24593" s="429"/>
      <c r="AA24593" s="429"/>
      <c r="AB24593" s="185"/>
      <c r="AC24593" s="431"/>
    </row>
    <row r="24594" spans="24:29">
      <c r="X24594" s="429"/>
      <c r="Y24594" s="429"/>
      <c r="Z24594" s="429"/>
      <c r="AA24594" s="429"/>
      <c r="AB24594" s="185"/>
      <c r="AC24594" s="431"/>
    </row>
    <row r="24595" spans="24:29">
      <c r="X24595" s="429"/>
      <c r="Y24595" s="429"/>
      <c r="Z24595" s="429"/>
      <c r="AA24595" s="429"/>
      <c r="AB24595" s="185"/>
      <c r="AC24595" s="431"/>
    </row>
    <row r="24596" spans="24:29">
      <c r="X24596" s="429"/>
      <c r="Y24596" s="429"/>
      <c r="Z24596" s="429"/>
      <c r="AA24596" s="429"/>
      <c r="AB24596" s="185"/>
      <c r="AC24596" s="431"/>
    </row>
    <row r="24597" spans="24:29">
      <c r="X24597" s="429"/>
      <c r="Y24597" s="429"/>
      <c r="Z24597" s="429"/>
      <c r="AA24597" s="429"/>
      <c r="AB24597" s="185"/>
      <c r="AC24597" s="431"/>
    </row>
    <row r="24598" spans="24:29">
      <c r="X24598" s="429"/>
      <c r="Y24598" s="429"/>
      <c r="Z24598" s="429"/>
      <c r="AA24598" s="429"/>
      <c r="AB24598" s="185"/>
      <c r="AC24598" s="431"/>
    </row>
    <row r="24599" spans="24:29">
      <c r="X24599" s="429"/>
      <c r="Y24599" s="429"/>
      <c r="Z24599" s="429"/>
      <c r="AA24599" s="429"/>
      <c r="AB24599" s="185"/>
      <c r="AC24599" s="431"/>
    </row>
    <row r="24600" spans="24:29">
      <c r="X24600" s="429"/>
      <c r="Y24600" s="429"/>
      <c r="Z24600" s="429"/>
      <c r="AA24600" s="429"/>
      <c r="AB24600" s="185"/>
      <c r="AC24600" s="431"/>
    </row>
    <row r="24601" spans="24:29">
      <c r="X24601" s="429"/>
      <c r="Y24601" s="429"/>
      <c r="Z24601" s="429"/>
      <c r="AA24601" s="429"/>
      <c r="AB24601" s="185"/>
      <c r="AC24601" s="431"/>
    </row>
    <row r="24602" spans="24:29">
      <c r="X24602" s="429"/>
      <c r="Y24602" s="429"/>
      <c r="Z24602" s="429"/>
      <c r="AA24602" s="429"/>
      <c r="AB24602" s="185"/>
      <c r="AC24602" s="431"/>
    </row>
    <row r="24603" spans="24:29">
      <c r="X24603" s="429"/>
      <c r="Y24603" s="429"/>
      <c r="Z24603" s="429"/>
      <c r="AA24603" s="429"/>
      <c r="AB24603" s="185"/>
      <c r="AC24603" s="431"/>
    </row>
    <row r="24604" spans="24:29">
      <c r="X24604" s="429"/>
      <c r="Y24604" s="429"/>
      <c r="Z24604" s="429"/>
      <c r="AA24604" s="429"/>
      <c r="AB24604" s="185"/>
      <c r="AC24604" s="431"/>
    </row>
    <row r="24605" spans="24:29">
      <c r="X24605" s="429"/>
      <c r="Y24605" s="429"/>
      <c r="Z24605" s="429"/>
      <c r="AA24605" s="429"/>
      <c r="AB24605" s="185"/>
      <c r="AC24605" s="431"/>
    </row>
    <row r="24606" spans="24:29">
      <c r="X24606" s="429"/>
      <c r="Y24606" s="429"/>
      <c r="Z24606" s="429"/>
      <c r="AA24606" s="429"/>
      <c r="AB24606" s="185"/>
      <c r="AC24606" s="431"/>
    </row>
    <row r="24607" spans="24:29">
      <c r="X24607" s="429"/>
      <c r="Y24607" s="429"/>
      <c r="Z24607" s="429"/>
      <c r="AA24607" s="429"/>
      <c r="AB24607" s="185"/>
      <c r="AC24607" s="431"/>
    </row>
    <row r="24608" spans="24:29">
      <c r="X24608" s="429"/>
      <c r="Y24608" s="429"/>
      <c r="Z24608" s="429"/>
      <c r="AA24608" s="429"/>
      <c r="AB24608" s="185"/>
      <c r="AC24608" s="431"/>
    </row>
    <row r="24609" spans="24:29">
      <c r="X24609" s="429"/>
      <c r="Y24609" s="429"/>
      <c r="Z24609" s="429"/>
      <c r="AA24609" s="429"/>
      <c r="AB24609" s="185"/>
      <c r="AC24609" s="431"/>
    </row>
    <row r="24610" spans="24:29">
      <c r="X24610" s="429"/>
      <c r="Y24610" s="429"/>
      <c r="Z24610" s="429"/>
      <c r="AA24610" s="429"/>
      <c r="AB24610" s="185"/>
      <c r="AC24610" s="431"/>
    </row>
    <row r="24611" spans="24:29">
      <c r="X24611" s="429"/>
      <c r="Y24611" s="429"/>
      <c r="Z24611" s="429"/>
      <c r="AA24611" s="429"/>
      <c r="AB24611" s="185"/>
      <c r="AC24611" s="431"/>
    </row>
    <row r="24612" spans="24:29">
      <c r="X24612" s="429"/>
      <c r="Y24612" s="429"/>
      <c r="Z24612" s="429"/>
      <c r="AA24612" s="429"/>
      <c r="AB24612" s="185"/>
      <c r="AC24612" s="431"/>
    </row>
    <row r="24613" spans="24:29">
      <c r="X24613" s="429"/>
      <c r="Y24613" s="429"/>
      <c r="Z24613" s="429"/>
      <c r="AA24613" s="429"/>
      <c r="AB24613" s="185"/>
      <c r="AC24613" s="431"/>
    </row>
    <row r="24614" spans="24:29">
      <c r="X24614" s="429"/>
      <c r="Y24614" s="429"/>
      <c r="Z24614" s="429"/>
      <c r="AA24614" s="429"/>
      <c r="AB24614" s="185"/>
      <c r="AC24614" s="431"/>
    </row>
    <row r="24615" spans="24:29">
      <c r="X24615" s="429"/>
      <c r="Y24615" s="429"/>
      <c r="Z24615" s="429"/>
      <c r="AA24615" s="429"/>
      <c r="AB24615" s="185"/>
      <c r="AC24615" s="431"/>
    </row>
    <row r="24616" spans="24:29">
      <c r="X24616" s="429"/>
      <c r="Y24616" s="429"/>
      <c r="Z24616" s="429"/>
      <c r="AA24616" s="429"/>
      <c r="AB24616" s="185"/>
      <c r="AC24616" s="431"/>
    </row>
    <row r="24617" spans="24:29">
      <c r="X24617" s="429"/>
      <c r="Y24617" s="429"/>
      <c r="Z24617" s="429"/>
      <c r="AA24617" s="429"/>
      <c r="AB24617" s="185"/>
      <c r="AC24617" s="431"/>
    </row>
    <row r="24618" spans="24:29">
      <c r="X24618" s="429"/>
      <c r="Y24618" s="429"/>
      <c r="Z24618" s="429"/>
      <c r="AA24618" s="429"/>
      <c r="AB24618" s="185"/>
      <c r="AC24618" s="431"/>
    </row>
    <row r="24619" spans="24:29">
      <c r="X24619" s="429"/>
      <c r="Y24619" s="429"/>
      <c r="Z24619" s="429"/>
      <c r="AA24619" s="429"/>
      <c r="AB24619" s="185"/>
      <c r="AC24619" s="431"/>
    </row>
    <row r="24620" spans="24:29">
      <c r="X24620" s="429"/>
      <c r="Y24620" s="429"/>
      <c r="Z24620" s="429"/>
      <c r="AA24620" s="429"/>
      <c r="AB24620" s="185"/>
      <c r="AC24620" s="431"/>
    </row>
    <row r="24621" spans="24:29">
      <c r="X24621" s="429"/>
      <c r="Y24621" s="429"/>
      <c r="Z24621" s="429"/>
      <c r="AA24621" s="429"/>
      <c r="AB24621" s="185"/>
      <c r="AC24621" s="431"/>
    </row>
    <row r="24622" spans="24:29">
      <c r="X24622" s="429"/>
      <c r="Y24622" s="429"/>
      <c r="Z24622" s="429"/>
      <c r="AA24622" s="429"/>
      <c r="AB24622" s="185"/>
      <c r="AC24622" s="431"/>
    </row>
    <row r="24623" spans="24:29">
      <c r="X24623" s="429"/>
      <c r="Y24623" s="429"/>
      <c r="Z24623" s="429"/>
      <c r="AA24623" s="429"/>
      <c r="AB24623" s="185"/>
      <c r="AC24623" s="431"/>
    </row>
    <row r="24624" spans="24:29">
      <c r="X24624" s="429"/>
      <c r="Y24624" s="429"/>
      <c r="Z24624" s="429"/>
      <c r="AA24624" s="429"/>
      <c r="AB24624" s="185"/>
      <c r="AC24624" s="431"/>
    </row>
    <row r="24625" spans="24:29">
      <c r="X24625" s="429"/>
      <c r="Y24625" s="429"/>
      <c r="Z24625" s="429"/>
      <c r="AA24625" s="429"/>
      <c r="AB24625" s="185"/>
      <c r="AC24625" s="431"/>
    </row>
    <row r="24626" spans="24:29">
      <c r="X24626" s="429"/>
      <c r="Y24626" s="429"/>
      <c r="Z24626" s="429"/>
      <c r="AA24626" s="429"/>
      <c r="AB24626" s="185"/>
      <c r="AC24626" s="431"/>
    </row>
    <row r="24627" spans="24:29">
      <c r="X24627" s="429"/>
      <c r="Y24627" s="429"/>
      <c r="Z24627" s="429"/>
      <c r="AA24627" s="429"/>
      <c r="AB24627" s="185"/>
      <c r="AC24627" s="431"/>
    </row>
    <row r="24628" spans="24:29">
      <c r="X24628" s="429"/>
      <c r="Y24628" s="429"/>
      <c r="Z24628" s="429"/>
      <c r="AA24628" s="429"/>
      <c r="AB24628" s="185"/>
      <c r="AC24628" s="431"/>
    </row>
    <row r="24629" spans="24:29">
      <c r="X24629" s="429"/>
      <c r="Y24629" s="429"/>
      <c r="Z24629" s="429"/>
      <c r="AA24629" s="429"/>
      <c r="AB24629" s="185"/>
      <c r="AC24629" s="431"/>
    </row>
    <row r="24630" spans="24:29">
      <c r="X24630" s="429"/>
      <c r="Y24630" s="429"/>
      <c r="Z24630" s="429"/>
      <c r="AA24630" s="429"/>
      <c r="AB24630" s="185"/>
      <c r="AC24630" s="431"/>
    </row>
    <row r="24631" spans="24:29">
      <c r="X24631" s="429"/>
      <c r="Y24631" s="429"/>
      <c r="Z24631" s="429"/>
      <c r="AA24631" s="429"/>
      <c r="AB24631" s="185"/>
      <c r="AC24631" s="431"/>
    </row>
    <row r="24632" spans="24:29">
      <c r="X24632" s="429"/>
      <c r="Y24632" s="429"/>
      <c r="Z24632" s="429"/>
      <c r="AA24632" s="429"/>
      <c r="AB24632" s="185"/>
      <c r="AC24632" s="431"/>
    </row>
    <row r="24633" spans="24:29">
      <c r="X24633" s="429"/>
      <c r="Y24633" s="429"/>
      <c r="Z24633" s="429"/>
      <c r="AA24633" s="429"/>
      <c r="AB24633" s="185"/>
      <c r="AC24633" s="431"/>
    </row>
    <row r="24634" spans="24:29">
      <c r="X24634" s="429"/>
      <c r="Y24634" s="429"/>
      <c r="Z24634" s="429"/>
      <c r="AA24634" s="429"/>
      <c r="AB24634" s="185"/>
      <c r="AC24634" s="431"/>
    </row>
    <row r="24635" spans="24:29">
      <c r="X24635" s="429"/>
      <c r="Y24635" s="429"/>
      <c r="Z24635" s="429"/>
      <c r="AA24635" s="429"/>
      <c r="AB24635" s="185"/>
      <c r="AC24635" s="431"/>
    </row>
    <row r="24636" spans="24:29">
      <c r="X24636" s="429"/>
      <c r="Y24636" s="429"/>
      <c r="Z24636" s="429"/>
      <c r="AA24636" s="429"/>
      <c r="AB24636" s="185"/>
      <c r="AC24636" s="431"/>
    </row>
    <row r="24637" spans="24:29">
      <c r="X24637" s="429"/>
      <c r="Y24637" s="429"/>
      <c r="Z24637" s="429"/>
      <c r="AA24637" s="429"/>
      <c r="AB24637" s="185"/>
      <c r="AC24637" s="431"/>
    </row>
    <row r="24638" spans="24:29">
      <c r="X24638" s="429"/>
      <c r="Y24638" s="429"/>
      <c r="Z24638" s="429"/>
      <c r="AA24638" s="429"/>
      <c r="AB24638" s="185"/>
      <c r="AC24638" s="431"/>
    </row>
    <row r="24639" spans="24:29">
      <c r="X24639" s="429"/>
      <c r="Y24639" s="429"/>
      <c r="Z24639" s="429"/>
      <c r="AA24639" s="429"/>
      <c r="AB24639" s="185"/>
      <c r="AC24639" s="431"/>
    </row>
    <row r="24640" spans="24:29">
      <c r="X24640" s="429"/>
      <c r="Y24640" s="429"/>
      <c r="Z24640" s="429"/>
      <c r="AA24640" s="429"/>
      <c r="AB24640" s="185"/>
      <c r="AC24640" s="431"/>
    </row>
    <row r="24641" spans="24:29">
      <c r="X24641" s="429"/>
      <c r="Y24641" s="429"/>
      <c r="Z24641" s="429"/>
      <c r="AA24641" s="429"/>
      <c r="AB24641" s="185"/>
      <c r="AC24641" s="431"/>
    </row>
    <row r="24642" spans="24:29">
      <c r="X24642" s="429"/>
      <c r="Y24642" s="429"/>
      <c r="Z24642" s="429"/>
      <c r="AA24642" s="429"/>
      <c r="AB24642" s="185"/>
      <c r="AC24642" s="431"/>
    </row>
    <row r="24643" spans="24:29">
      <c r="X24643" s="429"/>
      <c r="Y24643" s="429"/>
      <c r="Z24643" s="429"/>
      <c r="AA24643" s="429"/>
      <c r="AB24643" s="185"/>
      <c r="AC24643" s="431"/>
    </row>
    <row r="24644" spans="24:29">
      <c r="X24644" s="429"/>
      <c r="Y24644" s="429"/>
      <c r="Z24644" s="429"/>
      <c r="AA24644" s="429"/>
      <c r="AB24644" s="185"/>
      <c r="AC24644" s="431"/>
    </row>
    <row r="24645" spans="24:29">
      <c r="X24645" s="429"/>
      <c r="Y24645" s="429"/>
      <c r="Z24645" s="429"/>
      <c r="AA24645" s="429"/>
      <c r="AB24645" s="185"/>
      <c r="AC24645" s="431"/>
    </row>
    <row r="24646" spans="24:29">
      <c r="X24646" s="429"/>
      <c r="Y24646" s="429"/>
      <c r="Z24646" s="429"/>
      <c r="AA24646" s="429"/>
      <c r="AB24646" s="185"/>
      <c r="AC24646" s="431"/>
    </row>
    <row r="24647" spans="24:29">
      <c r="X24647" s="429"/>
      <c r="Y24647" s="429"/>
      <c r="Z24647" s="429"/>
      <c r="AA24647" s="429"/>
      <c r="AB24647" s="185"/>
      <c r="AC24647" s="431"/>
    </row>
    <row r="24648" spans="24:29">
      <c r="X24648" s="429"/>
      <c r="Y24648" s="429"/>
      <c r="Z24648" s="429"/>
      <c r="AA24648" s="429"/>
      <c r="AB24648" s="185"/>
      <c r="AC24648" s="431"/>
    </row>
    <row r="24649" spans="24:29">
      <c r="X24649" s="429"/>
      <c r="Y24649" s="429"/>
      <c r="Z24649" s="429"/>
      <c r="AA24649" s="429"/>
      <c r="AB24649" s="185"/>
      <c r="AC24649" s="431"/>
    </row>
    <row r="24650" spans="24:29">
      <c r="X24650" s="429"/>
      <c r="Y24650" s="429"/>
      <c r="Z24650" s="429"/>
      <c r="AA24650" s="429"/>
      <c r="AB24650" s="185"/>
      <c r="AC24650" s="431"/>
    </row>
    <row r="24651" spans="24:29">
      <c r="X24651" s="429"/>
      <c r="Y24651" s="429"/>
      <c r="Z24651" s="429"/>
      <c r="AA24651" s="429"/>
      <c r="AB24651" s="185"/>
      <c r="AC24651" s="431"/>
    </row>
    <row r="24652" spans="24:29">
      <c r="X24652" s="429"/>
      <c r="Y24652" s="429"/>
      <c r="Z24652" s="429"/>
      <c r="AA24652" s="429"/>
      <c r="AB24652" s="185"/>
      <c r="AC24652" s="431"/>
    </row>
    <row r="24653" spans="24:29">
      <c r="X24653" s="429"/>
      <c r="Y24653" s="429"/>
      <c r="Z24653" s="429"/>
      <c r="AA24653" s="429"/>
      <c r="AB24653" s="185"/>
      <c r="AC24653" s="431"/>
    </row>
    <row r="24654" spans="24:29">
      <c r="X24654" s="429"/>
      <c r="Y24654" s="429"/>
      <c r="Z24654" s="429"/>
      <c r="AA24654" s="429"/>
      <c r="AB24654" s="185"/>
      <c r="AC24654" s="431"/>
    </row>
    <row r="24655" spans="24:29">
      <c r="X24655" s="429"/>
      <c r="Y24655" s="429"/>
      <c r="Z24655" s="429"/>
      <c r="AA24655" s="429"/>
      <c r="AB24655" s="185"/>
      <c r="AC24655" s="431"/>
    </row>
    <row r="24656" spans="24:29">
      <c r="X24656" s="429"/>
      <c r="Y24656" s="429"/>
      <c r="Z24656" s="429"/>
      <c r="AA24656" s="429"/>
      <c r="AB24656" s="185"/>
      <c r="AC24656" s="431"/>
    </row>
    <row r="24657" spans="24:29">
      <c r="X24657" s="429"/>
      <c r="Y24657" s="429"/>
      <c r="Z24657" s="429"/>
      <c r="AA24657" s="429"/>
      <c r="AB24657" s="185"/>
      <c r="AC24657" s="431"/>
    </row>
    <row r="24658" spans="24:29">
      <c r="X24658" s="429"/>
      <c r="Y24658" s="429"/>
      <c r="Z24658" s="429"/>
      <c r="AA24658" s="429"/>
      <c r="AB24658" s="185"/>
      <c r="AC24658" s="431"/>
    </row>
    <row r="24659" spans="24:29">
      <c r="X24659" s="429"/>
      <c r="Y24659" s="429"/>
      <c r="Z24659" s="429"/>
      <c r="AA24659" s="429"/>
      <c r="AB24659" s="185"/>
      <c r="AC24659" s="431"/>
    </row>
    <row r="24660" spans="24:29">
      <c r="X24660" s="429"/>
      <c r="Y24660" s="429"/>
      <c r="Z24660" s="429"/>
      <c r="AA24660" s="429"/>
      <c r="AB24660" s="185"/>
      <c r="AC24660" s="431"/>
    </row>
    <row r="24661" spans="24:29">
      <c r="X24661" s="429"/>
      <c r="Y24661" s="429"/>
      <c r="Z24661" s="429"/>
      <c r="AA24661" s="429"/>
      <c r="AB24661" s="185"/>
      <c r="AC24661" s="431"/>
    </row>
    <row r="24662" spans="24:29">
      <c r="X24662" s="429"/>
      <c r="Y24662" s="429"/>
      <c r="Z24662" s="429"/>
      <c r="AA24662" s="429"/>
      <c r="AB24662" s="185"/>
      <c r="AC24662" s="431"/>
    </row>
    <row r="24663" spans="24:29">
      <c r="X24663" s="429"/>
      <c r="Y24663" s="429"/>
      <c r="Z24663" s="429"/>
      <c r="AA24663" s="429"/>
      <c r="AB24663" s="185"/>
      <c r="AC24663" s="431"/>
    </row>
    <row r="24664" spans="24:29">
      <c r="X24664" s="429"/>
      <c r="Y24664" s="429"/>
      <c r="Z24664" s="429"/>
      <c r="AA24664" s="429"/>
      <c r="AB24664" s="185"/>
      <c r="AC24664" s="431"/>
    </row>
    <row r="24665" spans="24:29">
      <c r="X24665" s="429"/>
      <c r="Y24665" s="429"/>
      <c r="Z24665" s="429"/>
      <c r="AA24665" s="429"/>
      <c r="AB24665" s="185"/>
      <c r="AC24665" s="431"/>
    </row>
    <row r="24666" spans="24:29">
      <c r="X24666" s="429"/>
      <c r="Y24666" s="429"/>
      <c r="Z24666" s="429"/>
      <c r="AA24666" s="429"/>
      <c r="AB24666" s="185"/>
      <c r="AC24666" s="431"/>
    </row>
    <row r="24667" spans="24:29">
      <c r="X24667" s="429"/>
      <c r="Y24667" s="429"/>
      <c r="Z24667" s="429"/>
      <c r="AA24667" s="429"/>
      <c r="AB24667" s="185"/>
      <c r="AC24667" s="431"/>
    </row>
    <row r="24668" spans="24:29">
      <c r="X24668" s="429"/>
      <c r="Y24668" s="429"/>
      <c r="Z24668" s="429"/>
      <c r="AA24668" s="429"/>
      <c r="AB24668" s="185"/>
      <c r="AC24668" s="431"/>
    </row>
    <row r="24669" spans="24:29">
      <c r="X24669" s="429"/>
      <c r="Y24669" s="429"/>
      <c r="Z24669" s="429"/>
      <c r="AA24669" s="429"/>
      <c r="AB24669" s="185"/>
      <c r="AC24669" s="431"/>
    </row>
    <row r="24670" spans="24:29">
      <c r="X24670" s="429"/>
      <c r="Y24670" s="429"/>
      <c r="Z24670" s="429"/>
      <c r="AA24670" s="429"/>
      <c r="AB24670" s="185"/>
      <c r="AC24670" s="431"/>
    </row>
    <row r="24671" spans="24:29">
      <c r="X24671" s="429"/>
      <c r="Y24671" s="429"/>
      <c r="Z24671" s="429"/>
      <c r="AA24671" s="429"/>
      <c r="AB24671" s="185"/>
      <c r="AC24671" s="431"/>
    </row>
    <row r="24672" spans="24:29">
      <c r="X24672" s="429"/>
      <c r="Y24672" s="429"/>
      <c r="Z24672" s="429"/>
      <c r="AA24672" s="429"/>
      <c r="AB24672" s="185"/>
      <c r="AC24672" s="431"/>
    </row>
    <row r="24673" spans="24:29">
      <c r="X24673" s="429"/>
      <c r="Y24673" s="429"/>
      <c r="Z24673" s="429"/>
      <c r="AA24673" s="429"/>
      <c r="AB24673" s="185"/>
      <c r="AC24673" s="431"/>
    </row>
    <row r="24674" spans="24:29">
      <c r="X24674" s="429"/>
      <c r="Y24674" s="429"/>
      <c r="Z24674" s="429"/>
      <c r="AA24674" s="429"/>
      <c r="AB24674" s="185"/>
      <c r="AC24674" s="431"/>
    </row>
    <row r="24675" spans="24:29">
      <c r="X24675" s="429"/>
      <c r="Y24675" s="429"/>
      <c r="Z24675" s="429"/>
      <c r="AA24675" s="429"/>
      <c r="AB24675" s="185"/>
      <c r="AC24675" s="431"/>
    </row>
    <row r="24676" spans="24:29">
      <c r="X24676" s="429"/>
      <c r="Y24676" s="429"/>
      <c r="Z24676" s="429"/>
      <c r="AA24676" s="429"/>
      <c r="AB24676" s="185"/>
      <c r="AC24676" s="431"/>
    </row>
    <row r="24677" spans="24:29">
      <c r="X24677" s="429"/>
      <c r="Y24677" s="429"/>
      <c r="Z24677" s="429"/>
      <c r="AA24677" s="429"/>
      <c r="AB24677" s="185"/>
      <c r="AC24677" s="431"/>
    </row>
    <row r="24678" spans="24:29">
      <c r="X24678" s="429"/>
      <c r="Y24678" s="429"/>
      <c r="Z24678" s="429"/>
      <c r="AA24678" s="429"/>
      <c r="AB24678" s="185"/>
      <c r="AC24678" s="431"/>
    </row>
    <row r="24679" spans="24:29">
      <c r="X24679" s="429"/>
      <c r="Y24679" s="429"/>
      <c r="Z24679" s="429"/>
      <c r="AA24679" s="429"/>
      <c r="AB24679" s="185"/>
      <c r="AC24679" s="431"/>
    </row>
    <row r="24680" spans="24:29">
      <c r="X24680" s="429"/>
      <c r="Y24680" s="429"/>
      <c r="Z24680" s="429"/>
      <c r="AA24680" s="429"/>
      <c r="AB24680" s="185"/>
      <c r="AC24680" s="431"/>
    </row>
    <row r="24681" spans="24:29">
      <c r="X24681" s="429"/>
      <c r="Y24681" s="429"/>
      <c r="Z24681" s="429"/>
      <c r="AA24681" s="429"/>
      <c r="AB24681" s="185"/>
      <c r="AC24681" s="431"/>
    </row>
    <row r="24682" spans="24:29">
      <c r="X24682" s="429"/>
      <c r="Y24682" s="429"/>
      <c r="Z24682" s="429"/>
      <c r="AA24682" s="429"/>
      <c r="AB24682" s="185"/>
      <c r="AC24682" s="431"/>
    </row>
    <row r="24683" spans="24:29">
      <c r="X24683" s="429"/>
      <c r="Y24683" s="429"/>
      <c r="Z24683" s="429"/>
      <c r="AA24683" s="429"/>
      <c r="AB24683" s="185"/>
      <c r="AC24683" s="431"/>
    </row>
    <row r="24684" spans="24:29">
      <c r="X24684" s="429"/>
      <c r="Y24684" s="429"/>
      <c r="Z24684" s="429"/>
      <c r="AA24684" s="429"/>
      <c r="AB24684" s="185"/>
      <c r="AC24684" s="431"/>
    </row>
    <row r="24685" spans="24:29">
      <c r="X24685" s="429"/>
      <c r="Y24685" s="429"/>
      <c r="Z24685" s="429"/>
      <c r="AA24685" s="429"/>
      <c r="AB24685" s="185"/>
      <c r="AC24685" s="431"/>
    </row>
    <row r="24686" spans="24:29">
      <c r="X24686" s="429"/>
      <c r="Y24686" s="429"/>
      <c r="Z24686" s="429"/>
      <c r="AA24686" s="429"/>
      <c r="AB24686" s="185"/>
      <c r="AC24686" s="431"/>
    </row>
    <row r="24687" spans="24:29">
      <c r="X24687" s="429"/>
      <c r="Y24687" s="429"/>
      <c r="Z24687" s="429"/>
      <c r="AA24687" s="429"/>
      <c r="AB24687" s="185"/>
      <c r="AC24687" s="431"/>
    </row>
    <row r="24688" spans="24:29">
      <c r="X24688" s="429"/>
      <c r="Y24688" s="429"/>
      <c r="Z24688" s="429"/>
      <c r="AA24688" s="429"/>
      <c r="AB24688" s="185"/>
      <c r="AC24688" s="431"/>
    </row>
    <row r="24689" spans="24:29">
      <c r="X24689" s="429"/>
      <c r="Y24689" s="429"/>
      <c r="Z24689" s="429"/>
      <c r="AA24689" s="429"/>
      <c r="AB24689" s="185"/>
      <c r="AC24689" s="431"/>
    </row>
    <row r="24690" spans="24:29">
      <c r="X24690" s="429"/>
      <c r="Y24690" s="429"/>
      <c r="Z24690" s="429"/>
      <c r="AA24690" s="429"/>
      <c r="AB24690" s="185"/>
      <c r="AC24690" s="431"/>
    </row>
    <row r="24691" spans="24:29">
      <c r="X24691" s="429"/>
      <c r="Y24691" s="429"/>
      <c r="Z24691" s="429"/>
      <c r="AA24691" s="429"/>
      <c r="AB24691" s="185"/>
      <c r="AC24691" s="431"/>
    </row>
    <row r="24692" spans="24:29">
      <c r="X24692" s="429"/>
      <c r="Y24692" s="429"/>
      <c r="Z24692" s="429"/>
      <c r="AA24692" s="429"/>
      <c r="AB24692" s="185"/>
      <c r="AC24692" s="431"/>
    </row>
    <row r="24693" spans="24:29">
      <c r="X24693" s="429"/>
      <c r="Y24693" s="429"/>
      <c r="Z24693" s="429"/>
      <c r="AA24693" s="429"/>
      <c r="AB24693" s="185"/>
      <c r="AC24693" s="431"/>
    </row>
    <row r="24694" spans="24:29">
      <c r="X24694" s="429"/>
      <c r="Y24694" s="429"/>
      <c r="Z24694" s="429"/>
      <c r="AA24694" s="429"/>
      <c r="AB24694" s="185"/>
      <c r="AC24694" s="431"/>
    </row>
    <row r="24695" spans="24:29">
      <c r="X24695" s="429"/>
      <c r="Y24695" s="429"/>
      <c r="Z24695" s="429"/>
      <c r="AA24695" s="429"/>
      <c r="AB24695" s="185"/>
      <c r="AC24695" s="431"/>
    </row>
    <row r="24696" spans="24:29">
      <c r="X24696" s="429"/>
      <c r="Y24696" s="429"/>
      <c r="Z24696" s="429"/>
      <c r="AA24696" s="429"/>
      <c r="AB24696" s="185"/>
      <c r="AC24696" s="431"/>
    </row>
    <row r="24697" spans="24:29">
      <c r="X24697" s="429"/>
      <c r="Y24697" s="429"/>
      <c r="Z24697" s="429"/>
      <c r="AA24697" s="429"/>
      <c r="AB24697" s="185"/>
      <c r="AC24697" s="431"/>
    </row>
    <row r="24698" spans="24:29">
      <c r="X24698" s="429"/>
      <c r="Y24698" s="429"/>
      <c r="Z24698" s="429"/>
      <c r="AA24698" s="429"/>
      <c r="AB24698" s="185"/>
      <c r="AC24698" s="431"/>
    </row>
    <row r="24699" spans="24:29">
      <c r="X24699" s="429"/>
      <c r="Y24699" s="429"/>
      <c r="Z24699" s="429"/>
      <c r="AA24699" s="429"/>
      <c r="AB24699" s="185"/>
      <c r="AC24699" s="431"/>
    </row>
    <row r="24700" spans="24:29">
      <c r="X24700" s="429"/>
      <c r="Y24700" s="429"/>
      <c r="Z24700" s="429"/>
      <c r="AA24700" s="429"/>
      <c r="AB24700" s="185"/>
      <c r="AC24700" s="431"/>
    </row>
    <row r="24701" spans="24:29">
      <c r="X24701" s="429"/>
      <c r="Y24701" s="429"/>
      <c r="Z24701" s="429"/>
      <c r="AA24701" s="429"/>
      <c r="AB24701" s="185"/>
      <c r="AC24701" s="431"/>
    </row>
    <row r="24702" spans="24:29">
      <c r="X24702" s="429"/>
      <c r="Y24702" s="429"/>
      <c r="Z24702" s="429"/>
      <c r="AA24702" s="429"/>
      <c r="AB24702" s="185"/>
      <c r="AC24702" s="431"/>
    </row>
    <row r="24703" spans="24:29">
      <c r="X24703" s="429"/>
      <c r="Y24703" s="429"/>
      <c r="Z24703" s="429"/>
      <c r="AA24703" s="429"/>
      <c r="AB24703" s="185"/>
      <c r="AC24703" s="431"/>
    </row>
    <row r="24704" spans="24:29">
      <c r="X24704" s="429"/>
      <c r="Y24704" s="429"/>
      <c r="Z24704" s="429"/>
      <c r="AA24704" s="429"/>
      <c r="AB24704" s="185"/>
      <c r="AC24704" s="431"/>
    </row>
    <row r="24705" spans="24:29">
      <c r="X24705" s="429"/>
      <c r="Y24705" s="429"/>
      <c r="Z24705" s="429"/>
      <c r="AA24705" s="429"/>
      <c r="AB24705" s="185"/>
      <c r="AC24705" s="431"/>
    </row>
    <row r="24706" spans="24:29">
      <c r="X24706" s="429"/>
      <c r="Y24706" s="429"/>
      <c r="Z24706" s="429"/>
      <c r="AA24706" s="429"/>
      <c r="AB24706" s="185"/>
      <c r="AC24706" s="431"/>
    </row>
    <row r="24707" spans="24:29">
      <c r="X24707" s="429"/>
      <c r="Y24707" s="429"/>
      <c r="Z24707" s="429"/>
      <c r="AA24707" s="429"/>
      <c r="AB24707" s="185"/>
      <c r="AC24707" s="431"/>
    </row>
    <row r="24708" spans="24:29">
      <c r="X24708" s="429"/>
      <c r="Y24708" s="429"/>
      <c r="Z24708" s="429"/>
      <c r="AA24708" s="429"/>
      <c r="AB24708" s="185"/>
      <c r="AC24708" s="431"/>
    </row>
    <row r="24709" spans="24:29">
      <c r="X24709" s="429"/>
      <c r="Y24709" s="429"/>
      <c r="Z24709" s="429"/>
      <c r="AA24709" s="429"/>
      <c r="AB24709" s="185"/>
      <c r="AC24709" s="431"/>
    </row>
    <row r="24710" spans="24:29">
      <c r="X24710" s="429"/>
      <c r="Y24710" s="429"/>
      <c r="Z24710" s="429"/>
      <c r="AA24710" s="429"/>
      <c r="AB24710" s="185"/>
      <c r="AC24710" s="431"/>
    </row>
    <row r="24711" spans="24:29">
      <c r="X24711" s="429"/>
      <c r="Y24711" s="429"/>
      <c r="Z24711" s="429"/>
      <c r="AA24711" s="429"/>
      <c r="AB24711" s="185"/>
      <c r="AC24711" s="431"/>
    </row>
    <row r="24712" spans="24:29">
      <c r="X24712" s="429"/>
      <c r="Y24712" s="429"/>
      <c r="Z24712" s="429"/>
      <c r="AA24712" s="429"/>
      <c r="AB24712" s="185"/>
      <c r="AC24712" s="431"/>
    </row>
    <row r="24713" spans="24:29">
      <c r="X24713" s="429"/>
      <c r="Y24713" s="429"/>
      <c r="Z24713" s="429"/>
      <c r="AA24713" s="429"/>
      <c r="AB24713" s="185"/>
      <c r="AC24713" s="431"/>
    </row>
    <row r="24714" spans="24:29">
      <c r="X24714" s="429"/>
      <c r="Y24714" s="429"/>
      <c r="Z24714" s="429"/>
      <c r="AA24714" s="429"/>
      <c r="AB24714" s="185"/>
      <c r="AC24714" s="431"/>
    </row>
    <row r="24715" spans="24:29">
      <c r="X24715" s="429"/>
      <c r="Y24715" s="429"/>
      <c r="Z24715" s="429"/>
      <c r="AA24715" s="429"/>
      <c r="AB24715" s="185"/>
      <c r="AC24715" s="431"/>
    </row>
    <row r="24716" spans="24:29">
      <c r="X24716" s="429"/>
      <c r="Y24716" s="429"/>
      <c r="Z24716" s="429"/>
      <c r="AA24716" s="429"/>
      <c r="AB24716" s="185"/>
      <c r="AC24716" s="431"/>
    </row>
    <row r="24717" spans="24:29">
      <c r="X24717" s="429"/>
      <c r="Y24717" s="429"/>
      <c r="Z24717" s="429"/>
      <c r="AA24717" s="429"/>
      <c r="AB24717" s="185"/>
      <c r="AC24717" s="431"/>
    </row>
    <row r="24718" spans="24:29">
      <c r="X24718" s="429"/>
      <c r="Y24718" s="429"/>
      <c r="Z24718" s="429"/>
      <c r="AA24718" s="429"/>
      <c r="AB24718" s="185"/>
      <c r="AC24718" s="431"/>
    </row>
    <row r="24719" spans="24:29">
      <c r="X24719" s="429"/>
      <c r="Y24719" s="429"/>
      <c r="Z24719" s="429"/>
      <c r="AA24719" s="429"/>
      <c r="AB24719" s="185"/>
      <c r="AC24719" s="431"/>
    </row>
    <row r="24720" spans="24:29">
      <c r="X24720" s="429"/>
      <c r="Y24720" s="429"/>
      <c r="Z24720" s="429"/>
      <c r="AA24720" s="429"/>
      <c r="AB24720" s="185"/>
      <c r="AC24720" s="431"/>
    </row>
    <row r="24721" spans="24:29">
      <c r="X24721" s="429"/>
      <c r="Y24721" s="429"/>
      <c r="Z24721" s="429"/>
      <c r="AA24721" s="429"/>
      <c r="AB24721" s="185"/>
      <c r="AC24721" s="431"/>
    </row>
    <row r="24722" spans="24:29">
      <c r="X24722" s="429"/>
      <c r="Y24722" s="429"/>
      <c r="Z24722" s="429"/>
      <c r="AA24722" s="429"/>
      <c r="AB24722" s="185"/>
      <c r="AC24722" s="431"/>
    </row>
    <row r="24723" spans="24:29">
      <c r="X24723" s="429"/>
      <c r="Y24723" s="429"/>
      <c r="Z24723" s="429"/>
      <c r="AA24723" s="429"/>
      <c r="AB24723" s="185"/>
      <c r="AC24723" s="431"/>
    </row>
    <row r="24724" spans="24:29">
      <c r="X24724" s="429"/>
      <c r="Y24724" s="429"/>
      <c r="Z24724" s="429"/>
      <c r="AA24724" s="429"/>
      <c r="AB24724" s="185"/>
      <c r="AC24724" s="431"/>
    </row>
    <row r="24725" spans="24:29">
      <c r="X24725" s="429"/>
      <c r="Y24725" s="429"/>
      <c r="Z24725" s="429"/>
      <c r="AA24725" s="429"/>
      <c r="AB24725" s="185"/>
      <c r="AC24725" s="431"/>
    </row>
    <row r="24726" spans="24:29">
      <c r="X24726" s="429"/>
      <c r="Y24726" s="429"/>
      <c r="Z24726" s="429"/>
      <c r="AA24726" s="429"/>
      <c r="AB24726" s="185"/>
      <c r="AC24726" s="431"/>
    </row>
    <row r="24727" spans="24:29">
      <c r="X24727" s="429"/>
      <c r="Y24727" s="429"/>
      <c r="Z24727" s="429"/>
      <c r="AA24727" s="429"/>
      <c r="AB24727" s="185"/>
      <c r="AC24727" s="431"/>
    </row>
    <row r="24728" spans="24:29">
      <c r="X24728" s="429"/>
      <c r="Y24728" s="429"/>
      <c r="Z24728" s="429"/>
      <c r="AA24728" s="429"/>
      <c r="AB24728" s="185"/>
      <c r="AC24728" s="431"/>
    </row>
    <row r="24729" spans="24:29">
      <c r="X24729" s="429"/>
      <c r="Y24729" s="429"/>
      <c r="Z24729" s="429"/>
      <c r="AA24729" s="429"/>
      <c r="AB24729" s="185"/>
      <c r="AC24729" s="431"/>
    </row>
    <row r="24730" spans="24:29">
      <c r="X24730" s="429"/>
      <c r="Y24730" s="429"/>
      <c r="Z24730" s="429"/>
      <c r="AA24730" s="429"/>
      <c r="AB24730" s="185"/>
      <c r="AC24730" s="431"/>
    </row>
    <row r="24731" spans="24:29">
      <c r="X24731" s="429"/>
      <c r="Y24731" s="429"/>
      <c r="Z24731" s="429"/>
      <c r="AA24731" s="429"/>
      <c r="AB24731" s="185"/>
      <c r="AC24731" s="431"/>
    </row>
    <row r="24732" spans="24:29">
      <c r="X24732" s="429"/>
      <c r="Y24732" s="429"/>
      <c r="Z24732" s="429"/>
      <c r="AA24732" s="429"/>
      <c r="AB24732" s="185"/>
      <c r="AC24732" s="431"/>
    </row>
    <row r="24733" spans="24:29">
      <c r="X24733" s="429"/>
      <c r="Y24733" s="429"/>
      <c r="Z24733" s="429"/>
      <c r="AA24733" s="429"/>
      <c r="AB24733" s="185"/>
      <c r="AC24733" s="431"/>
    </row>
    <row r="24734" spans="24:29">
      <c r="X24734" s="429"/>
      <c r="Y24734" s="429"/>
      <c r="Z24734" s="429"/>
      <c r="AA24734" s="429"/>
      <c r="AB24734" s="185"/>
      <c r="AC24734" s="431"/>
    </row>
    <row r="24735" spans="24:29">
      <c r="X24735" s="429"/>
      <c r="Y24735" s="429"/>
      <c r="Z24735" s="429"/>
      <c r="AA24735" s="429"/>
      <c r="AB24735" s="185"/>
      <c r="AC24735" s="431"/>
    </row>
    <row r="24736" spans="24:29">
      <c r="X24736" s="429"/>
      <c r="Y24736" s="429"/>
      <c r="Z24736" s="429"/>
      <c r="AA24736" s="429"/>
      <c r="AB24736" s="185"/>
      <c r="AC24736" s="431"/>
    </row>
    <row r="24737" spans="24:29">
      <c r="X24737" s="429"/>
      <c r="Y24737" s="429"/>
      <c r="Z24737" s="429"/>
      <c r="AA24737" s="429"/>
      <c r="AB24737" s="185"/>
      <c r="AC24737" s="431"/>
    </row>
    <row r="24738" spans="24:29">
      <c r="X24738" s="429"/>
      <c r="Y24738" s="429"/>
      <c r="Z24738" s="429"/>
      <c r="AA24738" s="429"/>
      <c r="AB24738" s="185"/>
      <c r="AC24738" s="431"/>
    </row>
    <row r="24739" spans="24:29">
      <c r="X24739" s="429"/>
      <c r="Y24739" s="429"/>
      <c r="Z24739" s="429"/>
      <c r="AA24739" s="429"/>
      <c r="AB24739" s="185"/>
      <c r="AC24739" s="431"/>
    </row>
    <row r="24740" spans="24:29">
      <c r="X24740" s="429"/>
      <c r="Y24740" s="429"/>
      <c r="Z24740" s="429"/>
      <c r="AA24740" s="429"/>
      <c r="AB24740" s="185"/>
      <c r="AC24740" s="431"/>
    </row>
    <row r="24741" spans="24:29">
      <c r="X24741" s="429"/>
      <c r="Y24741" s="429"/>
      <c r="Z24741" s="429"/>
      <c r="AA24741" s="429"/>
      <c r="AB24741" s="185"/>
      <c r="AC24741" s="431"/>
    </row>
    <row r="24742" spans="24:29">
      <c r="X24742" s="429"/>
      <c r="Y24742" s="429"/>
      <c r="Z24742" s="429"/>
      <c r="AA24742" s="429"/>
      <c r="AB24742" s="185"/>
      <c r="AC24742" s="431"/>
    </row>
    <row r="24743" spans="24:29">
      <c r="X24743" s="429"/>
      <c r="Y24743" s="429"/>
      <c r="Z24743" s="429"/>
      <c r="AA24743" s="429"/>
      <c r="AB24743" s="185"/>
      <c r="AC24743" s="431"/>
    </row>
    <row r="24744" spans="24:29">
      <c r="X24744" s="429"/>
      <c r="Y24744" s="429"/>
      <c r="Z24744" s="429"/>
      <c r="AA24744" s="429"/>
      <c r="AB24744" s="185"/>
      <c r="AC24744" s="431"/>
    </row>
    <row r="24745" spans="24:29">
      <c r="X24745" s="429"/>
      <c r="Y24745" s="429"/>
      <c r="Z24745" s="429"/>
      <c r="AA24745" s="429"/>
      <c r="AB24745" s="185"/>
      <c r="AC24745" s="431"/>
    </row>
    <row r="24746" spans="24:29">
      <c r="X24746" s="429"/>
      <c r="Y24746" s="429"/>
      <c r="Z24746" s="429"/>
      <c r="AA24746" s="429"/>
      <c r="AB24746" s="185"/>
      <c r="AC24746" s="431"/>
    </row>
    <row r="24747" spans="24:29">
      <c r="X24747" s="429"/>
      <c r="Y24747" s="429"/>
      <c r="Z24747" s="429"/>
      <c r="AA24747" s="429"/>
      <c r="AB24747" s="185"/>
      <c r="AC24747" s="431"/>
    </row>
    <row r="24748" spans="24:29">
      <c r="X24748" s="429"/>
      <c r="Y24748" s="429"/>
      <c r="Z24748" s="429"/>
      <c r="AA24748" s="429"/>
      <c r="AB24748" s="185"/>
      <c r="AC24748" s="431"/>
    </row>
    <row r="24749" spans="24:29">
      <c r="X24749" s="429"/>
      <c r="Y24749" s="429"/>
      <c r="Z24749" s="429"/>
      <c r="AA24749" s="429"/>
      <c r="AB24749" s="185"/>
      <c r="AC24749" s="431"/>
    </row>
    <row r="24750" spans="24:29">
      <c r="X24750" s="429"/>
      <c r="Y24750" s="429"/>
      <c r="Z24750" s="429"/>
      <c r="AA24750" s="429"/>
      <c r="AB24750" s="185"/>
      <c r="AC24750" s="431"/>
    </row>
    <row r="24751" spans="24:29">
      <c r="X24751" s="429"/>
      <c r="Y24751" s="429"/>
      <c r="Z24751" s="429"/>
      <c r="AA24751" s="429"/>
      <c r="AB24751" s="185"/>
      <c r="AC24751" s="431"/>
    </row>
    <row r="24752" spans="24:29">
      <c r="X24752" s="429"/>
      <c r="Y24752" s="429"/>
      <c r="Z24752" s="429"/>
      <c r="AA24752" s="429"/>
      <c r="AB24752" s="185"/>
      <c r="AC24752" s="431"/>
    </row>
    <row r="24753" spans="24:29">
      <c r="X24753" s="429"/>
      <c r="Y24753" s="429"/>
      <c r="Z24753" s="429"/>
      <c r="AA24753" s="429"/>
      <c r="AB24753" s="185"/>
      <c r="AC24753" s="431"/>
    </row>
    <row r="24754" spans="24:29">
      <c r="X24754" s="429"/>
      <c r="Y24754" s="429"/>
      <c r="Z24754" s="429"/>
      <c r="AA24754" s="429"/>
      <c r="AB24754" s="185"/>
      <c r="AC24754" s="431"/>
    </row>
    <row r="24755" spans="24:29">
      <c r="X24755" s="429"/>
      <c r="Y24755" s="429"/>
      <c r="Z24755" s="429"/>
      <c r="AA24755" s="429"/>
      <c r="AB24755" s="185"/>
      <c r="AC24755" s="431"/>
    </row>
    <row r="24756" spans="24:29">
      <c r="X24756" s="429"/>
      <c r="Y24756" s="429"/>
      <c r="Z24756" s="429"/>
      <c r="AA24756" s="429"/>
      <c r="AB24756" s="185"/>
      <c r="AC24756" s="431"/>
    </row>
    <row r="24757" spans="24:29">
      <c r="X24757" s="429"/>
      <c r="Y24757" s="429"/>
      <c r="Z24757" s="429"/>
      <c r="AA24757" s="429"/>
      <c r="AB24757" s="185"/>
      <c r="AC24757" s="431"/>
    </row>
    <row r="24758" spans="24:29">
      <c r="X24758" s="429"/>
      <c r="Y24758" s="429"/>
      <c r="Z24758" s="429"/>
      <c r="AA24758" s="429"/>
      <c r="AB24758" s="185"/>
      <c r="AC24758" s="431"/>
    </row>
    <row r="24759" spans="24:29">
      <c r="X24759" s="429"/>
      <c r="Y24759" s="429"/>
      <c r="Z24759" s="429"/>
      <c r="AA24759" s="429"/>
      <c r="AB24759" s="185"/>
      <c r="AC24759" s="431"/>
    </row>
    <row r="24760" spans="24:29">
      <c r="X24760" s="429"/>
      <c r="Y24760" s="429"/>
      <c r="Z24760" s="429"/>
      <c r="AA24760" s="429"/>
      <c r="AB24760" s="185"/>
      <c r="AC24760" s="431"/>
    </row>
    <row r="24761" spans="24:29">
      <c r="X24761" s="429"/>
      <c r="Y24761" s="429"/>
      <c r="Z24761" s="429"/>
      <c r="AA24761" s="429"/>
      <c r="AB24761" s="185"/>
      <c r="AC24761" s="431"/>
    </row>
    <row r="24762" spans="24:29">
      <c r="X24762" s="429"/>
      <c r="Y24762" s="429"/>
      <c r="Z24762" s="429"/>
      <c r="AA24762" s="429"/>
      <c r="AB24762" s="185"/>
      <c r="AC24762" s="431"/>
    </row>
    <row r="24763" spans="24:29">
      <c r="X24763" s="429"/>
      <c r="Y24763" s="429"/>
      <c r="Z24763" s="429"/>
      <c r="AA24763" s="429"/>
      <c r="AB24763" s="185"/>
      <c r="AC24763" s="431"/>
    </row>
    <row r="24764" spans="24:29">
      <c r="X24764" s="429"/>
      <c r="Y24764" s="429"/>
      <c r="Z24764" s="429"/>
      <c r="AA24764" s="429"/>
      <c r="AB24764" s="185"/>
      <c r="AC24764" s="431"/>
    </row>
    <row r="24765" spans="24:29">
      <c r="X24765" s="429"/>
      <c r="Y24765" s="429"/>
      <c r="Z24765" s="429"/>
      <c r="AA24765" s="429"/>
      <c r="AB24765" s="185"/>
      <c r="AC24765" s="431"/>
    </row>
    <row r="24766" spans="24:29">
      <c r="X24766" s="429"/>
      <c r="Y24766" s="429"/>
      <c r="Z24766" s="429"/>
      <c r="AA24766" s="429"/>
      <c r="AB24766" s="185"/>
      <c r="AC24766" s="431"/>
    </row>
    <row r="24767" spans="24:29">
      <c r="X24767" s="429"/>
      <c r="Y24767" s="429"/>
      <c r="Z24767" s="429"/>
      <c r="AA24767" s="429"/>
      <c r="AB24767" s="185"/>
      <c r="AC24767" s="431"/>
    </row>
    <row r="24768" spans="24:29">
      <c r="X24768" s="429"/>
      <c r="Y24768" s="429"/>
      <c r="Z24768" s="429"/>
      <c r="AA24768" s="429"/>
      <c r="AB24768" s="185"/>
      <c r="AC24768" s="431"/>
    </row>
    <row r="24769" spans="24:29">
      <c r="X24769" s="429"/>
      <c r="Y24769" s="429"/>
      <c r="Z24769" s="429"/>
      <c r="AA24769" s="429"/>
      <c r="AB24769" s="185"/>
      <c r="AC24769" s="431"/>
    </row>
    <row r="24770" spans="24:29">
      <c r="X24770" s="429"/>
      <c r="Y24770" s="429"/>
      <c r="Z24770" s="429"/>
      <c r="AA24770" s="429"/>
      <c r="AB24770" s="185"/>
      <c r="AC24770" s="431"/>
    </row>
    <row r="24771" spans="24:29">
      <c r="X24771" s="429"/>
      <c r="Y24771" s="429"/>
      <c r="Z24771" s="429"/>
      <c r="AA24771" s="429"/>
      <c r="AB24771" s="185"/>
      <c r="AC24771" s="431"/>
    </row>
    <row r="24772" spans="24:29">
      <c r="X24772" s="429"/>
      <c r="Y24772" s="429"/>
      <c r="Z24772" s="429"/>
      <c r="AA24772" s="429"/>
      <c r="AB24772" s="185"/>
      <c r="AC24772" s="431"/>
    </row>
    <row r="24773" spans="24:29">
      <c r="X24773" s="429"/>
      <c r="Y24773" s="429"/>
      <c r="Z24773" s="429"/>
      <c r="AA24773" s="429"/>
      <c r="AB24773" s="185"/>
      <c r="AC24773" s="431"/>
    </row>
    <row r="24774" spans="24:29">
      <c r="X24774" s="429"/>
      <c r="Y24774" s="429"/>
      <c r="Z24774" s="429"/>
      <c r="AA24774" s="429"/>
      <c r="AB24774" s="185"/>
      <c r="AC24774" s="431"/>
    </row>
    <row r="24775" spans="24:29">
      <c r="X24775" s="429"/>
      <c r="Y24775" s="429"/>
      <c r="Z24775" s="429"/>
      <c r="AA24775" s="429"/>
      <c r="AB24775" s="185"/>
      <c r="AC24775" s="431"/>
    </row>
    <row r="24776" spans="24:29">
      <c r="X24776" s="429"/>
      <c r="Y24776" s="429"/>
      <c r="Z24776" s="429"/>
      <c r="AA24776" s="429"/>
      <c r="AB24776" s="185"/>
      <c r="AC24776" s="431"/>
    </row>
    <row r="24777" spans="24:29">
      <c r="X24777" s="429"/>
      <c r="Y24777" s="429"/>
      <c r="Z24777" s="429"/>
      <c r="AA24777" s="429"/>
      <c r="AB24777" s="185"/>
      <c r="AC24777" s="431"/>
    </row>
    <row r="24778" spans="24:29">
      <c r="X24778" s="429"/>
      <c r="Y24778" s="429"/>
      <c r="Z24778" s="429"/>
      <c r="AA24778" s="429"/>
      <c r="AB24778" s="185"/>
      <c r="AC24778" s="431"/>
    </row>
    <row r="24779" spans="24:29">
      <c r="X24779" s="429"/>
      <c r="Y24779" s="429"/>
      <c r="Z24779" s="429"/>
      <c r="AA24779" s="429"/>
      <c r="AB24779" s="185"/>
      <c r="AC24779" s="431"/>
    </row>
    <row r="24780" spans="24:29">
      <c r="X24780" s="429"/>
      <c r="Y24780" s="429"/>
      <c r="Z24780" s="429"/>
      <c r="AA24780" s="429"/>
      <c r="AB24780" s="185"/>
      <c r="AC24780" s="431"/>
    </row>
    <row r="24781" spans="24:29">
      <c r="X24781" s="429"/>
      <c r="Y24781" s="429"/>
      <c r="Z24781" s="429"/>
      <c r="AA24781" s="429"/>
      <c r="AB24781" s="185"/>
      <c r="AC24781" s="431"/>
    </row>
    <row r="24782" spans="24:29">
      <c r="X24782" s="429"/>
      <c r="Y24782" s="429"/>
      <c r="Z24782" s="429"/>
      <c r="AA24782" s="429"/>
      <c r="AB24782" s="185"/>
      <c r="AC24782" s="431"/>
    </row>
    <row r="24783" spans="24:29">
      <c r="X24783" s="429"/>
      <c r="Y24783" s="429"/>
      <c r="Z24783" s="429"/>
      <c r="AA24783" s="429"/>
      <c r="AB24783" s="185"/>
      <c r="AC24783" s="431"/>
    </row>
    <row r="24784" spans="24:29">
      <c r="X24784" s="429"/>
      <c r="Y24784" s="429"/>
      <c r="Z24784" s="429"/>
      <c r="AA24784" s="429"/>
      <c r="AB24784" s="185"/>
      <c r="AC24784" s="431"/>
    </row>
    <row r="24785" spans="24:29">
      <c r="X24785" s="429"/>
      <c r="Y24785" s="429"/>
      <c r="Z24785" s="429"/>
      <c r="AA24785" s="429"/>
      <c r="AB24785" s="185"/>
      <c r="AC24785" s="431"/>
    </row>
    <row r="24786" spans="24:29">
      <c r="X24786" s="429"/>
      <c r="Y24786" s="429"/>
      <c r="Z24786" s="429"/>
      <c r="AA24786" s="429"/>
      <c r="AB24786" s="185"/>
      <c r="AC24786" s="431"/>
    </row>
    <row r="24787" spans="24:29">
      <c r="X24787" s="429"/>
      <c r="Y24787" s="429"/>
      <c r="Z24787" s="429"/>
      <c r="AA24787" s="429"/>
      <c r="AB24787" s="185"/>
      <c r="AC24787" s="431"/>
    </row>
    <row r="24788" spans="24:29">
      <c r="X24788" s="429"/>
      <c r="Y24788" s="429"/>
      <c r="Z24788" s="429"/>
      <c r="AA24788" s="429"/>
      <c r="AB24788" s="185"/>
      <c r="AC24788" s="431"/>
    </row>
    <row r="24789" spans="24:29">
      <c r="X24789" s="429"/>
      <c r="Y24789" s="429"/>
      <c r="Z24789" s="429"/>
      <c r="AA24789" s="429"/>
      <c r="AB24789" s="185"/>
      <c r="AC24789" s="431"/>
    </row>
    <row r="24790" spans="24:29">
      <c r="X24790" s="429"/>
      <c r="Y24790" s="429"/>
      <c r="Z24790" s="429"/>
      <c r="AA24790" s="429"/>
      <c r="AB24790" s="185"/>
      <c r="AC24790" s="431"/>
    </row>
    <row r="24791" spans="24:29">
      <c r="X24791" s="429"/>
      <c r="Y24791" s="429"/>
      <c r="Z24791" s="429"/>
      <c r="AA24791" s="429"/>
      <c r="AB24791" s="185"/>
      <c r="AC24791" s="431"/>
    </row>
    <row r="24792" spans="24:29">
      <c r="X24792" s="429"/>
      <c r="Y24792" s="429"/>
      <c r="Z24792" s="429"/>
      <c r="AA24792" s="429"/>
      <c r="AB24792" s="185"/>
      <c r="AC24792" s="431"/>
    </row>
    <row r="24793" spans="24:29">
      <c r="X24793" s="429"/>
      <c r="Y24793" s="429"/>
      <c r="Z24793" s="429"/>
      <c r="AA24793" s="429"/>
      <c r="AB24793" s="185"/>
      <c r="AC24793" s="431"/>
    </row>
    <row r="24794" spans="24:29">
      <c r="X24794" s="429"/>
      <c r="Y24794" s="429"/>
      <c r="Z24794" s="429"/>
      <c r="AA24794" s="429"/>
      <c r="AB24794" s="185"/>
      <c r="AC24794" s="431"/>
    </row>
    <row r="24795" spans="24:29">
      <c r="X24795" s="429"/>
      <c r="Y24795" s="429"/>
      <c r="Z24795" s="429"/>
      <c r="AA24795" s="429"/>
      <c r="AB24795" s="185"/>
      <c r="AC24795" s="431"/>
    </row>
    <row r="24796" spans="24:29">
      <c r="X24796" s="429"/>
      <c r="Y24796" s="429"/>
      <c r="Z24796" s="429"/>
      <c r="AA24796" s="429"/>
      <c r="AB24796" s="185"/>
      <c r="AC24796" s="431"/>
    </row>
    <row r="24797" spans="24:29">
      <c r="X24797" s="429"/>
      <c r="Y24797" s="429"/>
      <c r="Z24797" s="429"/>
      <c r="AA24797" s="429"/>
      <c r="AB24797" s="185"/>
      <c r="AC24797" s="431"/>
    </row>
    <row r="24798" spans="24:29">
      <c r="X24798" s="429"/>
      <c r="Y24798" s="429"/>
      <c r="Z24798" s="429"/>
      <c r="AA24798" s="429"/>
      <c r="AB24798" s="185"/>
      <c r="AC24798" s="431"/>
    </row>
    <row r="24799" spans="24:29">
      <c r="X24799" s="429"/>
      <c r="Y24799" s="429"/>
      <c r="Z24799" s="429"/>
      <c r="AA24799" s="429"/>
      <c r="AB24799" s="185"/>
      <c r="AC24799" s="431"/>
    </row>
    <row r="24800" spans="24:29">
      <c r="X24800" s="429"/>
      <c r="Y24800" s="429"/>
      <c r="Z24800" s="429"/>
      <c r="AA24800" s="429"/>
      <c r="AB24800" s="185"/>
      <c r="AC24800" s="431"/>
    </row>
    <row r="24801" spans="24:29">
      <c r="X24801" s="429"/>
      <c r="Y24801" s="429"/>
      <c r="Z24801" s="429"/>
      <c r="AA24801" s="429"/>
      <c r="AB24801" s="185"/>
      <c r="AC24801" s="431"/>
    </row>
    <row r="24802" spans="24:29">
      <c r="X24802" s="429"/>
      <c r="Y24802" s="429"/>
      <c r="Z24802" s="429"/>
      <c r="AA24802" s="429"/>
      <c r="AB24802" s="185"/>
      <c r="AC24802" s="431"/>
    </row>
    <row r="24803" spans="24:29">
      <c r="X24803" s="429"/>
      <c r="Y24803" s="429"/>
      <c r="Z24803" s="429"/>
      <c r="AA24803" s="429"/>
      <c r="AB24803" s="185"/>
      <c r="AC24803" s="431"/>
    </row>
    <row r="24804" spans="24:29">
      <c r="X24804" s="429"/>
      <c r="Y24804" s="429"/>
      <c r="Z24804" s="429"/>
      <c r="AA24804" s="429"/>
      <c r="AB24804" s="185"/>
      <c r="AC24804" s="431"/>
    </row>
    <row r="24805" spans="24:29">
      <c r="X24805" s="429"/>
      <c r="Y24805" s="429"/>
      <c r="Z24805" s="429"/>
      <c r="AA24805" s="429"/>
      <c r="AB24805" s="185"/>
      <c r="AC24805" s="431"/>
    </row>
    <row r="24806" spans="24:29">
      <c r="X24806" s="429"/>
      <c r="Y24806" s="429"/>
      <c r="Z24806" s="429"/>
      <c r="AA24806" s="429"/>
      <c r="AB24806" s="185"/>
      <c r="AC24806" s="431"/>
    </row>
    <row r="24807" spans="24:29">
      <c r="X24807" s="429"/>
      <c r="Y24807" s="429"/>
      <c r="Z24807" s="429"/>
      <c r="AA24807" s="429"/>
      <c r="AB24807" s="185"/>
      <c r="AC24807" s="431"/>
    </row>
    <row r="24808" spans="24:29">
      <c r="X24808" s="429"/>
      <c r="Y24808" s="429"/>
      <c r="Z24808" s="429"/>
      <c r="AA24808" s="429"/>
      <c r="AB24808" s="185"/>
      <c r="AC24808" s="431"/>
    </row>
    <row r="24809" spans="24:29">
      <c r="X24809" s="429"/>
      <c r="Y24809" s="429"/>
      <c r="Z24809" s="429"/>
      <c r="AA24809" s="429"/>
      <c r="AB24809" s="185"/>
      <c r="AC24809" s="431"/>
    </row>
    <row r="24810" spans="24:29">
      <c r="X24810" s="429"/>
      <c r="Y24810" s="429"/>
      <c r="Z24810" s="429"/>
      <c r="AA24810" s="429"/>
      <c r="AB24810" s="185"/>
      <c r="AC24810" s="431"/>
    </row>
    <row r="24811" spans="24:29">
      <c r="X24811" s="429"/>
      <c r="Y24811" s="429"/>
      <c r="Z24811" s="429"/>
      <c r="AA24811" s="429"/>
      <c r="AB24811" s="185"/>
      <c r="AC24811" s="431"/>
    </row>
    <row r="24812" spans="24:29">
      <c r="X24812" s="429"/>
      <c r="Y24812" s="429"/>
      <c r="Z24812" s="429"/>
      <c r="AA24812" s="429"/>
      <c r="AB24812" s="185"/>
      <c r="AC24812" s="431"/>
    </row>
    <row r="24813" spans="24:29">
      <c r="X24813" s="429"/>
      <c r="Y24813" s="429"/>
      <c r="Z24813" s="429"/>
      <c r="AA24813" s="429"/>
      <c r="AB24813" s="185"/>
      <c r="AC24813" s="431"/>
    </row>
    <row r="24814" spans="24:29">
      <c r="X24814" s="429"/>
      <c r="Y24814" s="429"/>
      <c r="Z24814" s="429"/>
      <c r="AA24814" s="429"/>
      <c r="AB24814" s="185"/>
      <c r="AC24814" s="431"/>
    </row>
    <row r="24815" spans="24:29">
      <c r="X24815" s="429"/>
      <c r="Y24815" s="429"/>
      <c r="Z24815" s="429"/>
      <c r="AA24815" s="429"/>
      <c r="AB24815" s="185"/>
      <c r="AC24815" s="431"/>
    </row>
    <row r="24816" spans="24:29">
      <c r="X24816" s="429"/>
      <c r="Y24816" s="429"/>
      <c r="Z24816" s="429"/>
      <c r="AA24816" s="429"/>
      <c r="AB24816" s="185"/>
      <c r="AC24816" s="431"/>
    </row>
    <row r="24817" spans="24:29">
      <c r="X24817" s="429"/>
      <c r="Y24817" s="429"/>
      <c r="Z24817" s="429"/>
      <c r="AA24817" s="429"/>
      <c r="AB24817" s="185"/>
      <c r="AC24817" s="431"/>
    </row>
    <row r="24818" spans="24:29">
      <c r="X24818" s="429"/>
      <c r="Y24818" s="429"/>
      <c r="Z24818" s="429"/>
      <c r="AA24818" s="429"/>
      <c r="AB24818" s="185"/>
      <c r="AC24818" s="431"/>
    </row>
    <row r="24819" spans="24:29">
      <c r="X24819" s="429"/>
      <c r="Y24819" s="429"/>
      <c r="Z24819" s="429"/>
      <c r="AA24819" s="429"/>
      <c r="AB24819" s="185"/>
      <c r="AC24819" s="431"/>
    </row>
    <row r="24820" spans="24:29">
      <c r="X24820" s="429"/>
      <c r="Y24820" s="429"/>
      <c r="Z24820" s="429"/>
      <c r="AA24820" s="429"/>
      <c r="AB24820" s="185"/>
      <c r="AC24820" s="431"/>
    </row>
    <row r="24821" spans="24:29">
      <c r="X24821" s="429"/>
      <c r="Y24821" s="429"/>
      <c r="Z24821" s="429"/>
      <c r="AA24821" s="429"/>
      <c r="AB24821" s="185"/>
      <c r="AC24821" s="431"/>
    </row>
    <row r="24822" spans="24:29">
      <c r="X24822" s="429"/>
      <c r="Y24822" s="429"/>
      <c r="Z24822" s="429"/>
      <c r="AA24822" s="429"/>
      <c r="AB24822" s="185"/>
      <c r="AC24822" s="431"/>
    </row>
    <row r="24823" spans="24:29">
      <c r="X24823" s="429"/>
      <c r="Y24823" s="429"/>
      <c r="Z24823" s="429"/>
      <c r="AA24823" s="429"/>
      <c r="AB24823" s="185"/>
      <c r="AC24823" s="431"/>
    </row>
    <row r="24824" spans="24:29">
      <c r="X24824" s="429"/>
      <c r="Y24824" s="429"/>
      <c r="Z24824" s="429"/>
      <c r="AA24824" s="429"/>
      <c r="AB24824" s="185"/>
      <c r="AC24824" s="431"/>
    </row>
    <row r="24825" spans="24:29">
      <c r="X24825" s="429"/>
      <c r="Y24825" s="429"/>
      <c r="Z24825" s="429"/>
      <c r="AA24825" s="429"/>
      <c r="AB24825" s="185"/>
      <c r="AC24825" s="431"/>
    </row>
    <row r="24826" spans="24:29">
      <c r="X24826" s="429"/>
      <c r="Y24826" s="429"/>
      <c r="Z24826" s="429"/>
      <c r="AA24826" s="429"/>
      <c r="AB24826" s="185"/>
      <c r="AC24826" s="431"/>
    </row>
    <row r="24827" spans="24:29">
      <c r="X24827" s="429"/>
      <c r="Y24827" s="429"/>
      <c r="Z24827" s="429"/>
      <c r="AA24827" s="429"/>
      <c r="AB24827" s="185"/>
      <c r="AC24827" s="431"/>
    </row>
    <row r="24828" spans="24:29">
      <c r="X24828" s="429"/>
      <c r="Y24828" s="429"/>
      <c r="Z24828" s="429"/>
      <c r="AA24828" s="429"/>
      <c r="AB24828" s="185"/>
      <c r="AC24828" s="431"/>
    </row>
    <row r="24829" spans="24:29">
      <c r="X24829" s="429"/>
      <c r="Y24829" s="429"/>
      <c r="Z24829" s="429"/>
      <c r="AA24829" s="429"/>
      <c r="AB24829" s="185"/>
      <c r="AC24829" s="431"/>
    </row>
    <row r="24830" spans="24:29">
      <c r="X24830" s="429"/>
      <c r="Y24830" s="429"/>
      <c r="Z24830" s="429"/>
      <c r="AA24830" s="429"/>
      <c r="AB24830" s="185"/>
      <c r="AC24830" s="431"/>
    </row>
    <row r="24831" spans="24:29">
      <c r="X24831" s="429"/>
      <c r="Y24831" s="429"/>
      <c r="Z24831" s="429"/>
      <c r="AA24831" s="429"/>
      <c r="AB24831" s="185"/>
      <c r="AC24831" s="431"/>
    </row>
    <row r="24832" spans="24:29">
      <c r="X24832" s="429"/>
      <c r="Y24832" s="429"/>
      <c r="Z24832" s="429"/>
      <c r="AA24832" s="429"/>
      <c r="AB24832" s="185"/>
      <c r="AC24832" s="431"/>
    </row>
    <row r="24833" spans="24:29">
      <c r="X24833" s="429"/>
      <c r="Y24833" s="429"/>
      <c r="Z24833" s="429"/>
      <c r="AA24833" s="429"/>
      <c r="AB24833" s="185"/>
      <c r="AC24833" s="431"/>
    </row>
    <row r="24834" spans="24:29">
      <c r="X24834" s="429"/>
      <c r="Y24834" s="429"/>
      <c r="Z24834" s="429"/>
      <c r="AA24834" s="429"/>
      <c r="AB24834" s="185"/>
      <c r="AC24834" s="431"/>
    </row>
    <row r="24835" spans="24:29">
      <c r="X24835" s="429"/>
      <c r="Y24835" s="429"/>
      <c r="Z24835" s="429"/>
      <c r="AA24835" s="429"/>
      <c r="AB24835" s="185"/>
      <c r="AC24835" s="431"/>
    </row>
    <row r="24836" spans="24:29">
      <c r="X24836" s="429"/>
      <c r="Y24836" s="429"/>
      <c r="Z24836" s="429"/>
      <c r="AA24836" s="429"/>
      <c r="AB24836" s="185"/>
      <c r="AC24836" s="431"/>
    </row>
    <row r="24837" spans="24:29">
      <c r="X24837" s="429"/>
      <c r="Y24837" s="429"/>
      <c r="Z24837" s="429"/>
      <c r="AA24837" s="429"/>
      <c r="AB24837" s="185"/>
      <c r="AC24837" s="431"/>
    </row>
    <row r="24838" spans="24:29">
      <c r="X24838" s="429"/>
      <c r="Y24838" s="429"/>
      <c r="Z24838" s="429"/>
      <c r="AA24838" s="429"/>
      <c r="AB24838" s="185"/>
      <c r="AC24838" s="431"/>
    </row>
    <row r="24839" spans="24:29">
      <c r="X24839" s="429"/>
      <c r="Y24839" s="429"/>
      <c r="Z24839" s="429"/>
      <c r="AA24839" s="429"/>
      <c r="AB24839" s="185"/>
      <c r="AC24839" s="431"/>
    </row>
    <row r="24840" spans="24:29">
      <c r="X24840" s="429"/>
      <c r="Y24840" s="429"/>
      <c r="Z24840" s="429"/>
      <c r="AA24840" s="429"/>
      <c r="AB24840" s="185"/>
      <c r="AC24840" s="431"/>
    </row>
    <row r="24841" spans="24:29">
      <c r="X24841" s="429"/>
      <c r="Y24841" s="429"/>
      <c r="Z24841" s="429"/>
      <c r="AA24841" s="429"/>
      <c r="AB24841" s="185"/>
      <c r="AC24841" s="431"/>
    </row>
    <row r="24842" spans="24:29">
      <c r="X24842" s="429"/>
      <c r="Y24842" s="429"/>
      <c r="Z24842" s="429"/>
      <c r="AA24842" s="429"/>
      <c r="AB24842" s="185"/>
      <c r="AC24842" s="431"/>
    </row>
    <row r="24843" spans="24:29">
      <c r="X24843" s="429"/>
      <c r="Y24843" s="429"/>
      <c r="Z24843" s="429"/>
      <c r="AA24843" s="429"/>
      <c r="AB24843" s="185"/>
      <c r="AC24843" s="431"/>
    </row>
    <row r="24844" spans="24:29">
      <c r="X24844" s="429"/>
      <c r="Y24844" s="429"/>
      <c r="Z24844" s="429"/>
      <c r="AA24844" s="429"/>
      <c r="AB24844" s="185"/>
      <c r="AC24844" s="431"/>
    </row>
    <row r="24845" spans="24:29">
      <c r="X24845" s="429"/>
      <c r="Y24845" s="429"/>
      <c r="Z24845" s="429"/>
      <c r="AA24845" s="429"/>
      <c r="AB24845" s="185"/>
      <c r="AC24845" s="431"/>
    </row>
    <row r="24846" spans="24:29">
      <c r="X24846" s="429"/>
      <c r="Y24846" s="429"/>
      <c r="Z24846" s="429"/>
      <c r="AA24846" s="429"/>
      <c r="AB24846" s="185"/>
      <c r="AC24846" s="431"/>
    </row>
    <row r="24847" spans="24:29">
      <c r="X24847" s="429"/>
      <c r="Y24847" s="429"/>
      <c r="Z24847" s="429"/>
      <c r="AA24847" s="429"/>
      <c r="AB24847" s="185"/>
      <c r="AC24847" s="431"/>
    </row>
    <row r="24848" spans="24:29">
      <c r="X24848" s="429"/>
      <c r="Y24848" s="429"/>
      <c r="Z24848" s="429"/>
      <c r="AA24848" s="429"/>
      <c r="AB24848" s="185"/>
      <c r="AC24848" s="431"/>
    </row>
    <row r="24849" spans="24:29">
      <c r="X24849" s="429"/>
      <c r="Y24849" s="429"/>
      <c r="Z24849" s="429"/>
      <c r="AA24849" s="429"/>
      <c r="AB24849" s="185"/>
      <c r="AC24849" s="431"/>
    </row>
    <row r="24850" spans="24:29">
      <c r="X24850" s="429"/>
      <c r="Y24850" s="429"/>
      <c r="Z24850" s="429"/>
      <c r="AA24850" s="429"/>
      <c r="AB24850" s="185"/>
      <c r="AC24850" s="431"/>
    </row>
    <row r="24851" spans="24:29">
      <c r="X24851" s="429"/>
      <c r="Y24851" s="429"/>
      <c r="Z24851" s="429"/>
      <c r="AA24851" s="429"/>
      <c r="AB24851" s="185"/>
      <c r="AC24851" s="431"/>
    </row>
    <row r="24852" spans="24:29">
      <c r="X24852" s="429"/>
      <c r="Y24852" s="429"/>
      <c r="Z24852" s="429"/>
      <c r="AA24852" s="429"/>
      <c r="AB24852" s="185"/>
      <c r="AC24852" s="431"/>
    </row>
    <row r="24853" spans="24:29">
      <c r="X24853" s="429"/>
      <c r="Y24853" s="429"/>
      <c r="Z24853" s="429"/>
      <c r="AA24853" s="429"/>
      <c r="AB24853" s="185"/>
      <c r="AC24853" s="431"/>
    </row>
    <row r="24854" spans="24:29">
      <c r="X24854" s="429"/>
      <c r="Y24854" s="429"/>
      <c r="Z24854" s="429"/>
      <c r="AA24854" s="429"/>
      <c r="AB24854" s="185"/>
      <c r="AC24854" s="431"/>
    </row>
    <row r="24855" spans="24:29">
      <c r="X24855" s="429"/>
      <c r="Y24855" s="429"/>
      <c r="Z24855" s="429"/>
      <c r="AA24855" s="429"/>
      <c r="AB24855" s="185"/>
      <c r="AC24855" s="431"/>
    </row>
    <row r="24856" spans="24:29">
      <c r="X24856" s="429"/>
      <c r="Y24856" s="429"/>
      <c r="Z24856" s="429"/>
      <c r="AA24856" s="429"/>
      <c r="AB24856" s="185"/>
      <c r="AC24856" s="431"/>
    </row>
    <row r="24857" spans="24:29">
      <c r="X24857" s="429"/>
      <c r="Y24857" s="429"/>
      <c r="Z24857" s="429"/>
      <c r="AA24857" s="429"/>
      <c r="AB24857" s="185"/>
      <c r="AC24857" s="431"/>
    </row>
    <row r="24858" spans="24:29">
      <c r="X24858" s="429"/>
      <c r="Y24858" s="429"/>
      <c r="Z24858" s="429"/>
      <c r="AA24858" s="429"/>
      <c r="AB24858" s="185"/>
      <c r="AC24858" s="431"/>
    </row>
    <row r="24859" spans="24:29">
      <c r="X24859" s="429"/>
      <c r="Y24859" s="429"/>
      <c r="Z24859" s="429"/>
      <c r="AA24859" s="429"/>
      <c r="AB24859" s="185"/>
      <c r="AC24859" s="431"/>
    </row>
    <row r="24860" spans="24:29">
      <c r="X24860" s="429"/>
      <c r="Y24860" s="429"/>
      <c r="Z24860" s="429"/>
      <c r="AA24860" s="429"/>
      <c r="AB24860" s="185"/>
      <c r="AC24860" s="431"/>
    </row>
    <row r="24861" spans="24:29">
      <c r="X24861" s="429"/>
      <c r="Y24861" s="429"/>
      <c r="Z24861" s="429"/>
      <c r="AA24861" s="429"/>
      <c r="AB24861" s="185"/>
      <c r="AC24861" s="431"/>
    </row>
    <row r="24862" spans="24:29">
      <c r="X24862" s="429"/>
      <c r="Y24862" s="429"/>
      <c r="Z24862" s="429"/>
      <c r="AA24862" s="429"/>
      <c r="AB24862" s="185"/>
      <c r="AC24862" s="431"/>
    </row>
    <row r="24863" spans="24:29">
      <c r="X24863" s="429"/>
      <c r="Y24863" s="429"/>
      <c r="Z24863" s="429"/>
      <c r="AA24863" s="429"/>
      <c r="AB24863" s="185"/>
      <c r="AC24863" s="431"/>
    </row>
    <row r="24864" spans="24:29">
      <c r="X24864" s="429"/>
      <c r="Y24864" s="429"/>
      <c r="Z24864" s="429"/>
      <c r="AA24864" s="429"/>
      <c r="AB24864" s="185"/>
      <c r="AC24864" s="431"/>
    </row>
    <row r="24865" spans="24:29">
      <c r="X24865" s="429"/>
      <c r="Y24865" s="429"/>
      <c r="Z24865" s="429"/>
      <c r="AA24865" s="429"/>
      <c r="AB24865" s="185"/>
      <c r="AC24865" s="431"/>
    </row>
    <row r="24866" spans="24:29">
      <c r="X24866" s="429"/>
      <c r="Y24866" s="429"/>
      <c r="Z24866" s="429"/>
      <c r="AA24866" s="429"/>
      <c r="AB24866" s="185"/>
      <c r="AC24866" s="431"/>
    </row>
    <row r="24867" spans="24:29">
      <c r="X24867" s="429"/>
      <c r="Y24867" s="429"/>
      <c r="Z24867" s="429"/>
      <c r="AA24867" s="429"/>
      <c r="AB24867" s="185"/>
      <c r="AC24867" s="431"/>
    </row>
    <row r="24868" spans="24:29">
      <c r="X24868" s="429"/>
      <c r="Y24868" s="429"/>
      <c r="Z24868" s="429"/>
      <c r="AA24868" s="429"/>
      <c r="AB24868" s="185"/>
      <c r="AC24868" s="431"/>
    </row>
    <row r="24869" spans="24:29">
      <c r="X24869" s="429"/>
      <c r="Y24869" s="429"/>
      <c r="Z24869" s="429"/>
      <c r="AA24869" s="429"/>
      <c r="AB24869" s="185"/>
      <c r="AC24869" s="431"/>
    </row>
    <row r="24870" spans="24:29">
      <c r="X24870" s="429"/>
      <c r="Y24870" s="429"/>
      <c r="Z24870" s="429"/>
      <c r="AA24870" s="429"/>
      <c r="AB24870" s="185"/>
      <c r="AC24870" s="431"/>
    </row>
    <row r="24871" spans="24:29">
      <c r="X24871" s="429"/>
      <c r="Y24871" s="429"/>
      <c r="Z24871" s="429"/>
      <c r="AA24871" s="429"/>
      <c r="AB24871" s="185"/>
      <c r="AC24871" s="431"/>
    </row>
    <row r="24872" spans="24:29">
      <c r="X24872" s="429"/>
      <c r="Y24872" s="429"/>
      <c r="Z24872" s="429"/>
      <c r="AA24872" s="429"/>
      <c r="AB24872" s="185"/>
      <c r="AC24872" s="431"/>
    </row>
    <row r="24873" spans="24:29">
      <c r="X24873" s="429"/>
      <c r="Y24873" s="429"/>
      <c r="Z24873" s="429"/>
      <c r="AA24873" s="429"/>
      <c r="AB24873" s="185"/>
      <c r="AC24873" s="431"/>
    </row>
    <row r="24874" spans="24:29">
      <c r="X24874" s="429"/>
      <c r="Y24874" s="429"/>
      <c r="Z24874" s="429"/>
      <c r="AA24874" s="429"/>
      <c r="AB24874" s="185"/>
      <c r="AC24874" s="431"/>
    </row>
    <row r="24875" spans="24:29">
      <c r="X24875" s="429"/>
      <c r="Y24875" s="429"/>
      <c r="Z24875" s="429"/>
      <c r="AA24875" s="429"/>
      <c r="AB24875" s="185"/>
      <c r="AC24875" s="431"/>
    </row>
    <row r="24876" spans="24:29">
      <c r="X24876" s="429"/>
      <c r="Y24876" s="429"/>
      <c r="Z24876" s="429"/>
      <c r="AA24876" s="429"/>
      <c r="AB24876" s="185"/>
      <c r="AC24876" s="431"/>
    </row>
    <row r="24877" spans="24:29">
      <c r="X24877" s="429"/>
      <c r="Y24877" s="429"/>
      <c r="Z24877" s="429"/>
      <c r="AA24877" s="429"/>
      <c r="AB24877" s="185"/>
      <c r="AC24877" s="431"/>
    </row>
    <row r="24878" spans="24:29">
      <c r="X24878" s="429"/>
      <c r="Y24878" s="429"/>
      <c r="Z24878" s="429"/>
      <c r="AA24878" s="429"/>
      <c r="AB24878" s="185"/>
      <c r="AC24878" s="431"/>
    </row>
    <row r="24879" spans="24:29">
      <c r="X24879" s="429"/>
      <c r="Y24879" s="429"/>
      <c r="Z24879" s="429"/>
      <c r="AA24879" s="429"/>
      <c r="AB24879" s="185"/>
      <c r="AC24879" s="431"/>
    </row>
    <row r="24880" spans="24:29">
      <c r="X24880" s="429"/>
      <c r="Y24880" s="429"/>
      <c r="Z24880" s="429"/>
      <c r="AA24880" s="429"/>
      <c r="AB24880" s="185"/>
      <c r="AC24880" s="431"/>
    </row>
    <row r="24881" spans="24:29">
      <c r="X24881" s="429"/>
      <c r="Y24881" s="429"/>
      <c r="Z24881" s="429"/>
      <c r="AA24881" s="429"/>
      <c r="AB24881" s="185"/>
      <c r="AC24881" s="431"/>
    </row>
    <row r="24882" spans="24:29">
      <c r="X24882" s="429"/>
      <c r="Y24882" s="429"/>
      <c r="Z24882" s="429"/>
      <c r="AA24882" s="429"/>
      <c r="AB24882" s="185"/>
      <c r="AC24882" s="431"/>
    </row>
    <row r="24883" spans="24:29">
      <c r="X24883" s="429"/>
      <c r="Y24883" s="429"/>
      <c r="Z24883" s="429"/>
      <c r="AA24883" s="429"/>
      <c r="AB24883" s="185"/>
      <c r="AC24883" s="431"/>
    </row>
    <row r="24884" spans="24:29">
      <c r="X24884" s="429"/>
      <c r="Y24884" s="429"/>
      <c r="Z24884" s="429"/>
      <c r="AA24884" s="429"/>
      <c r="AB24884" s="185"/>
      <c r="AC24884" s="431"/>
    </row>
    <row r="24885" spans="24:29">
      <c r="X24885" s="429"/>
      <c r="Y24885" s="429"/>
      <c r="Z24885" s="429"/>
      <c r="AA24885" s="429"/>
      <c r="AB24885" s="185"/>
      <c r="AC24885" s="431"/>
    </row>
    <row r="24886" spans="24:29">
      <c r="X24886" s="429"/>
      <c r="Y24886" s="429"/>
      <c r="Z24886" s="429"/>
      <c r="AA24886" s="429"/>
      <c r="AB24886" s="185"/>
      <c r="AC24886" s="431"/>
    </row>
    <row r="24887" spans="24:29">
      <c r="X24887" s="429"/>
      <c r="Y24887" s="429"/>
      <c r="Z24887" s="429"/>
      <c r="AA24887" s="429"/>
      <c r="AB24887" s="185"/>
      <c r="AC24887" s="431"/>
    </row>
    <row r="24888" spans="24:29">
      <c r="X24888" s="429"/>
      <c r="Y24888" s="429"/>
      <c r="Z24888" s="429"/>
      <c r="AA24888" s="429"/>
      <c r="AB24888" s="185"/>
      <c r="AC24888" s="431"/>
    </row>
    <row r="24889" spans="24:29">
      <c r="X24889" s="429"/>
      <c r="Y24889" s="429"/>
      <c r="Z24889" s="429"/>
      <c r="AA24889" s="429"/>
      <c r="AB24889" s="185"/>
      <c r="AC24889" s="431"/>
    </row>
    <row r="24890" spans="24:29">
      <c r="X24890" s="429"/>
      <c r="Y24890" s="429"/>
      <c r="Z24890" s="429"/>
      <c r="AA24890" s="429"/>
      <c r="AB24890" s="185"/>
      <c r="AC24890" s="431"/>
    </row>
    <row r="24891" spans="24:29">
      <c r="X24891" s="429"/>
      <c r="Y24891" s="429"/>
      <c r="Z24891" s="429"/>
      <c r="AA24891" s="429"/>
      <c r="AB24891" s="185"/>
      <c r="AC24891" s="431"/>
    </row>
    <row r="24892" spans="24:29">
      <c r="X24892" s="429"/>
      <c r="Y24892" s="429"/>
      <c r="Z24892" s="429"/>
      <c r="AA24892" s="429"/>
      <c r="AB24892" s="185"/>
      <c r="AC24892" s="431"/>
    </row>
    <row r="24893" spans="24:29">
      <c r="X24893" s="429"/>
      <c r="Y24893" s="429"/>
      <c r="Z24893" s="429"/>
      <c r="AA24893" s="429"/>
      <c r="AB24893" s="185"/>
      <c r="AC24893" s="431"/>
    </row>
    <row r="24894" spans="24:29">
      <c r="X24894" s="429"/>
      <c r="Y24894" s="429"/>
      <c r="Z24894" s="429"/>
      <c r="AA24894" s="429"/>
      <c r="AB24894" s="185"/>
      <c r="AC24894" s="431"/>
    </row>
    <row r="24895" spans="24:29">
      <c r="X24895" s="429"/>
      <c r="Y24895" s="429"/>
      <c r="Z24895" s="429"/>
      <c r="AA24895" s="429"/>
      <c r="AB24895" s="185"/>
      <c r="AC24895" s="431"/>
    </row>
    <row r="24896" spans="24:29">
      <c r="X24896" s="429"/>
      <c r="Y24896" s="429"/>
      <c r="Z24896" s="429"/>
      <c r="AA24896" s="429"/>
      <c r="AB24896" s="185"/>
      <c r="AC24896" s="431"/>
    </row>
    <row r="24897" spans="24:29">
      <c r="X24897" s="429"/>
      <c r="Y24897" s="429"/>
      <c r="Z24897" s="429"/>
      <c r="AA24897" s="429"/>
      <c r="AB24897" s="185"/>
      <c r="AC24897" s="431"/>
    </row>
    <row r="24898" spans="24:29">
      <c r="X24898" s="429"/>
      <c r="Y24898" s="429"/>
      <c r="Z24898" s="429"/>
      <c r="AA24898" s="429"/>
      <c r="AB24898" s="185"/>
      <c r="AC24898" s="431"/>
    </row>
    <row r="24899" spans="24:29">
      <c r="X24899" s="429"/>
      <c r="Y24899" s="429"/>
      <c r="Z24899" s="429"/>
      <c r="AA24899" s="429"/>
      <c r="AB24899" s="185"/>
      <c r="AC24899" s="431"/>
    </row>
    <row r="24900" spans="24:29">
      <c r="X24900" s="429"/>
      <c r="Y24900" s="429"/>
      <c r="Z24900" s="429"/>
      <c r="AA24900" s="429"/>
      <c r="AB24900" s="185"/>
      <c r="AC24900" s="431"/>
    </row>
    <row r="24901" spans="24:29">
      <c r="X24901" s="429"/>
      <c r="Y24901" s="429"/>
      <c r="Z24901" s="429"/>
      <c r="AA24901" s="429"/>
      <c r="AB24901" s="185"/>
      <c r="AC24901" s="431"/>
    </row>
    <row r="24902" spans="24:29">
      <c r="X24902" s="429"/>
      <c r="Y24902" s="429"/>
      <c r="Z24902" s="429"/>
      <c r="AA24902" s="429"/>
      <c r="AB24902" s="185"/>
      <c r="AC24902" s="431"/>
    </row>
    <row r="24903" spans="24:29">
      <c r="X24903" s="429"/>
      <c r="Y24903" s="429"/>
      <c r="Z24903" s="429"/>
      <c r="AA24903" s="429"/>
      <c r="AB24903" s="185"/>
      <c r="AC24903" s="431"/>
    </row>
    <row r="24904" spans="24:29">
      <c r="X24904" s="429"/>
      <c r="Y24904" s="429"/>
      <c r="Z24904" s="429"/>
      <c r="AA24904" s="429"/>
      <c r="AB24904" s="185"/>
      <c r="AC24904" s="431"/>
    </row>
    <row r="24905" spans="24:29">
      <c r="X24905" s="429"/>
      <c r="Y24905" s="429"/>
      <c r="Z24905" s="429"/>
      <c r="AA24905" s="429"/>
      <c r="AB24905" s="185"/>
      <c r="AC24905" s="431"/>
    </row>
    <row r="24906" spans="24:29">
      <c r="X24906" s="429"/>
      <c r="Y24906" s="429"/>
      <c r="Z24906" s="429"/>
      <c r="AA24906" s="429"/>
      <c r="AB24906" s="185"/>
      <c r="AC24906" s="431"/>
    </row>
    <row r="24907" spans="24:29">
      <c r="X24907" s="429"/>
      <c r="Y24907" s="429"/>
      <c r="Z24907" s="429"/>
      <c r="AA24907" s="429"/>
      <c r="AB24907" s="185"/>
      <c r="AC24907" s="431"/>
    </row>
    <row r="24908" spans="24:29">
      <c r="X24908" s="429"/>
      <c r="Y24908" s="429"/>
      <c r="Z24908" s="429"/>
      <c r="AA24908" s="429"/>
      <c r="AB24908" s="185"/>
      <c r="AC24908" s="431"/>
    </row>
    <row r="24909" spans="24:29">
      <c r="X24909" s="429"/>
      <c r="Y24909" s="429"/>
      <c r="Z24909" s="429"/>
      <c r="AA24909" s="429"/>
      <c r="AB24909" s="185"/>
      <c r="AC24909" s="431"/>
    </row>
    <row r="24910" spans="24:29">
      <c r="X24910" s="429"/>
      <c r="Y24910" s="429"/>
      <c r="Z24910" s="429"/>
      <c r="AA24910" s="429"/>
      <c r="AB24910" s="185"/>
      <c r="AC24910" s="431"/>
    </row>
    <row r="24911" spans="24:29">
      <c r="X24911" s="429"/>
      <c r="Y24911" s="429"/>
      <c r="Z24911" s="429"/>
      <c r="AA24911" s="429"/>
      <c r="AB24911" s="185"/>
      <c r="AC24911" s="431"/>
    </row>
    <row r="24912" spans="24:29">
      <c r="X24912" s="429"/>
      <c r="Y24912" s="429"/>
      <c r="Z24912" s="429"/>
      <c r="AA24912" s="429"/>
      <c r="AB24912" s="185"/>
      <c r="AC24912" s="431"/>
    </row>
    <row r="24913" spans="24:29">
      <c r="X24913" s="429"/>
      <c r="Y24913" s="429"/>
      <c r="Z24913" s="429"/>
      <c r="AA24913" s="429"/>
      <c r="AB24913" s="185"/>
      <c r="AC24913" s="431"/>
    </row>
    <row r="24914" spans="24:29">
      <c r="X24914" s="429"/>
      <c r="Y24914" s="429"/>
      <c r="Z24914" s="429"/>
      <c r="AA24914" s="429"/>
      <c r="AB24914" s="185"/>
      <c r="AC24914" s="431"/>
    </row>
    <row r="24915" spans="24:29">
      <c r="X24915" s="429"/>
      <c r="Y24915" s="429"/>
      <c r="Z24915" s="429"/>
      <c r="AA24915" s="429"/>
      <c r="AB24915" s="185"/>
      <c r="AC24915" s="431"/>
    </row>
    <row r="24916" spans="24:29">
      <c r="X24916" s="429"/>
      <c r="Y24916" s="429"/>
      <c r="Z24916" s="429"/>
      <c r="AA24916" s="429"/>
      <c r="AB24916" s="185"/>
      <c r="AC24916" s="431"/>
    </row>
    <row r="24917" spans="24:29">
      <c r="X24917" s="429"/>
      <c r="Y24917" s="429"/>
      <c r="Z24917" s="429"/>
      <c r="AA24917" s="429"/>
      <c r="AB24917" s="185"/>
      <c r="AC24917" s="431"/>
    </row>
    <row r="24918" spans="24:29">
      <c r="X24918" s="429"/>
      <c r="Y24918" s="429"/>
      <c r="Z24918" s="429"/>
      <c r="AA24918" s="429"/>
      <c r="AB24918" s="185"/>
      <c r="AC24918" s="431"/>
    </row>
    <row r="24919" spans="24:29">
      <c r="X24919" s="429"/>
      <c r="Y24919" s="429"/>
      <c r="Z24919" s="429"/>
      <c r="AA24919" s="429"/>
      <c r="AB24919" s="185"/>
      <c r="AC24919" s="431"/>
    </row>
    <row r="24920" spans="24:29">
      <c r="X24920" s="429"/>
      <c r="Y24920" s="429"/>
      <c r="Z24920" s="429"/>
      <c r="AA24920" s="429"/>
      <c r="AB24920" s="185"/>
      <c r="AC24920" s="431"/>
    </row>
    <row r="24921" spans="24:29">
      <c r="X24921" s="429"/>
      <c r="Y24921" s="429"/>
      <c r="Z24921" s="429"/>
      <c r="AA24921" s="429"/>
      <c r="AB24921" s="185"/>
      <c r="AC24921" s="431"/>
    </row>
    <row r="24922" spans="24:29">
      <c r="X24922" s="429"/>
      <c r="Y24922" s="429"/>
      <c r="Z24922" s="429"/>
      <c r="AA24922" s="429"/>
      <c r="AB24922" s="185"/>
      <c r="AC24922" s="431"/>
    </row>
    <row r="24923" spans="24:29">
      <c r="X24923" s="429"/>
      <c r="Y24923" s="429"/>
      <c r="Z24923" s="429"/>
      <c r="AA24923" s="429"/>
      <c r="AB24923" s="185"/>
      <c r="AC24923" s="431"/>
    </row>
    <row r="24924" spans="24:29">
      <c r="X24924" s="429"/>
      <c r="Y24924" s="429"/>
      <c r="Z24924" s="429"/>
      <c r="AA24924" s="429"/>
      <c r="AB24924" s="185"/>
      <c r="AC24924" s="431"/>
    </row>
    <row r="24925" spans="24:29">
      <c r="X24925" s="429"/>
      <c r="Y24925" s="429"/>
      <c r="Z24925" s="429"/>
      <c r="AA24925" s="429"/>
      <c r="AB24925" s="185"/>
      <c r="AC24925" s="431"/>
    </row>
    <row r="24926" spans="24:29">
      <c r="X24926" s="429"/>
      <c r="Y24926" s="429"/>
      <c r="Z24926" s="429"/>
      <c r="AA24926" s="429"/>
      <c r="AB24926" s="185"/>
      <c r="AC24926" s="431"/>
    </row>
    <row r="24927" spans="24:29">
      <c r="X24927" s="429"/>
      <c r="Y24927" s="429"/>
      <c r="Z24927" s="429"/>
      <c r="AA24927" s="429"/>
      <c r="AB24927" s="185"/>
      <c r="AC24927" s="431"/>
    </row>
    <row r="24928" spans="24:29">
      <c r="X24928" s="429"/>
      <c r="Y24928" s="429"/>
      <c r="Z24928" s="429"/>
      <c r="AA24928" s="429"/>
      <c r="AB24928" s="185"/>
      <c r="AC24928" s="431"/>
    </row>
    <row r="24929" spans="24:29">
      <c r="X24929" s="429"/>
      <c r="Y24929" s="429"/>
      <c r="Z24929" s="429"/>
      <c r="AA24929" s="429"/>
      <c r="AB24929" s="185"/>
      <c r="AC24929" s="431"/>
    </row>
    <row r="24930" spans="24:29">
      <c r="X24930" s="429"/>
      <c r="Y24930" s="429"/>
      <c r="Z24930" s="429"/>
      <c r="AA24930" s="429"/>
      <c r="AB24930" s="185"/>
      <c r="AC24930" s="431"/>
    </row>
    <row r="24931" spans="24:29">
      <c r="X24931" s="429"/>
      <c r="Y24931" s="429"/>
      <c r="Z24931" s="429"/>
      <c r="AA24931" s="429"/>
      <c r="AB24931" s="185"/>
      <c r="AC24931" s="431"/>
    </row>
    <row r="24932" spans="24:29">
      <c r="X24932" s="429"/>
      <c r="Y24932" s="429"/>
      <c r="Z24932" s="429"/>
      <c r="AA24932" s="429"/>
      <c r="AB24932" s="185"/>
      <c r="AC24932" s="431"/>
    </row>
    <row r="24933" spans="24:29">
      <c r="X24933" s="429"/>
      <c r="Y24933" s="429"/>
      <c r="Z24933" s="429"/>
      <c r="AA24933" s="429"/>
      <c r="AB24933" s="185"/>
      <c r="AC24933" s="431"/>
    </row>
    <row r="24934" spans="24:29">
      <c r="X24934" s="429"/>
      <c r="Y24934" s="429"/>
      <c r="Z24934" s="429"/>
      <c r="AA24934" s="429"/>
      <c r="AB24934" s="185"/>
      <c r="AC24934" s="431"/>
    </row>
    <row r="24935" spans="24:29">
      <c r="X24935" s="429"/>
      <c r="Y24935" s="429"/>
      <c r="Z24935" s="429"/>
      <c r="AA24935" s="429"/>
      <c r="AB24935" s="185"/>
      <c r="AC24935" s="431"/>
    </row>
    <row r="24936" spans="24:29">
      <c r="X24936" s="429"/>
      <c r="Y24936" s="429"/>
      <c r="Z24936" s="429"/>
      <c r="AA24936" s="429"/>
      <c r="AB24936" s="185"/>
      <c r="AC24936" s="431"/>
    </row>
    <row r="24937" spans="24:29">
      <c r="X24937" s="429"/>
      <c r="Y24937" s="429"/>
      <c r="Z24937" s="429"/>
      <c r="AA24937" s="429"/>
      <c r="AB24937" s="185"/>
      <c r="AC24937" s="431"/>
    </row>
    <row r="24938" spans="24:29">
      <c r="X24938" s="429"/>
      <c r="Y24938" s="429"/>
      <c r="Z24938" s="429"/>
      <c r="AA24938" s="429"/>
      <c r="AB24938" s="185"/>
      <c r="AC24938" s="431"/>
    </row>
    <row r="24939" spans="24:29">
      <c r="X24939" s="429"/>
      <c r="Y24939" s="429"/>
      <c r="Z24939" s="429"/>
      <c r="AA24939" s="429"/>
      <c r="AB24939" s="185"/>
      <c r="AC24939" s="431"/>
    </row>
    <row r="24940" spans="24:29">
      <c r="X24940" s="429"/>
      <c r="Y24940" s="429"/>
      <c r="Z24940" s="429"/>
      <c r="AA24940" s="429"/>
      <c r="AB24940" s="185"/>
      <c r="AC24940" s="431"/>
    </row>
    <row r="24941" spans="24:29">
      <c r="X24941" s="429"/>
      <c r="Y24941" s="429"/>
      <c r="Z24941" s="429"/>
      <c r="AA24941" s="429"/>
      <c r="AB24941" s="185"/>
      <c r="AC24941" s="431"/>
    </row>
    <row r="24942" spans="24:29">
      <c r="X24942" s="429"/>
      <c r="Y24942" s="429"/>
      <c r="Z24942" s="429"/>
      <c r="AA24942" s="429"/>
      <c r="AB24942" s="185"/>
      <c r="AC24942" s="431"/>
    </row>
    <row r="24943" spans="24:29">
      <c r="X24943" s="429"/>
      <c r="Y24943" s="429"/>
      <c r="Z24943" s="429"/>
      <c r="AA24943" s="429"/>
      <c r="AB24943" s="185"/>
      <c r="AC24943" s="431"/>
    </row>
    <row r="24944" spans="24:29">
      <c r="X24944" s="429"/>
      <c r="Y24944" s="429"/>
      <c r="Z24944" s="429"/>
      <c r="AA24944" s="429"/>
      <c r="AB24944" s="185"/>
      <c r="AC24944" s="431"/>
    </row>
    <row r="24945" spans="24:29">
      <c r="X24945" s="429"/>
      <c r="Y24945" s="429"/>
      <c r="Z24945" s="429"/>
      <c r="AA24945" s="429"/>
      <c r="AB24945" s="185"/>
      <c r="AC24945" s="431"/>
    </row>
    <row r="24946" spans="24:29">
      <c r="X24946" s="429"/>
      <c r="Y24946" s="429"/>
      <c r="Z24946" s="429"/>
      <c r="AA24946" s="429"/>
      <c r="AB24946" s="185"/>
      <c r="AC24946" s="431"/>
    </row>
    <row r="24947" spans="24:29">
      <c r="X24947" s="429"/>
      <c r="Y24947" s="429"/>
      <c r="Z24947" s="429"/>
      <c r="AA24947" s="429"/>
      <c r="AB24947" s="185"/>
      <c r="AC24947" s="431"/>
    </row>
    <row r="24948" spans="24:29">
      <c r="X24948" s="429"/>
      <c r="Y24948" s="429"/>
      <c r="Z24948" s="429"/>
      <c r="AA24948" s="429"/>
      <c r="AB24948" s="185"/>
      <c r="AC24948" s="431"/>
    </row>
    <row r="24949" spans="24:29">
      <c r="X24949" s="429"/>
      <c r="Y24949" s="429"/>
      <c r="Z24949" s="429"/>
      <c r="AA24949" s="429"/>
      <c r="AB24949" s="185"/>
      <c r="AC24949" s="431"/>
    </row>
    <row r="24950" spans="24:29">
      <c r="X24950" s="429"/>
      <c r="Y24950" s="429"/>
      <c r="Z24950" s="429"/>
      <c r="AA24950" s="429"/>
      <c r="AB24950" s="185"/>
      <c r="AC24950" s="431"/>
    </row>
    <row r="24951" spans="24:29">
      <c r="X24951" s="429"/>
      <c r="Y24951" s="429"/>
      <c r="Z24951" s="429"/>
      <c r="AA24951" s="429"/>
      <c r="AB24951" s="185"/>
      <c r="AC24951" s="431"/>
    </row>
    <row r="24952" spans="24:29">
      <c r="X24952" s="429"/>
      <c r="Y24952" s="429"/>
      <c r="Z24952" s="429"/>
      <c r="AA24952" s="429"/>
      <c r="AB24952" s="185"/>
      <c r="AC24952" s="431"/>
    </row>
    <row r="24953" spans="24:29">
      <c r="X24953" s="429"/>
      <c r="Y24953" s="429"/>
      <c r="Z24953" s="429"/>
      <c r="AA24953" s="429"/>
      <c r="AB24953" s="185"/>
      <c r="AC24953" s="431"/>
    </row>
    <row r="24954" spans="24:29">
      <c r="X24954" s="429"/>
      <c r="Y24954" s="429"/>
      <c r="Z24954" s="429"/>
      <c r="AA24954" s="429"/>
      <c r="AB24954" s="185"/>
      <c r="AC24954" s="431"/>
    </row>
    <row r="24955" spans="24:29">
      <c r="X24955" s="429"/>
      <c r="Y24955" s="429"/>
      <c r="Z24955" s="429"/>
      <c r="AA24955" s="429"/>
      <c r="AB24955" s="185"/>
      <c r="AC24955" s="431"/>
    </row>
    <row r="24956" spans="24:29">
      <c r="X24956" s="429"/>
      <c r="Y24956" s="429"/>
      <c r="Z24956" s="429"/>
      <c r="AA24956" s="429"/>
      <c r="AB24956" s="185"/>
      <c r="AC24956" s="431"/>
    </row>
    <row r="24957" spans="24:29">
      <c r="X24957" s="429"/>
      <c r="Y24957" s="429"/>
      <c r="Z24957" s="429"/>
      <c r="AA24957" s="429"/>
      <c r="AB24957" s="185"/>
      <c r="AC24957" s="431"/>
    </row>
    <row r="24958" spans="24:29">
      <c r="X24958" s="429"/>
      <c r="Y24958" s="429"/>
      <c r="Z24958" s="429"/>
      <c r="AA24958" s="429"/>
      <c r="AB24958" s="185"/>
      <c r="AC24958" s="431"/>
    </row>
    <row r="24959" spans="24:29">
      <c r="X24959" s="429"/>
      <c r="Y24959" s="429"/>
      <c r="Z24959" s="429"/>
      <c r="AA24959" s="429"/>
      <c r="AB24959" s="185"/>
      <c r="AC24959" s="431"/>
    </row>
    <row r="24960" spans="24:29">
      <c r="X24960" s="429"/>
      <c r="Y24960" s="429"/>
      <c r="Z24960" s="429"/>
      <c r="AA24960" s="429"/>
      <c r="AB24960" s="185"/>
      <c r="AC24960" s="431"/>
    </row>
    <row r="24961" spans="24:29">
      <c r="X24961" s="429"/>
      <c r="Y24961" s="429"/>
      <c r="Z24961" s="429"/>
      <c r="AA24961" s="429"/>
      <c r="AB24961" s="185"/>
      <c r="AC24961" s="431"/>
    </row>
    <row r="24962" spans="24:29">
      <c r="X24962" s="429"/>
      <c r="Y24962" s="429"/>
      <c r="Z24962" s="429"/>
      <c r="AA24962" s="429"/>
      <c r="AB24962" s="185"/>
      <c r="AC24962" s="431"/>
    </row>
    <row r="24963" spans="24:29">
      <c r="X24963" s="429"/>
      <c r="Y24963" s="429"/>
      <c r="Z24963" s="429"/>
      <c r="AA24963" s="429"/>
      <c r="AB24963" s="185"/>
      <c r="AC24963" s="431"/>
    </row>
    <row r="24964" spans="24:29">
      <c r="X24964" s="429"/>
      <c r="Y24964" s="429"/>
      <c r="Z24964" s="429"/>
      <c r="AA24964" s="429"/>
      <c r="AB24964" s="185"/>
      <c r="AC24964" s="431"/>
    </row>
    <row r="24965" spans="24:29">
      <c r="X24965" s="429"/>
      <c r="Y24965" s="429"/>
      <c r="Z24965" s="429"/>
      <c r="AA24965" s="429"/>
      <c r="AB24965" s="185"/>
      <c r="AC24965" s="431"/>
    </row>
    <row r="24966" spans="24:29">
      <c r="X24966" s="429"/>
      <c r="Y24966" s="429"/>
      <c r="Z24966" s="429"/>
      <c r="AA24966" s="429"/>
      <c r="AB24966" s="185"/>
      <c r="AC24966" s="431"/>
    </row>
    <row r="24967" spans="24:29">
      <c r="X24967" s="429"/>
      <c r="Y24967" s="429"/>
      <c r="Z24967" s="429"/>
      <c r="AA24967" s="429"/>
      <c r="AB24967" s="185"/>
      <c r="AC24967" s="431"/>
    </row>
    <row r="24968" spans="24:29">
      <c r="X24968" s="429"/>
      <c r="Y24968" s="429"/>
      <c r="Z24968" s="429"/>
      <c r="AA24968" s="429"/>
      <c r="AB24968" s="185"/>
      <c r="AC24968" s="431"/>
    </row>
    <row r="24969" spans="24:29">
      <c r="X24969" s="429"/>
      <c r="Y24969" s="429"/>
      <c r="Z24969" s="429"/>
      <c r="AA24969" s="429"/>
      <c r="AB24969" s="185"/>
      <c r="AC24969" s="431"/>
    </row>
    <row r="24970" spans="24:29">
      <c r="X24970" s="429"/>
      <c r="Y24970" s="429"/>
      <c r="Z24970" s="429"/>
      <c r="AA24970" s="429"/>
      <c r="AB24970" s="185"/>
      <c r="AC24970" s="431"/>
    </row>
    <row r="24971" spans="24:29">
      <c r="X24971" s="429"/>
      <c r="Y24971" s="429"/>
      <c r="Z24971" s="429"/>
      <c r="AA24971" s="429"/>
      <c r="AB24971" s="185"/>
      <c r="AC24971" s="431"/>
    </row>
    <row r="24972" spans="24:29">
      <c r="X24972" s="429"/>
      <c r="Y24972" s="429"/>
      <c r="Z24972" s="429"/>
      <c r="AA24972" s="429"/>
      <c r="AB24972" s="185"/>
      <c r="AC24972" s="431"/>
    </row>
    <row r="24973" spans="24:29">
      <c r="X24973" s="429"/>
      <c r="Y24973" s="429"/>
      <c r="Z24973" s="429"/>
      <c r="AA24973" s="429"/>
      <c r="AB24973" s="185"/>
      <c r="AC24973" s="431"/>
    </row>
    <row r="24974" spans="24:29">
      <c r="X24974" s="429"/>
      <c r="Y24974" s="429"/>
      <c r="Z24974" s="429"/>
      <c r="AA24974" s="429"/>
      <c r="AB24974" s="185"/>
      <c r="AC24974" s="431"/>
    </row>
    <row r="24975" spans="24:29">
      <c r="X24975" s="429"/>
      <c r="Y24975" s="429"/>
      <c r="Z24975" s="429"/>
      <c r="AA24975" s="429"/>
      <c r="AB24975" s="185"/>
      <c r="AC24975" s="431"/>
    </row>
    <row r="24976" spans="24:29">
      <c r="X24976" s="429"/>
      <c r="Y24976" s="429"/>
      <c r="Z24976" s="429"/>
      <c r="AA24976" s="429"/>
      <c r="AB24976" s="185"/>
      <c r="AC24976" s="431"/>
    </row>
    <row r="24977" spans="24:29">
      <c r="X24977" s="429"/>
      <c r="Y24977" s="429"/>
      <c r="Z24977" s="429"/>
      <c r="AA24977" s="429"/>
      <c r="AB24977" s="185"/>
      <c r="AC24977" s="431"/>
    </row>
    <row r="24978" spans="24:29">
      <c r="X24978" s="429"/>
      <c r="Y24978" s="429"/>
      <c r="Z24978" s="429"/>
      <c r="AA24978" s="429"/>
      <c r="AB24978" s="185"/>
      <c r="AC24978" s="431"/>
    </row>
    <row r="24979" spans="24:29">
      <c r="X24979" s="429"/>
      <c r="Y24979" s="429"/>
      <c r="Z24979" s="429"/>
      <c r="AA24979" s="429"/>
      <c r="AB24979" s="185"/>
      <c r="AC24979" s="431"/>
    </row>
    <row r="24980" spans="24:29">
      <c r="X24980" s="429"/>
      <c r="Y24980" s="429"/>
      <c r="Z24980" s="429"/>
      <c r="AA24980" s="429"/>
      <c r="AB24980" s="185"/>
      <c r="AC24980" s="431"/>
    </row>
    <row r="24981" spans="24:29">
      <c r="X24981" s="429"/>
      <c r="Y24981" s="429"/>
      <c r="Z24981" s="429"/>
      <c r="AA24981" s="429"/>
      <c r="AB24981" s="185"/>
      <c r="AC24981" s="431"/>
    </row>
    <row r="24982" spans="24:29">
      <c r="X24982" s="429"/>
      <c r="Y24982" s="429"/>
      <c r="Z24982" s="429"/>
      <c r="AA24982" s="429"/>
      <c r="AB24982" s="185"/>
      <c r="AC24982" s="431"/>
    </row>
    <row r="24983" spans="24:29">
      <c r="X24983" s="429"/>
      <c r="Y24983" s="429"/>
      <c r="Z24983" s="429"/>
      <c r="AA24983" s="429"/>
      <c r="AB24983" s="185"/>
      <c r="AC24983" s="431"/>
    </row>
    <row r="24984" spans="24:29">
      <c r="X24984" s="429"/>
      <c r="Y24984" s="429"/>
      <c r="Z24984" s="429"/>
      <c r="AA24984" s="429"/>
      <c r="AB24984" s="185"/>
      <c r="AC24984" s="431"/>
    </row>
    <row r="24985" spans="24:29">
      <c r="X24985" s="429"/>
      <c r="Y24985" s="429"/>
      <c r="Z24985" s="429"/>
      <c r="AA24985" s="429"/>
      <c r="AB24985" s="185"/>
      <c r="AC24985" s="431"/>
    </row>
    <row r="24986" spans="24:29">
      <c r="X24986" s="429"/>
      <c r="Y24986" s="429"/>
      <c r="Z24986" s="429"/>
      <c r="AA24986" s="429"/>
      <c r="AB24986" s="185"/>
      <c r="AC24986" s="431"/>
    </row>
    <row r="24987" spans="24:29">
      <c r="X24987" s="429"/>
      <c r="Y24987" s="429"/>
      <c r="Z24987" s="429"/>
      <c r="AA24987" s="429"/>
      <c r="AB24987" s="185"/>
      <c r="AC24987" s="431"/>
    </row>
    <row r="24988" spans="24:29">
      <c r="X24988" s="429"/>
      <c r="Y24988" s="429"/>
      <c r="Z24988" s="429"/>
      <c r="AA24988" s="429"/>
      <c r="AB24988" s="185"/>
      <c r="AC24988" s="431"/>
    </row>
    <row r="24989" spans="24:29">
      <c r="X24989" s="429"/>
      <c r="Y24989" s="429"/>
      <c r="Z24989" s="429"/>
      <c r="AA24989" s="429"/>
      <c r="AB24989" s="185"/>
      <c r="AC24989" s="431"/>
    </row>
    <row r="24990" spans="24:29">
      <c r="X24990" s="429"/>
      <c r="Y24990" s="429"/>
      <c r="Z24990" s="429"/>
      <c r="AA24990" s="429"/>
      <c r="AB24990" s="185"/>
      <c r="AC24990" s="431"/>
    </row>
    <row r="24991" spans="24:29">
      <c r="X24991" s="429"/>
      <c r="Y24991" s="429"/>
      <c r="Z24991" s="429"/>
      <c r="AA24991" s="429"/>
      <c r="AB24991" s="185"/>
      <c r="AC24991" s="431"/>
    </row>
    <row r="24992" spans="24:29">
      <c r="X24992" s="429"/>
      <c r="Y24992" s="429"/>
      <c r="Z24992" s="429"/>
      <c r="AA24992" s="429"/>
      <c r="AB24992" s="185"/>
      <c r="AC24992" s="431"/>
    </row>
    <row r="24993" spans="24:29">
      <c r="X24993" s="429"/>
      <c r="Y24993" s="429"/>
      <c r="Z24993" s="429"/>
      <c r="AA24993" s="429"/>
      <c r="AB24993" s="185"/>
      <c r="AC24993" s="431"/>
    </row>
    <row r="24994" spans="24:29">
      <c r="X24994" s="429"/>
      <c r="Y24994" s="429"/>
      <c r="Z24994" s="429"/>
      <c r="AA24994" s="429"/>
      <c r="AB24994" s="185"/>
      <c r="AC24994" s="431"/>
    </row>
    <row r="24995" spans="24:29">
      <c r="X24995" s="429"/>
      <c r="Y24995" s="429"/>
      <c r="Z24995" s="429"/>
      <c r="AA24995" s="429"/>
      <c r="AB24995" s="185"/>
      <c r="AC24995" s="431"/>
    </row>
    <row r="24996" spans="24:29">
      <c r="X24996" s="429"/>
      <c r="Y24996" s="429"/>
      <c r="Z24996" s="429"/>
      <c r="AA24996" s="429"/>
      <c r="AB24996" s="185"/>
      <c r="AC24996" s="431"/>
    </row>
    <row r="24997" spans="24:29">
      <c r="X24997" s="429"/>
      <c r="Y24997" s="429"/>
      <c r="Z24997" s="429"/>
      <c r="AA24997" s="429"/>
      <c r="AB24997" s="185"/>
      <c r="AC24997" s="431"/>
    </row>
    <row r="24998" spans="24:29">
      <c r="X24998" s="429"/>
      <c r="Y24998" s="429"/>
      <c r="Z24998" s="429"/>
      <c r="AA24998" s="429"/>
      <c r="AB24998" s="185"/>
      <c r="AC24998" s="431"/>
    </row>
    <row r="24999" spans="24:29">
      <c r="X24999" s="429"/>
      <c r="Y24999" s="429"/>
      <c r="Z24999" s="429"/>
      <c r="AA24999" s="429"/>
      <c r="AB24999" s="185"/>
      <c r="AC24999" s="431"/>
    </row>
    <row r="25000" spans="24:29">
      <c r="X25000" s="429"/>
      <c r="Y25000" s="429"/>
      <c r="Z25000" s="429"/>
      <c r="AA25000" s="429"/>
      <c r="AB25000" s="185"/>
      <c r="AC25000" s="431"/>
    </row>
    <row r="25001" spans="24:29">
      <c r="X25001" s="429"/>
      <c r="Y25001" s="429"/>
      <c r="Z25001" s="429"/>
      <c r="AA25001" s="429"/>
      <c r="AB25001" s="185"/>
      <c r="AC25001" s="431"/>
    </row>
    <row r="25002" spans="24:29">
      <c r="X25002" s="429"/>
      <c r="Y25002" s="429"/>
      <c r="Z25002" s="429"/>
      <c r="AA25002" s="429"/>
      <c r="AB25002" s="185"/>
      <c r="AC25002" s="431"/>
    </row>
    <row r="25003" spans="24:29">
      <c r="X25003" s="429"/>
      <c r="Y25003" s="429"/>
      <c r="Z25003" s="429"/>
      <c r="AA25003" s="429"/>
      <c r="AB25003" s="185"/>
      <c r="AC25003" s="431"/>
    </row>
    <row r="25004" spans="24:29">
      <c r="X25004" s="429"/>
      <c r="Y25004" s="429"/>
      <c r="Z25004" s="429"/>
      <c r="AA25004" s="429"/>
      <c r="AB25004" s="185"/>
      <c r="AC25004" s="431"/>
    </row>
    <row r="25005" spans="24:29">
      <c r="X25005" s="429"/>
      <c r="Y25005" s="429"/>
      <c r="Z25005" s="429"/>
      <c r="AA25005" s="429"/>
      <c r="AB25005" s="185"/>
      <c r="AC25005" s="431"/>
    </row>
    <row r="25006" spans="24:29">
      <c r="X25006" s="429"/>
      <c r="Y25006" s="429"/>
      <c r="Z25006" s="429"/>
      <c r="AA25006" s="429"/>
      <c r="AB25006" s="185"/>
      <c r="AC25006" s="431"/>
    </row>
    <row r="25007" spans="24:29">
      <c r="X25007" s="429"/>
      <c r="Y25007" s="429"/>
      <c r="Z25007" s="429"/>
      <c r="AA25007" s="429"/>
      <c r="AB25007" s="185"/>
      <c r="AC25007" s="431"/>
    </row>
    <row r="25008" spans="24:29">
      <c r="X25008" s="429"/>
      <c r="Y25008" s="429"/>
      <c r="Z25008" s="429"/>
      <c r="AA25008" s="429"/>
      <c r="AB25008" s="185"/>
      <c r="AC25008" s="431"/>
    </row>
    <row r="25009" spans="24:29">
      <c r="X25009" s="429"/>
      <c r="Y25009" s="429"/>
      <c r="Z25009" s="429"/>
      <c r="AA25009" s="429"/>
      <c r="AB25009" s="185"/>
      <c r="AC25009" s="431"/>
    </row>
    <row r="25010" spans="24:29">
      <c r="X25010" s="429"/>
      <c r="Y25010" s="429"/>
      <c r="Z25010" s="429"/>
      <c r="AA25010" s="429"/>
      <c r="AB25010" s="185"/>
      <c r="AC25010" s="431"/>
    </row>
    <row r="25011" spans="24:29">
      <c r="X25011" s="429"/>
      <c r="Y25011" s="429"/>
      <c r="Z25011" s="429"/>
      <c r="AA25011" s="429"/>
      <c r="AB25011" s="185"/>
      <c r="AC25011" s="431"/>
    </row>
    <row r="25012" spans="24:29">
      <c r="X25012" s="429"/>
      <c r="Y25012" s="429"/>
      <c r="Z25012" s="429"/>
      <c r="AA25012" s="429"/>
      <c r="AB25012" s="185"/>
      <c r="AC25012" s="431"/>
    </row>
    <row r="25013" spans="24:29">
      <c r="X25013" s="429"/>
      <c r="Y25013" s="429"/>
      <c r="Z25013" s="429"/>
      <c r="AA25013" s="429"/>
      <c r="AB25013" s="185"/>
      <c r="AC25013" s="431"/>
    </row>
    <row r="25014" spans="24:29">
      <c r="X25014" s="429"/>
      <c r="Y25014" s="429"/>
      <c r="Z25014" s="429"/>
      <c r="AA25014" s="429"/>
      <c r="AB25014" s="185"/>
      <c r="AC25014" s="431"/>
    </row>
    <row r="25015" spans="24:29">
      <c r="X25015" s="429"/>
      <c r="Y25015" s="429"/>
      <c r="Z25015" s="429"/>
      <c r="AA25015" s="429"/>
      <c r="AB25015" s="185"/>
      <c r="AC25015" s="431"/>
    </row>
    <row r="25016" spans="24:29">
      <c r="X25016" s="429"/>
      <c r="Y25016" s="429"/>
      <c r="Z25016" s="429"/>
      <c r="AA25016" s="429"/>
      <c r="AB25016" s="185"/>
      <c r="AC25016" s="431"/>
    </row>
    <row r="25017" spans="24:29">
      <c r="X25017" s="429"/>
      <c r="Y25017" s="429"/>
      <c r="Z25017" s="429"/>
      <c r="AA25017" s="429"/>
      <c r="AB25017" s="185"/>
      <c r="AC25017" s="431"/>
    </row>
    <row r="25018" spans="24:29">
      <c r="X25018" s="429"/>
      <c r="Y25018" s="429"/>
      <c r="Z25018" s="429"/>
      <c r="AA25018" s="429"/>
      <c r="AB25018" s="185"/>
      <c r="AC25018" s="431"/>
    </row>
    <row r="25019" spans="24:29">
      <c r="X25019" s="429"/>
      <c r="Y25019" s="429"/>
      <c r="Z25019" s="429"/>
      <c r="AA25019" s="429"/>
      <c r="AB25019" s="185"/>
      <c r="AC25019" s="431"/>
    </row>
    <row r="25020" spans="24:29">
      <c r="X25020" s="429"/>
      <c r="Y25020" s="429"/>
      <c r="Z25020" s="429"/>
      <c r="AA25020" s="429"/>
      <c r="AB25020" s="185"/>
      <c r="AC25020" s="431"/>
    </row>
    <row r="25021" spans="24:29">
      <c r="X25021" s="429"/>
      <c r="Y25021" s="429"/>
      <c r="Z25021" s="429"/>
      <c r="AA25021" s="429"/>
      <c r="AB25021" s="185"/>
      <c r="AC25021" s="431"/>
    </row>
    <row r="25022" spans="24:29">
      <c r="X25022" s="429"/>
      <c r="Y25022" s="429"/>
      <c r="Z25022" s="429"/>
      <c r="AA25022" s="429"/>
      <c r="AB25022" s="185"/>
      <c r="AC25022" s="431"/>
    </row>
    <row r="25023" spans="24:29">
      <c r="X25023" s="429"/>
      <c r="Y25023" s="429"/>
      <c r="Z25023" s="429"/>
      <c r="AA25023" s="429"/>
      <c r="AB25023" s="185"/>
      <c r="AC25023" s="431"/>
    </row>
    <row r="25024" spans="24:29">
      <c r="X25024" s="429"/>
      <c r="Y25024" s="429"/>
      <c r="Z25024" s="429"/>
      <c r="AA25024" s="429"/>
      <c r="AB25024" s="185"/>
      <c r="AC25024" s="431"/>
    </row>
    <row r="25025" spans="24:29">
      <c r="X25025" s="429"/>
      <c r="Y25025" s="429"/>
      <c r="Z25025" s="429"/>
      <c r="AA25025" s="429"/>
      <c r="AB25025" s="185"/>
      <c r="AC25025" s="431"/>
    </row>
    <row r="25026" spans="24:29">
      <c r="X25026" s="429"/>
      <c r="Y25026" s="429"/>
      <c r="Z25026" s="429"/>
      <c r="AA25026" s="429"/>
      <c r="AB25026" s="185"/>
      <c r="AC25026" s="431"/>
    </row>
    <row r="25027" spans="24:29">
      <c r="X25027" s="429"/>
      <c r="Y25027" s="429"/>
      <c r="Z25027" s="429"/>
      <c r="AA25027" s="429"/>
      <c r="AB25027" s="185"/>
      <c r="AC25027" s="431"/>
    </row>
    <row r="25028" spans="24:29">
      <c r="X25028" s="429"/>
      <c r="Y25028" s="429"/>
      <c r="Z25028" s="429"/>
      <c r="AA25028" s="429"/>
      <c r="AB25028" s="185"/>
      <c r="AC25028" s="431"/>
    </row>
    <row r="25029" spans="24:29">
      <c r="X25029" s="429"/>
      <c r="Y25029" s="429"/>
      <c r="Z25029" s="429"/>
      <c r="AA25029" s="429"/>
      <c r="AB25029" s="185"/>
      <c r="AC25029" s="431"/>
    </row>
    <row r="25030" spans="24:29">
      <c r="X25030" s="429"/>
      <c r="Y25030" s="429"/>
      <c r="Z25030" s="429"/>
      <c r="AA25030" s="429"/>
      <c r="AB25030" s="185"/>
      <c r="AC25030" s="431"/>
    </row>
    <row r="25031" spans="24:29">
      <c r="X25031" s="429"/>
      <c r="Y25031" s="429"/>
      <c r="Z25031" s="429"/>
      <c r="AA25031" s="429"/>
      <c r="AB25031" s="185"/>
      <c r="AC25031" s="431"/>
    </row>
    <row r="25032" spans="24:29">
      <c r="X25032" s="429"/>
      <c r="Y25032" s="429"/>
      <c r="Z25032" s="429"/>
      <c r="AA25032" s="429"/>
      <c r="AB25032" s="185"/>
      <c r="AC25032" s="431"/>
    </row>
    <row r="25033" spans="24:29">
      <c r="X25033" s="429"/>
      <c r="Y25033" s="429"/>
      <c r="Z25033" s="429"/>
      <c r="AA25033" s="429"/>
      <c r="AB25033" s="185"/>
      <c r="AC25033" s="431"/>
    </row>
    <row r="25034" spans="24:29">
      <c r="X25034" s="429"/>
      <c r="Y25034" s="429"/>
      <c r="Z25034" s="429"/>
      <c r="AA25034" s="429"/>
      <c r="AB25034" s="185"/>
      <c r="AC25034" s="431"/>
    </row>
    <row r="25035" spans="24:29">
      <c r="X25035" s="429"/>
      <c r="Y25035" s="429"/>
      <c r="Z25035" s="429"/>
      <c r="AA25035" s="429"/>
      <c r="AB25035" s="185"/>
      <c r="AC25035" s="431"/>
    </row>
    <row r="25036" spans="24:29">
      <c r="X25036" s="429"/>
      <c r="Y25036" s="429"/>
      <c r="Z25036" s="429"/>
      <c r="AA25036" s="429"/>
      <c r="AB25036" s="185"/>
      <c r="AC25036" s="431"/>
    </row>
    <row r="25037" spans="24:29">
      <c r="X25037" s="429"/>
      <c r="Y25037" s="429"/>
      <c r="Z25037" s="429"/>
      <c r="AA25037" s="429"/>
      <c r="AB25037" s="185"/>
      <c r="AC25037" s="431"/>
    </row>
    <row r="25038" spans="24:29">
      <c r="X25038" s="429"/>
      <c r="Y25038" s="429"/>
      <c r="Z25038" s="429"/>
      <c r="AA25038" s="429"/>
      <c r="AB25038" s="185"/>
      <c r="AC25038" s="431"/>
    </row>
    <row r="25039" spans="24:29">
      <c r="X25039" s="429"/>
      <c r="Y25039" s="429"/>
      <c r="Z25039" s="429"/>
      <c r="AA25039" s="429"/>
      <c r="AB25039" s="185"/>
      <c r="AC25039" s="431"/>
    </row>
    <row r="25040" spans="24:29">
      <c r="X25040" s="429"/>
      <c r="Y25040" s="429"/>
      <c r="Z25040" s="429"/>
      <c r="AA25040" s="429"/>
      <c r="AB25040" s="185"/>
      <c r="AC25040" s="431"/>
    </row>
    <row r="25041" spans="24:29">
      <c r="X25041" s="429"/>
      <c r="Y25041" s="429"/>
      <c r="Z25041" s="429"/>
      <c r="AA25041" s="429"/>
      <c r="AB25041" s="185"/>
      <c r="AC25041" s="431"/>
    </row>
    <row r="25042" spans="24:29">
      <c r="X25042" s="429"/>
      <c r="Y25042" s="429"/>
      <c r="Z25042" s="429"/>
      <c r="AA25042" s="429"/>
      <c r="AB25042" s="185"/>
      <c r="AC25042" s="431"/>
    </row>
    <row r="25043" spans="24:29">
      <c r="X25043" s="429"/>
      <c r="Y25043" s="429"/>
      <c r="Z25043" s="429"/>
      <c r="AA25043" s="429"/>
      <c r="AB25043" s="185"/>
      <c r="AC25043" s="431"/>
    </row>
    <row r="25044" spans="24:29">
      <c r="X25044" s="429"/>
      <c r="Y25044" s="429"/>
      <c r="Z25044" s="429"/>
      <c r="AA25044" s="429"/>
      <c r="AB25044" s="185"/>
      <c r="AC25044" s="431"/>
    </row>
    <row r="25045" spans="24:29">
      <c r="X25045" s="429"/>
      <c r="Y25045" s="429"/>
      <c r="Z25045" s="429"/>
      <c r="AA25045" s="429"/>
      <c r="AB25045" s="185"/>
      <c r="AC25045" s="431"/>
    </row>
    <row r="25046" spans="24:29">
      <c r="X25046" s="429"/>
      <c r="Y25046" s="429"/>
      <c r="Z25046" s="429"/>
      <c r="AA25046" s="429"/>
      <c r="AB25046" s="185"/>
      <c r="AC25046" s="431"/>
    </row>
    <row r="25047" spans="24:29">
      <c r="X25047" s="429"/>
      <c r="Y25047" s="429"/>
      <c r="Z25047" s="429"/>
      <c r="AA25047" s="429"/>
      <c r="AB25047" s="185"/>
      <c r="AC25047" s="431"/>
    </row>
    <row r="25048" spans="24:29">
      <c r="X25048" s="429"/>
      <c r="Y25048" s="429"/>
      <c r="Z25048" s="429"/>
      <c r="AA25048" s="429"/>
      <c r="AB25048" s="185"/>
      <c r="AC25048" s="431"/>
    </row>
    <row r="25049" spans="24:29">
      <c r="X25049" s="429"/>
      <c r="Y25049" s="429"/>
      <c r="Z25049" s="429"/>
      <c r="AA25049" s="429"/>
      <c r="AB25049" s="185"/>
      <c r="AC25049" s="431"/>
    </row>
    <row r="25050" spans="24:29">
      <c r="X25050" s="429"/>
      <c r="Y25050" s="429"/>
      <c r="Z25050" s="429"/>
      <c r="AA25050" s="429"/>
      <c r="AB25050" s="185"/>
      <c r="AC25050" s="431"/>
    </row>
    <row r="25051" spans="24:29">
      <c r="X25051" s="429"/>
      <c r="Y25051" s="429"/>
      <c r="Z25051" s="429"/>
      <c r="AA25051" s="429"/>
      <c r="AB25051" s="185"/>
      <c r="AC25051" s="431"/>
    </row>
    <row r="25052" spans="24:29">
      <c r="X25052" s="429"/>
      <c r="Y25052" s="429"/>
      <c r="Z25052" s="429"/>
      <c r="AA25052" s="429"/>
      <c r="AB25052" s="185"/>
      <c r="AC25052" s="431"/>
    </row>
    <row r="25053" spans="24:29">
      <c r="X25053" s="429"/>
      <c r="Y25053" s="429"/>
      <c r="Z25053" s="429"/>
      <c r="AA25053" s="429"/>
      <c r="AB25053" s="185"/>
      <c r="AC25053" s="431"/>
    </row>
    <row r="25054" spans="24:29">
      <c r="X25054" s="429"/>
      <c r="Y25054" s="429"/>
      <c r="Z25054" s="429"/>
      <c r="AA25054" s="429"/>
      <c r="AB25054" s="185"/>
      <c r="AC25054" s="431"/>
    </row>
    <row r="25055" spans="24:29">
      <c r="X25055" s="429"/>
      <c r="Y25055" s="429"/>
      <c r="Z25055" s="429"/>
      <c r="AA25055" s="429"/>
      <c r="AB25055" s="185"/>
      <c r="AC25055" s="431"/>
    </row>
    <row r="25056" spans="24:29">
      <c r="X25056" s="429"/>
      <c r="Y25056" s="429"/>
      <c r="Z25056" s="429"/>
      <c r="AA25056" s="429"/>
      <c r="AB25056" s="185"/>
      <c r="AC25056" s="431"/>
    </row>
    <row r="25057" spans="24:29">
      <c r="X25057" s="429"/>
      <c r="Y25057" s="429"/>
      <c r="Z25057" s="429"/>
      <c r="AA25057" s="429"/>
      <c r="AB25057" s="185"/>
      <c r="AC25057" s="431"/>
    </row>
    <row r="25058" spans="24:29">
      <c r="X25058" s="429"/>
      <c r="Y25058" s="429"/>
      <c r="Z25058" s="429"/>
      <c r="AA25058" s="429"/>
      <c r="AB25058" s="185"/>
      <c r="AC25058" s="431"/>
    </row>
    <row r="25059" spans="24:29">
      <c r="X25059" s="429"/>
      <c r="Y25059" s="429"/>
      <c r="Z25059" s="429"/>
      <c r="AA25059" s="429"/>
      <c r="AB25059" s="185"/>
      <c r="AC25059" s="431"/>
    </row>
    <row r="25060" spans="24:29">
      <c r="X25060" s="429"/>
      <c r="Y25060" s="429"/>
      <c r="Z25060" s="429"/>
      <c r="AA25060" s="429"/>
      <c r="AB25060" s="185"/>
      <c r="AC25060" s="431"/>
    </row>
    <row r="25061" spans="24:29">
      <c r="X25061" s="429"/>
      <c r="Y25061" s="429"/>
      <c r="Z25061" s="429"/>
      <c r="AA25061" s="429"/>
      <c r="AB25061" s="185"/>
      <c r="AC25061" s="431"/>
    </row>
    <row r="25062" spans="24:29">
      <c r="X25062" s="429"/>
      <c r="Y25062" s="429"/>
      <c r="Z25062" s="429"/>
      <c r="AA25062" s="429"/>
      <c r="AB25062" s="185"/>
      <c r="AC25062" s="431"/>
    </row>
    <row r="25063" spans="24:29">
      <c r="X25063" s="429"/>
      <c r="Y25063" s="429"/>
      <c r="Z25063" s="429"/>
      <c r="AA25063" s="429"/>
      <c r="AB25063" s="185"/>
      <c r="AC25063" s="431"/>
    </row>
    <row r="25064" spans="24:29">
      <c r="X25064" s="429"/>
      <c r="Y25064" s="429"/>
      <c r="Z25064" s="429"/>
      <c r="AA25064" s="429"/>
      <c r="AB25064" s="185"/>
      <c r="AC25064" s="431"/>
    </row>
    <row r="25065" spans="24:29">
      <c r="X25065" s="429"/>
      <c r="Y25065" s="429"/>
      <c r="Z25065" s="429"/>
      <c r="AA25065" s="429"/>
      <c r="AB25065" s="185"/>
      <c r="AC25065" s="431"/>
    </row>
    <row r="25066" spans="24:29">
      <c r="X25066" s="429"/>
      <c r="Y25066" s="429"/>
      <c r="Z25066" s="429"/>
      <c r="AA25066" s="429"/>
      <c r="AB25066" s="185"/>
      <c r="AC25066" s="431"/>
    </row>
    <row r="25067" spans="24:29">
      <c r="X25067" s="429"/>
      <c r="Y25067" s="429"/>
      <c r="Z25067" s="429"/>
      <c r="AA25067" s="429"/>
      <c r="AB25067" s="185"/>
      <c r="AC25067" s="431"/>
    </row>
    <row r="25068" spans="24:29">
      <c r="X25068" s="429"/>
      <c r="Y25068" s="429"/>
      <c r="Z25068" s="429"/>
      <c r="AA25068" s="429"/>
      <c r="AB25068" s="185"/>
      <c r="AC25068" s="431"/>
    </row>
    <row r="25069" spans="24:29">
      <c r="X25069" s="429"/>
      <c r="Y25069" s="429"/>
      <c r="Z25069" s="429"/>
      <c r="AA25069" s="429"/>
      <c r="AB25069" s="185"/>
      <c r="AC25069" s="431"/>
    </row>
    <row r="25070" spans="24:29">
      <c r="X25070" s="429"/>
      <c r="Y25070" s="429"/>
      <c r="Z25070" s="429"/>
      <c r="AA25070" s="429"/>
      <c r="AB25070" s="185"/>
      <c r="AC25070" s="431"/>
    </row>
    <row r="25071" spans="24:29">
      <c r="X25071" s="429"/>
      <c r="Y25071" s="429"/>
      <c r="Z25071" s="429"/>
      <c r="AA25071" s="429"/>
      <c r="AB25071" s="185"/>
      <c r="AC25071" s="431"/>
    </row>
    <row r="25072" spans="24:29">
      <c r="X25072" s="429"/>
      <c r="Y25072" s="429"/>
      <c r="Z25072" s="429"/>
      <c r="AA25072" s="429"/>
      <c r="AB25072" s="185"/>
      <c r="AC25072" s="431"/>
    </row>
    <row r="25073" spans="24:29">
      <c r="X25073" s="429"/>
      <c r="Y25073" s="429"/>
      <c r="Z25073" s="429"/>
      <c r="AA25073" s="429"/>
      <c r="AB25073" s="185"/>
      <c r="AC25073" s="431"/>
    </row>
    <row r="25074" spans="24:29">
      <c r="X25074" s="429"/>
      <c r="Y25074" s="429"/>
      <c r="Z25074" s="429"/>
      <c r="AA25074" s="429"/>
      <c r="AB25074" s="185"/>
      <c r="AC25074" s="431"/>
    </row>
    <row r="25075" spans="24:29">
      <c r="X25075" s="429"/>
      <c r="Y25075" s="429"/>
      <c r="Z25075" s="429"/>
      <c r="AA25075" s="429"/>
      <c r="AB25075" s="185"/>
      <c r="AC25075" s="431"/>
    </row>
    <row r="25076" spans="24:29">
      <c r="X25076" s="429"/>
      <c r="Y25076" s="429"/>
      <c r="Z25076" s="429"/>
      <c r="AA25076" s="429"/>
      <c r="AB25076" s="185"/>
      <c r="AC25076" s="431"/>
    </row>
    <row r="25077" spans="24:29">
      <c r="X25077" s="429"/>
      <c r="Y25077" s="429"/>
      <c r="Z25077" s="429"/>
      <c r="AA25077" s="429"/>
      <c r="AB25077" s="185"/>
      <c r="AC25077" s="431"/>
    </row>
    <row r="25078" spans="24:29">
      <c r="X25078" s="429"/>
      <c r="Y25078" s="429"/>
      <c r="Z25078" s="429"/>
      <c r="AA25078" s="429"/>
      <c r="AB25078" s="185"/>
      <c r="AC25078" s="431"/>
    </row>
    <row r="25079" spans="24:29">
      <c r="X25079" s="429"/>
      <c r="Y25079" s="429"/>
      <c r="Z25079" s="429"/>
      <c r="AA25079" s="429"/>
      <c r="AB25079" s="185"/>
      <c r="AC25079" s="431"/>
    </row>
    <row r="25080" spans="24:29">
      <c r="X25080" s="429"/>
      <c r="Y25080" s="429"/>
      <c r="Z25080" s="429"/>
      <c r="AA25080" s="429"/>
      <c r="AB25080" s="185"/>
      <c r="AC25080" s="431"/>
    </row>
    <row r="25081" spans="24:29">
      <c r="X25081" s="429"/>
      <c r="Y25081" s="429"/>
      <c r="Z25081" s="429"/>
      <c r="AA25081" s="429"/>
      <c r="AB25081" s="185"/>
      <c r="AC25081" s="431"/>
    </row>
    <row r="25082" spans="24:29">
      <c r="X25082" s="429"/>
      <c r="Y25082" s="429"/>
      <c r="Z25082" s="429"/>
      <c r="AA25082" s="429"/>
      <c r="AB25082" s="185"/>
      <c r="AC25082" s="431"/>
    </row>
    <row r="25083" spans="24:29">
      <c r="X25083" s="429"/>
      <c r="Y25083" s="429"/>
      <c r="Z25083" s="429"/>
      <c r="AA25083" s="429"/>
      <c r="AB25083" s="185"/>
      <c r="AC25083" s="431"/>
    </row>
    <row r="25084" spans="24:29">
      <c r="X25084" s="429"/>
      <c r="Y25084" s="429"/>
      <c r="Z25084" s="429"/>
      <c r="AA25084" s="429"/>
      <c r="AB25084" s="185"/>
      <c r="AC25084" s="431"/>
    </row>
    <row r="25085" spans="24:29">
      <c r="X25085" s="429"/>
      <c r="Y25085" s="429"/>
      <c r="Z25085" s="429"/>
      <c r="AA25085" s="429"/>
      <c r="AB25085" s="185"/>
      <c r="AC25085" s="431"/>
    </row>
    <row r="25086" spans="24:29">
      <c r="X25086" s="429"/>
      <c r="Y25086" s="429"/>
      <c r="Z25086" s="429"/>
      <c r="AA25086" s="429"/>
      <c r="AB25086" s="185"/>
      <c r="AC25086" s="431"/>
    </row>
    <row r="25087" spans="24:29">
      <c r="X25087" s="429"/>
      <c r="Y25087" s="429"/>
      <c r="Z25087" s="429"/>
      <c r="AA25087" s="429"/>
      <c r="AB25087" s="185"/>
      <c r="AC25087" s="431"/>
    </row>
    <row r="25088" spans="24:29">
      <c r="X25088" s="429"/>
      <c r="Y25088" s="429"/>
      <c r="Z25088" s="429"/>
      <c r="AA25088" s="429"/>
      <c r="AB25088" s="185"/>
      <c r="AC25088" s="431"/>
    </row>
    <row r="25089" spans="24:29">
      <c r="X25089" s="429"/>
      <c r="Y25089" s="429"/>
      <c r="Z25089" s="429"/>
      <c r="AA25089" s="429"/>
      <c r="AB25089" s="185"/>
      <c r="AC25089" s="431"/>
    </row>
    <row r="25090" spans="24:29">
      <c r="X25090" s="429"/>
      <c r="Y25090" s="429"/>
      <c r="Z25090" s="429"/>
      <c r="AA25090" s="429"/>
      <c r="AB25090" s="185"/>
      <c r="AC25090" s="431"/>
    </row>
    <row r="25091" spans="24:29">
      <c r="X25091" s="429"/>
      <c r="Y25091" s="429"/>
      <c r="Z25091" s="429"/>
      <c r="AA25091" s="429"/>
      <c r="AB25091" s="185"/>
      <c r="AC25091" s="431"/>
    </row>
    <row r="25092" spans="24:29">
      <c r="X25092" s="429"/>
      <c r="Y25092" s="429"/>
      <c r="Z25092" s="429"/>
      <c r="AA25092" s="429"/>
      <c r="AB25092" s="185"/>
      <c r="AC25092" s="431"/>
    </row>
    <row r="25093" spans="24:29">
      <c r="X25093" s="429"/>
      <c r="Y25093" s="429"/>
      <c r="Z25093" s="429"/>
      <c r="AA25093" s="429"/>
      <c r="AB25093" s="185"/>
      <c r="AC25093" s="431"/>
    </row>
    <row r="25094" spans="24:29">
      <c r="X25094" s="429"/>
      <c r="Y25094" s="429"/>
      <c r="Z25094" s="429"/>
      <c r="AA25094" s="429"/>
      <c r="AB25094" s="185"/>
      <c r="AC25094" s="431"/>
    </row>
    <row r="25095" spans="24:29">
      <c r="X25095" s="429"/>
      <c r="Y25095" s="429"/>
      <c r="Z25095" s="429"/>
      <c r="AA25095" s="429"/>
      <c r="AB25095" s="185"/>
      <c r="AC25095" s="431"/>
    </row>
    <row r="25096" spans="24:29">
      <c r="X25096" s="429"/>
      <c r="Y25096" s="429"/>
      <c r="Z25096" s="429"/>
      <c r="AA25096" s="429"/>
      <c r="AB25096" s="185"/>
      <c r="AC25096" s="431"/>
    </row>
    <row r="25097" spans="24:29">
      <c r="X25097" s="429"/>
      <c r="Y25097" s="429"/>
      <c r="Z25097" s="429"/>
      <c r="AA25097" s="429"/>
      <c r="AB25097" s="185"/>
      <c r="AC25097" s="431"/>
    </row>
    <row r="25098" spans="24:29">
      <c r="X25098" s="429"/>
      <c r="Y25098" s="429"/>
      <c r="Z25098" s="429"/>
      <c r="AA25098" s="429"/>
      <c r="AB25098" s="185"/>
      <c r="AC25098" s="431"/>
    </row>
    <row r="25099" spans="24:29">
      <c r="X25099" s="429"/>
      <c r="Y25099" s="429"/>
      <c r="Z25099" s="429"/>
      <c r="AA25099" s="429"/>
      <c r="AB25099" s="185"/>
      <c r="AC25099" s="431"/>
    </row>
    <row r="25100" spans="24:29">
      <c r="X25100" s="429"/>
      <c r="Y25100" s="429"/>
      <c r="Z25100" s="429"/>
      <c r="AA25100" s="429"/>
      <c r="AB25100" s="185"/>
      <c r="AC25100" s="431"/>
    </row>
    <row r="25101" spans="24:29">
      <c r="X25101" s="429"/>
      <c r="Y25101" s="429"/>
      <c r="Z25101" s="429"/>
      <c r="AA25101" s="429"/>
      <c r="AB25101" s="185"/>
      <c r="AC25101" s="431"/>
    </row>
    <row r="25102" spans="24:29">
      <c r="X25102" s="429"/>
      <c r="Y25102" s="429"/>
      <c r="Z25102" s="429"/>
      <c r="AA25102" s="429"/>
      <c r="AB25102" s="185"/>
      <c r="AC25102" s="431"/>
    </row>
    <row r="25103" spans="24:29">
      <c r="X25103" s="429"/>
      <c r="Y25103" s="429"/>
      <c r="Z25103" s="429"/>
      <c r="AA25103" s="429"/>
      <c r="AB25103" s="185"/>
      <c r="AC25103" s="431"/>
    </row>
    <row r="25104" spans="24:29">
      <c r="X25104" s="429"/>
      <c r="Y25104" s="429"/>
      <c r="Z25104" s="429"/>
      <c r="AA25104" s="429"/>
      <c r="AB25104" s="185"/>
      <c r="AC25104" s="431"/>
    </row>
    <row r="25105" spans="24:29">
      <c r="X25105" s="429"/>
      <c r="Y25105" s="429"/>
      <c r="Z25105" s="429"/>
      <c r="AA25105" s="429"/>
      <c r="AB25105" s="185"/>
      <c r="AC25105" s="431"/>
    </row>
    <row r="25106" spans="24:29">
      <c r="X25106" s="429"/>
      <c r="Y25106" s="429"/>
      <c r="Z25106" s="429"/>
      <c r="AA25106" s="429"/>
      <c r="AB25106" s="185"/>
      <c r="AC25106" s="431"/>
    </row>
    <row r="25107" spans="24:29">
      <c r="X25107" s="429"/>
      <c r="Y25107" s="429"/>
      <c r="Z25107" s="429"/>
      <c r="AA25107" s="429"/>
      <c r="AB25107" s="185"/>
      <c r="AC25107" s="431"/>
    </row>
    <row r="25108" spans="24:29">
      <c r="X25108" s="429"/>
      <c r="Y25108" s="429"/>
      <c r="Z25108" s="429"/>
      <c r="AA25108" s="429"/>
      <c r="AB25108" s="185"/>
      <c r="AC25108" s="431"/>
    </row>
    <row r="25109" spans="24:29">
      <c r="X25109" s="429"/>
      <c r="Y25109" s="429"/>
      <c r="Z25109" s="429"/>
      <c r="AA25109" s="429"/>
      <c r="AB25109" s="185"/>
      <c r="AC25109" s="431"/>
    </row>
    <row r="25110" spans="24:29">
      <c r="X25110" s="429"/>
      <c r="Y25110" s="429"/>
      <c r="Z25110" s="429"/>
      <c r="AA25110" s="429"/>
      <c r="AB25110" s="185"/>
      <c r="AC25110" s="431"/>
    </row>
    <row r="25111" spans="24:29">
      <c r="X25111" s="429"/>
      <c r="Y25111" s="429"/>
      <c r="Z25111" s="429"/>
      <c r="AA25111" s="429"/>
      <c r="AB25111" s="185"/>
      <c r="AC25111" s="431"/>
    </row>
    <row r="25112" spans="24:29">
      <c r="X25112" s="429"/>
      <c r="Y25112" s="429"/>
      <c r="Z25112" s="429"/>
      <c r="AA25112" s="429"/>
      <c r="AB25112" s="185"/>
      <c r="AC25112" s="431"/>
    </row>
    <row r="25113" spans="24:29">
      <c r="X25113" s="429"/>
      <c r="Y25113" s="429"/>
      <c r="Z25113" s="429"/>
      <c r="AA25113" s="429"/>
      <c r="AB25113" s="185"/>
      <c r="AC25113" s="431"/>
    </row>
    <row r="25114" spans="24:29">
      <c r="X25114" s="429"/>
      <c r="Y25114" s="429"/>
      <c r="Z25114" s="429"/>
      <c r="AA25114" s="429"/>
      <c r="AB25114" s="185"/>
      <c r="AC25114" s="431"/>
    </row>
    <row r="25115" spans="24:29">
      <c r="X25115" s="429"/>
      <c r="Y25115" s="429"/>
      <c r="Z25115" s="429"/>
      <c r="AA25115" s="429"/>
      <c r="AB25115" s="185"/>
      <c r="AC25115" s="431"/>
    </row>
    <row r="25116" spans="24:29">
      <c r="X25116" s="429"/>
      <c r="Y25116" s="429"/>
      <c r="Z25116" s="429"/>
      <c r="AA25116" s="429"/>
      <c r="AB25116" s="185"/>
      <c r="AC25116" s="431"/>
    </row>
    <row r="25117" spans="24:29">
      <c r="X25117" s="429"/>
      <c r="Y25117" s="429"/>
      <c r="Z25117" s="429"/>
      <c r="AA25117" s="429"/>
      <c r="AB25117" s="185"/>
      <c r="AC25117" s="431"/>
    </row>
    <row r="25118" spans="24:29">
      <c r="X25118" s="429"/>
      <c r="Y25118" s="429"/>
      <c r="Z25118" s="429"/>
      <c r="AA25118" s="429"/>
      <c r="AB25118" s="185"/>
      <c r="AC25118" s="431"/>
    </row>
    <row r="25119" spans="24:29">
      <c r="X25119" s="429"/>
      <c r="Y25119" s="429"/>
      <c r="Z25119" s="429"/>
      <c r="AA25119" s="429"/>
      <c r="AB25119" s="185"/>
      <c r="AC25119" s="431"/>
    </row>
    <row r="25120" spans="24:29">
      <c r="X25120" s="429"/>
      <c r="Y25120" s="429"/>
      <c r="Z25120" s="429"/>
      <c r="AA25120" s="429"/>
      <c r="AB25120" s="185"/>
      <c r="AC25120" s="431"/>
    </row>
    <row r="25121" spans="24:29">
      <c r="X25121" s="429"/>
      <c r="Y25121" s="429"/>
      <c r="Z25121" s="429"/>
      <c r="AA25121" s="429"/>
      <c r="AB25121" s="185"/>
      <c r="AC25121" s="431"/>
    </row>
    <row r="25122" spans="24:29">
      <c r="X25122" s="429"/>
      <c r="Y25122" s="429"/>
      <c r="Z25122" s="429"/>
      <c r="AA25122" s="429"/>
      <c r="AB25122" s="185"/>
      <c r="AC25122" s="431"/>
    </row>
    <row r="25123" spans="24:29">
      <c r="X25123" s="429"/>
      <c r="Y25123" s="429"/>
      <c r="Z25123" s="429"/>
      <c r="AA25123" s="429"/>
      <c r="AB25123" s="185"/>
      <c r="AC25123" s="431"/>
    </row>
    <row r="25124" spans="24:29">
      <c r="X25124" s="429"/>
      <c r="Y25124" s="429"/>
      <c r="Z25124" s="429"/>
      <c r="AA25124" s="429"/>
      <c r="AB25124" s="185"/>
      <c r="AC25124" s="431"/>
    </row>
    <row r="25125" spans="24:29">
      <c r="X25125" s="429"/>
      <c r="Y25125" s="429"/>
      <c r="Z25125" s="429"/>
      <c r="AA25125" s="429"/>
      <c r="AB25125" s="185"/>
      <c r="AC25125" s="431"/>
    </row>
    <row r="25126" spans="24:29">
      <c r="X25126" s="429"/>
      <c r="Y25126" s="429"/>
      <c r="Z25126" s="429"/>
      <c r="AA25126" s="429"/>
      <c r="AB25126" s="185"/>
      <c r="AC25126" s="431"/>
    </row>
    <row r="25127" spans="24:29">
      <c r="X25127" s="429"/>
      <c r="Y25127" s="429"/>
      <c r="Z25127" s="429"/>
      <c r="AA25127" s="429"/>
      <c r="AB25127" s="185"/>
      <c r="AC25127" s="431"/>
    </row>
    <row r="25128" spans="24:29">
      <c r="X25128" s="429"/>
      <c r="Y25128" s="429"/>
      <c r="Z25128" s="429"/>
      <c r="AA25128" s="429"/>
      <c r="AB25128" s="185"/>
      <c r="AC25128" s="431"/>
    </row>
    <row r="25129" spans="24:29">
      <c r="X25129" s="429"/>
      <c r="Y25129" s="429"/>
      <c r="Z25129" s="429"/>
      <c r="AA25129" s="429"/>
      <c r="AB25129" s="185"/>
      <c r="AC25129" s="431"/>
    </row>
    <row r="25130" spans="24:29">
      <c r="X25130" s="429"/>
      <c r="Y25130" s="429"/>
      <c r="Z25130" s="429"/>
      <c r="AA25130" s="429"/>
      <c r="AB25130" s="185"/>
      <c r="AC25130" s="431"/>
    </row>
    <row r="25131" spans="24:29">
      <c r="X25131" s="429"/>
      <c r="Y25131" s="429"/>
      <c r="Z25131" s="429"/>
      <c r="AA25131" s="429"/>
      <c r="AB25131" s="185"/>
      <c r="AC25131" s="431"/>
    </row>
    <row r="25132" spans="24:29">
      <c r="X25132" s="429"/>
      <c r="Y25132" s="429"/>
      <c r="Z25132" s="429"/>
      <c r="AA25132" s="429"/>
      <c r="AB25132" s="185"/>
      <c r="AC25132" s="431"/>
    </row>
    <row r="25133" spans="24:29">
      <c r="X25133" s="429"/>
      <c r="Y25133" s="429"/>
      <c r="Z25133" s="429"/>
      <c r="AA25133" s="429"/>
      <c r="AB25133" s="185"/>
      <c r="AC25133" s="431"/>
    </row>
    <row r="25134" spans="24:29">
      <c r="X25134" s="429"/>
      <c r="Y25134" s="429"/>
      <c r="Z25134" s="429"/>
      <c r="AA25134" s="429"/>
      <c r="AB25134" s="185"/>
      <c r="AC25134" s="431"/>
    </row>
    <row r="25135" spans="24:29">
      <c r="X25135" s="429"/>
      <c r="Y25135" s="429"/>
      <c r="Z25135" s="429"/>
      <c r="AA25135" s="429"/>
      <c r="AB25135" s="185"/>
      <c r="AC25135" s="431"/>
    </row>
    <row r="25136" spans="24:29">
      <c r="X25136" s="429"/>
      <c r="Y25136" s="429"/>
      <c r="Z25136" s="429"/>
      <c r="AA25136" s="429"/>
      <c r="AB25136" s="185"/>
      <c r="AC25136" s="431"/>
    </row>
    <row r="25137" spans="24:29">
      <c r="X25137" s="429"/>
      <c r="Y25137" s="429"/>
      <c r="Z25137" s="429"/>
      <c r="AA25137" s="429"/>
      <c r="AB25137" s="185"/>
      <c r="AC25137" s="431"/>
    </row>
    <row r="25138" spans="24:29">
      <c r="X25138" s="429"/>
      <c r="Y25138" s="429"/>
      <c r="Z25138" s="429"/>
      <c r="AA25138" s="429"/>
      <c r="AB25138" s="185"/>
      <c r="AC25138" s="431"/>
    </row>
    <row r="25139" spans="24:29">
      <c r="X25139" s="429"/>
      <c r="Y25139" s="429"/>
      <c r="Z25139" s="429"/>
      <c r="AA25139" s="429"/>
      <c r="AB25139" s="185"/>
      <c r="AC25139" s="431"/>
    </row>
    <row r="25140" spans="24:29">
      <c r="X25140" s="429"/>
      <c r="Y25140" s="429"/>
      <c r="Z25140" s="429"/>
      <c r="AA25140" s="429"/>
      <c r="AB25140" s="185"/>
      <c r="AC25140" s="431"/>
    </row>
    <row r="25141" spans="24:29">
      <c r="X25141" s="429"/>
      <c r="Y25141" s="429"/>
      <c r="Z25141" s="429"/>
      <c r="AA25141" s="429"/>
      <c r="AB25141" s="185"/>
      <c r="AC25141" s="431"/>
    </row>
    <row r="25142" spans="24:29">
      <c r="X25142" s="429"/>
      <c r="Y25142" s="429"/>
      <c r="Z25142" s="429"/>
      <c r="AA25142" s="429"/>
      <c r="AB25142" s="185"/>
      <c r="AC25142" s="431"/>
    </row>
    <row r="25143" spans="24:29">
      <c r="X25143" s="429"/>
      <c r="Y25143" s="429"/>
      <c r="Z25143" s="429"/>
      <c r="AA25143" s="429"/>
      <c r="AB25143" s="185"/>
      <c r="AC25143" s="431"/>
    </row>
    <row r="25144" spans="24:29">
      <c r="X25144" s="429"/>
      <c r="Y25144" s="429"/>
      <c r="Z25144" s="429"/>
      <c r="AA25144" s="429"/>
      <c r="AB25144" s="185"/>
      <c r="AC25144" s="431"/>
    </row>
    <row r="25145" spans="24:29">
      <c r="X25145" s="429"/>
      <c r="Y25145" s="429"/>
      <c r="Z25145" s="429"/>
      <c r="AA25145" s="429"/>
      <c r="AB25145" s="185"/>
      <c r="AC25145" s="431"/>
    </row>
    <row r="25146" spans="24:29">
      <c r="X25146" s="429"/>
      <c r="Y25146" s="429"/>
      <c r="Z25146" s="429"/>
      <c r="AA25146" s="429"/>
      <c r="AB25146" s="185"/>
      <c r="AC25146" s="431"/>
    </row>
    <row r="25147" spans="24:29">
      <c r="X25147" s="429"/>
      <c r="Y25147" s="429"/>
      <c r="Z25147" s="429"/>
      <c r="AA25147" s="429"/>
      <c r="AB25147" s="185"/>
      <c r="AC25147" s="431"/>
    </row>
    <row r="25148" spans="24:29">
      <c r="X25148" s="429"/>
      <c r="Y25148" s="429"/>
      <c r="Z25148" s="429"/>
      <c r="AA25148" s="429"/>
      <c r="AB25148" s="185"/>
      <c r="AC25148" s="431"/>
    </row>
    <row r="25149" spans="24:29">
      <c r="X25149" s="429"/>
      <c r="Y25149" s="429"/>
      <c r="Z25149" s="429"/>
      <c r="AA25149" s="429"/>
      <c r="AB25149" s="185"/>
      <c r="AC25149" s="431"/>
    </row>
    <row r="25150" spans="24:29">
      <c r="X25150" s="429"/>
      <c r="Y25150" s="429"/>
      <c r="Z25150" s="429"/>
      <c r="AA25150" s="429"/>
      <c r="AB25150" s="185"/>
      <c r="AC25150" s="431"/>
    </row>
    <row r="25151" spans="24:29">
      <c r="X25151" s="429"/>
      <c r="Y25151" s="429"/>
      <c r="Z25151" s="429"/>
      <c r="AA25151" s="429"/>
      <c r="AB25151" s="185"/>
      <c r="AC25151" s="431"/>
    </row>
    <row r="25152" spans="24:29">
      <c r="X25152" s="429"/>
      <c r="Y25152" s="429"/>
      <c r="Z25152" s="429"/>
      <c r="AA25152" s="429"/>
      <c r="AB25152" s="185"/>
      <c r="AC25152" s="431"/>
    </row>
    <row r="25153" spans="24:29">
      <c r="X25153" s="429"/>
      <c r="Y25153" s="429"/>
      <c r="Z25153" s="429"/>
      <c r="AA25153" s="429"/>
      <c r="AB25153" s="185"/>
      <c r="AC25153" s="431"/>
    </row>
    <row r="25154" spans="24:29">
      <c r="X25154" s="429"/>
      <c r="Y25154" s="429"/>
      <c r="Z25154" s="429"/>
      <c r="AA25154" s="429"/>
      <c r="AB25154" s="185"/>
      <c r="AC25154" s="431"/>
    </row>
    <row r="25155" spans="24:29">
      <c r="X25155" s="429"/>
      <c r="Y25155" s="429"/>
      <c r="Z25155" s="429"/>
      <c r="AA25155" s="429"/>
      <c r="AB25155" s="185"/>
      <c r="AC25155" s="431"/>
    </row>
    <row r="25156" spans="24:29">
      <c r="X25156" s="429"/>
      <c r="Y25156" s="429"/>
      <c r="Z25156" s="429"/>
      <c r="AA25156" s="429"/>
      <c r="AB25156" s="185"/>
      <c r="AC25156" s="431"/>
    </row>
    <row r="25157" spans="24:29">
      <c r="X25157" s="429"/>
      <c r="Y25157" s="429"/>
      <c r="Z25157" s="429"/>
      <c r="AA25157" s="429"/>
      <c r="AB25157" s="185"/>
      <c r="AC25157" s="431"/>
    </row>
    <row r="25158" spans="24:29">
      <c r="X25158" s="429"/>
      <c r="Y25158" s="429"/>
      <c r="Z25158" s="429"/>
      <c r="AA25158" s="429"/>
      <c r="AB25158" s="185"/>
      <c r="AC25158" s="431"/>
    </row>
    <row r="25159" spans="24:29">
      <c r="X25159" s="429"/>
      <c r="Y25159" s="429"/>
      <c r="Z25159" s="429"/>
      <c r="AA25159" s="429"/>
      <c r="AB25159" s="185"/>
      <c r="AC25159" s="431"/>
    </row>
    <row r="25160" spans="24:29">
      <c r="X25160" s="429"/>
      <c r="Y25160" s="429"/>
      <c r="Z25160" s="429"/>
      <c r="AA25160" s="429"/>
      <c r="AB25160" s="185"/>
      <c r="AC25160" s="431"/>
    </row>
    <row r="25161" spans="24:29">
      <c r="X25161" s="429"/>
      <c r="Y25161" s="429"/>
      <c r="Z25161" s="429"/>
      <c r="AA25161" s="429"/>
      <c r="AB25161" s="185"/>
      <c r="AC25161" s="431"/>
    </row>
    <row r="25162" spans="24:29">
      <c r="X25162" s="429"/>
      <c r="Y25162" s="429"/>
      <c r="Z25162" s="429"/>
      <c r="AA25162" s="429"/>
      <c r="AB25162" s="185"/>
      <c r="AC25162" s="431"/>
    </row>
    <row r="25163" spans="24:29">
      <c r="X25163" s="429"/>
      <c r="Y25163" s="429"/>
      <c r="Z25163" s="429"/>
      <c r="AA25163" s="429"/>
      <c r="AB25163" s="185"/>
      <c r="AC25163" s="431"/>
    </row>
    <row r="25164" spans="24:29">
      <c r="X25164" s="429"/>
      <c r="Y25164" s="429"/>
      <c r="Z25164" s="429"/>
      <c r="AA25164" s="429"/>
      <c r="AB25164" s="185"/>
      <c r="AC25164" s="431"/>
    </row>
    <row r="25165" spans="24:29">
      <c r="X25165" s="429"/>
      <c r="Y25165" s="429"/>
      <c r="Z25165" s="429"/>
      <c r="AA25165" s="429"/>
      <c r="AB25165" s="185"/>
      <c r="AC25165" s="431"/>
    </row>
    <row r="25166" spans="24:29">
      <c r="X25166" s="429"/>
      <c r="Y25166" s="429"/>
      <c r="Z25166" s="429"/>
      <c r="AA25166" s="429"/>
      <c r="AB25166" s="185"/>
      <c r="AC25166" s="431"/>
    </row>
    <row r="25167" spans="24:29">
      <c r="X25167" s="429"/>
      <c r="Y25167" s="429"/>
      <c r="Z25167" s="429"/>
      <c r="AA25167" s="429"/>
      <c r="AB25167" s="185"/>
      <c r="AC25167" s="431"/>
    </row>
    <row r="25168" spans="24:29">
      <c r="X25168" s="429"/>
      <c r="Y25168" s="429"/>
      <c r="Z25168" s="429"/>
      <c r="AA25168" s="429"/>
      <c r="AB25168" s="185"/>
      <c r="AC25168" s="431"/>
    </row>
    <row r="25169" spans="24:29">
      <c r="X25169" s="429"/>
      <c r="Y25169" s="429"/>
      <c r="Z25169" s="429"/>
      <c r="AA25169" s="429"/>
      <c r="AB25169" s="185"/>
      <c r="AC25169" s="431"/>
    </row>
    <row r="25170" spans="24:29">
      <c r="X25170" s="429"/>
      <c r="Y25170" s="429"/>
      <c r="Z25170" s="429"/>
      <c r="AA25170" s="429"/>
      <c r="AB25170" s="185"/>
      <c r="AC25170" s="431"/>
    </row>
    <row r="25171" spans="24:29">
      <c r="X25171" s="429"/>
      <c r="Y25171" s="429"/>
      <c r="Z25171" s="429"/>
      <c r="AA25171" s="429"/>
      <c r="AB25171" s="185"/>
      <c r="AC25171" s="431"/>
    </row>
    <row r="25172" spans="24:29">
      <c r="X25172" s="429"/>
      <c r="Y25172" s="429"/>
      <c r="Z25172" s="429"/>
      <c r="AA25172" s="429"/>
      <c r="AB25172" s="185"/>
      <c r="AC25172" s="431"/>
    </row>
    <row r="25173" spans="24:29">
      <c r="X25173" s="429"/>
      <c r="Y25173" s="429"/>
      <c r="Z25173" s="429"/>
      <c r="AA25173" s="429"/>
      <c r="AB25173" s="185"/>
      <c r="AC25173" s="431"/>
    </row>
    <row r="25174" spans="24:29">
      <c r="X25174" s="429"/>
      <c r="Y25174" s="429"/>
      <c r="Z25174" s="429"/>
      <c r="AA25174" s="429"/>
      <c r="AB25174" s="185"/>
      <c r="AC25174" s="431"/>
    </row>
    <row r="25175" spans="24:29">
      <c r="X25175" s="429"/>
      <c r="Y25175" s="429"/>
      <c r="Z25175" s="429"/>
      <c r="AA25175" s="429"/>
      <c r="AB25175" s="185"/>
      <c r="AC25175" s="431"/>
    </row>
    <row r="25176" spans="24:29">
      <c r="X25176" s="429"/>
      <c r="Y25176" s="429"/>
      <c r="Z25176" s="429"/>
      <c r="AA25176" s="429"/>
      <c r="AB25176" s="185"/>
      <c r="AC25176" s="431"/>
    </row>
    <row r="25177" spans="24:29">
      <c r="X25177" s="429"/>
      <c r="Y25177" s="429"/>
      <c r="Z25177" s="429"/>
      <c r="AA25177" s="429"/>
      <c r="AB25177" s="185"/>
      <c r="AC25177" s="431"/>
    </row>
    <row r="25178" spans="24:29">
      <c r="X25178" s="429"/>
      <c r="Y25178" s="429"/>
      <c r="Z25178" s="429"/>
      <c r="AA25178" s="429"/>
      <c r="AB25178" s="185"/>
      <c r="AC25178" s="431"/>
    </row>
    <row r="25179" spans="24:29">
      <c r="X25179" s="429"/>
      <c r="Y25179" s="429"/>
      <c r="Z25179" s="429"/>
      <c r="AA25179" s="429"/>
      <c r="AB25179" s="185"/>
      <c r="AC25179" s="431"/>
    </row>
    <row r="25180" spans="24:29">
      <c r="X25180" s="429"/>
      <c r="Y25180" s="429"/>
      <c r="Z25180" s="429"/>
      <c r="AA25180" s="429"/>
      <c r="AB25180" s="185"/>
      <c r="AC25180" s="431"/>
    </row>
    <row r="25181" spans="24:29">
      <c r="X25181" s="429"/>
      <c r="Y25181" s="429"/>
      <c r="Z25181" s="429"/>
      <c r="AA25181" s="429"/>
      <c r="AB25181" s="185"/>
      <c r="AC25181" s="431"/>
    </row>
    <row r="25182" spans="24:29">
      <c r="X25182" s="429"/>
      <c r="Y25182" s="429"/>
      <c r="Z25182" s="429"/>
      <c r="AA25182" s="429"/>
      <c r="AB25182" s="185"/>
      <c r="AC25182" s="431"/>
    </row>
    <row r="25183" spans="24:29">
      <c r="X25183" s="429"/>
      <c r="Y25183" s="429"/>
      <c r="Z25183" s="429"/>
      <c r="AA25183" s="429"/>
      <c r="AB25183" s="185"/>
      <c r="AC25183" s="431"/>
    </row>
    <row r="25184" spans="24:29">
      <c r="X25184" s="429"/>
      <c r="Y25184" s="429"/>
      <c r="Z25184" s="429"/>
      <c r="AA25184" s="429"/>
      <c r="AB25184" s="185"/>
      <c r="AC25184" s="431"/>
    </row>
    <row r="25185" spans="24:29">
      <c r="X25185" s="429"/>
      <c r="Y25185" s="429"/>
      <c r="Z25185" s="429"/>
      <c r="AA25185" s="429"/>
      <c r="AB25185" s="185"/>
      <c r="AC25185" s="431"/>
    </row>
    <row r="25186" spans="24:29">
      <c r="X25186" s="429"/>
      <c r="Y25186" s="429"/>
      <c r="Z25186" s="429"/>
      <c r="AA25186" s="429"/>
      <c r="AB25186" s="185"/>
      <c r="AC25186" s="431"/>
    </row>
    <row r="25187" spans="24:29">
      <c r="X25187" s="429"/>
      <c r="Y25187" s="429"/>
      <c r="Z25187" s="429"/>
      <c r="AA25187" s="429"/>
      <c r="AB25187" s="185"/>
      <c r="AC25187" s="431"/>
    </row>
    <row r="25188" spans="24:29">
      <c r="X25188" s="429"/>
      <c r="Y25188" s="429"/>
      <c r="Z25188" s="429"/>
      <c r="AA25188" s="429"/>
      <c r="AB25188" s="185"/>
      <c r="AC25188" s="431"/>
    </row>
    <row r="25189" spans="24:29">
      <c r="X25189" s="429"/>
      <c r="Y25189" s="429"/>
      <c r="Z25189" s="429"/>
      <c r="AA25189" s="429"/>
      <c r="AB25189" s="185"/>
      <c r="AC25189" s="431"/>
    </row>
    <row r="25190" spans="24:29">
      <c r="X25190" s="429"/>
      <c r="Y25190" s="429"/>
      <c r="Z25190" s="429"/>
      <c r="AA25190" s="429"/>
      <c r="AB25190" s="185"/>
      <c r="AC25190" s="431"/>
    </row>
    <row r="25191" spans="24:29">
      <c r="X25191" s="429"/>
      <c r="Y25191" s="429"/>
      <c r="Z25191" s="429"/>
      <c r="AA25191" s="429"/>
      <c r="AB25191" s="185"/>
      <c r="AC25191" s="431"/>
    </row>
    <row r="25192" spans="24:29">
      <c r="X25192" s="429"/>
      <c r="Y25192" s="429"/>
      <c r="Z25192" s="429"/>
      <c r="AA25192" s="429"/>
      <c r="AB25192" s="185"/>
      <c r="AC25192" s="431"/>
    </row>
    <row r="25193" spans="24:29">
      <c r="X25193" s="429"/>
      <c r="Y25193" s="429"/>
      <c r="Z25193" s="429"/>
      <c r="AA25193" s="429"/>
      <c r="AB25193" s="185"/>
      <c r="AC25193" s="431"/>
    </row>
    <row r="25194" spans="24:29">
      <c r="X25194" s="429"/>
      <c r="Y25194" s="429"/>
      <c r="Z25194" s="429"/>
      <c r="AA25194" s="429"/>
      <c r="AB25194" s="185"/>
      <c r="AC25194" s="431"/>
    </row>
    <row r="25195" spans="24:29">
      <c r="X25195" s="429"/>
      <c r="Y25195" s="429"/>
      <c r="Z25195" s="429"/>
      <c r="AA25195" s="429"/>
      <c r="AB25195" s="185"/>
      <c r="AC25195" s="431"/>
    </row>
    <row r="25196" spans="24:29">
      <c r="X25196" s="429"/>
      <c r="Y25196" s="429"/>
      <c r="Z25196" s="429"/>
      <c r="AA25196" s="429"/>
      <c r="AB25196" s="185"/>
      <c r="AC25196" s="431"/>
    </row>
    <row r="25197" spans="24:29">
      <c r="X25197" s="429"/>
      <c r="Y25197" s="429"/>
      <c r="Z25197" s="429"/>
      <c r="AA25197" s="429"/>
      <c r="AB25197" s="185"/>
      <c r="AC25197" s="431"/>
    </row>
    <row r="25198" spans="24:29">
      <c r="X25198" s="429"/>
      <c r="Y25198" s="429"/>
      <c r="Z25198" s="429"/>
      <c r="AA25198" s="429"/>
      <c r="AB25198" s="185"/>
      <c r="AC25198" s="431"/>
    </row>
    <row r="25199" spans="24:29">
      <c r="X25199" s="429"/>
      <c r="Y25199" s="429"/>
      <c r="Z25199" s="429"/>
      <c r="AA25199" s="429"/>
      <c r="AB25199" s="185"/>
      <c r="AC25199" s="431"/>
    </row>
    <row r="25200" spans="24:29">
      <c r="X25200" s="429"/>
      <c r="Y25200" s="429"/>
      <c r="Z25200" s="429"/>
      <c r="AA25200" s="429"/>
      <c r="AB25200" s="185"/>
      <c r="AC25200" s="431"/>
    </row>
    <row r="25201" spans="24:29">
      <c r="X25201" s="429"/>
      <c r="Y25201" s="429"/>
      <c r="Z25201" s="429"/>
      <c r="AA25201" s="429"/>
      <c r="AB25201" s="185"/>
      <c r="AC25201" s="431"/>
    </row>
    <row r="25202" spans="24:29">
      <c r="X25202" s="429"/>
      <c r="Y25202" s="429"/>
      <c r="Z25202" s="429"/>
      <c r="AA25202" s="429"/>
      <c r="AB25202" s="185"/>
      <c r="AC25202" s="431"/>
    </row>
    <row r="25203" spans="24:29">
      <c r="X25203" s="429"/>
      <c r="Y25203" s="429"/>
      <c r="Z25203" s="429"/>
      <c r="AA25203" s="429"/>
      <c r="AB25203" s="185"/>
      <c r="AC25203" s="431"/>
    </row>
    <row r="25204" spans="24:29">
      <c r="X25204" s="429"/>
      <c r="Y25204" s="429"/>
      <c r="Z25204" s="429"/>
      <c r="AA25204" s="429"/>
      <c r="AB25204" s="185"/>
      <c r="AC25204" s="431"/>
    </row>
    <row r="25205" spans="24:29">
      <c r="X25205" s="429"/>
      <c r="Y25205" s="429"/>
      <c r="Z25205" s="429"/>
      <c r="AA25205" s="429"/>
      <c r="AB25205" s="185"/>
      <c r="AC25205" s="431"/>
    </row>
    <row r="25206" spans="24:29">
      <c r="X25206" s="429"/>
      <c r="Y25206" s="429"/>
      <c r="Z25206" s="429"/>
      <c r="AA25206" s="429"/>
      <c r="AB25206" s="185"/>
      <c r="AC25206" s="431"/>
    </row>
    <row r="25207" spans="24:29">
      <c r="X25207" s="429"/>
      <c r="Y25207" s="429"/>
      <c r="Z25207" s="429"/>
      <c r="AA25207" s="429"/>
      <c r="AB25207" s="185"/>
      <c r="AC25207" s="431"/>
    </row>
    <row r="25208" spans="24:29">
      <c r="X25208" s="429"/>
      <c r="Y25208" s="429"/>
      <c r="Z25208" s="429"/>
      <c r="AA25208" s="429"/>
      <c r="AB25208" s="185"/>
      <c r="AC25208" s="431"/>
    </row>
    <row r="25209" spans="24:29">
      <c r="X25209" s="429"/>
      <c r="Y25209" s="429"/>
      <c r="Z25209" s="429"/>
      <c r="AA25209" s="429"/>
      <c r="AB25209" s="185"/>
      <c r="AC25209" s="431"/>
    </row>
    <row r="25210" spans="24:29">
      <c r="X25210" s="429"/>
      <c r="Y25210" s="429"/>
      <c r="Z25210" s="429"/>
      <c r="AA25210" s="429"/>
      <c r="AB25210" s="185"/>
      <c r="AC25210" s="431"/>
    </row>
    <row r="25211" spans="24:29">
      <c r="X25211" s="429"/>
      <c r="Y25211" s="429"/>
      <c r="Z25211" s="429"/>
      <c r="AA25211" s="429"/>
      <c r="AB25211" s="185"/>
      <c r="AC25211" s="431"/>
    </row>
    <row r="25212" spans="24:29">
      <c r="X25212" s="429"/>
      <c r="Y25212" s="429"/>
      <c r="Z25212" s="429"/>
      <c r="AA25212" s="429"/>
      <c r="AB25212" s="185"/>
      <c r="AC25212" s="431"/>
    </row>
    <row r="25213" spans="24:29">
      <c r="X25213" s="429"/>
      <c r="Y25213" s="429"/>
      <c r="Z25213" s="429"/>
      <c r="AA25213" s="429"/>
      <c r="AB25213" s="185"/>
      <c r="AC25213" s="431"/>
    </row>
    <row r="25214" spans="24:29">
      <c r="X25214" s="429"/>
      <c r="Y25214" s="429"/>
      <c r="Z25214" s="429"/>
      <c r="AA25214" s="429"/>
      <c r="AB25214" s="185"/>
      <c r="AC25214" s="431"/>
    </row>
    <row r="25215" spans="24:29">
      <c r="X25215" s="429"/>
      <c r="Y25215" s="429"/>
      <c r="Z25215" s="429"/>
      <c r="AA25215" s="429"/>
      <c r="AB25215" s="185"/>
      <c r="AC25215" s="431"/>
    </row>
    <row r="25216" spans="24:29">
      <c r="X25216" s="429"/>
      <c r="Y25216" s="429"/>
      <c r="Z25216" s="429"/>
      <c r="AA25216" s="429"/>
      <c r="AB25216" s="185"/>
      <c r="AC25216" s="431"/>
    </row>
    <row r="25217" spans="24:29">
      <c r="X25217" s="429"/>
      <c r="Y25217" s="429"/>
      <c r="Z25217" s="429"/>
      <c r="AA25217" s="429"/>
      <c r="AB25217" s="185"/>
      <c r="AC25217" s="431"/>
    </row>
    <row r="25218" spans="24:29">
      <c r="X25218" s="429"/>
      <c r="Y25218" s="429"/>
      <c r="Z25218" s="429"/>
      <c r="AA25218" s="429"/>
      <c r="AB25218" s="185"/>
      <c r="AC25218" s="431"/>
    </row>
    <row r="25219" spans="24:29">
      <c r="X25219" s="429"/>
      <c r="Y25219" s="429"/>
      <c r="Z25219" s="429"/>
      <c r="AA25219" s="429"/>
      <c r="AB25219" s="185"/>
      <c r="AC25219" s="431"/>
    </row>
    <row r="25220" spans="24:29">
      <c r="X25220" s="429"/>
      <c r="Y25220" s="429"/>
      <c r="Z25220" s="429"/>
      <c r="AA25220" s="429"/>
      <c r="AB25220" s="185"/>
      <c r="AC25220" s="431"/>
    </row>
    <row r="25221" spans="24:29">
      <c r="X25221" s="429"/>
      <c r="Y25221" s="429"/>
      <c r="Z25221" s="429"/>
      <c r="AA25221" s="429"/>
      <c r="AB25221" s="185"/>
      <c r="AC25221" s="431"/>
    </row>
    <row r="25222" spans="24:29">
      <c r="X25222" s="429"/>
      <c r="Y25222" s="429"/>
      <c r="Z25222" s="429"/>
      <c r="AA25222" s="429"/>
      <c r="AB25222" s="185"/>
      <c r="AC25222" s="431"/>
    </row>
    <row r="25223" spans="24:29">
      <c r="X25223" s="429"/>
      <c r="Y25223" s="429"/>
      <c r="Z25223" s="429"/>
      <c r="AA25223" s="429"/>
      <c r="AB25223" s="185"/>
      <c r="AC25223" s="431"/>
    </row>
    <row r="25224" spans="24:29">
      <c r="X25224" s="429"/>
      <c r="Y25224" s="429"/>
      <c r="Z25224" s="429"/>
      <c r="AA25224" s="429"/>
      <c r="AB25224" s="185"/>
      <c r="AC25224" s="431"/>
    </row>
    <row r="25225" spans="24:29">
      <c r="X25225" s="429"/>
      <c r="Y25225" s="429"/>
      <c r="Z25225" s="429"/>
      <c r="AA25225" s="429"/>
      <c r="AB25225" s="185"/>
      <c r="AC25225" s="431"/>
    </row>
    <row r="25226" spans="24:29">
      <c r="X25226" s="429"/>
      <c r="Y25226" s="429"/>
      <c r="Z25226" s="429"/>
      <c r="AA25226" s="429"/>
      <c r="AB25226" s="185"/>
      <c r="AC25226" s="431"/>
    </row>
    <row r="25227" spans="24:29">
      <c r="X25227" s="429"/>
      <c r="Y25227" s="429"/>
      <c r="Z25227" s="429"/>
      <c r="AA25227" s="429"/>
      <c r="AB25227" s="185"/>
      <c r="AC25227" s="431"/>
    </row>
    <row r="25228" spans="24:29">
      <c r="X25228" s="429"/>
      <c r="Y25228" s="429"/>
      <c r="Z25228" s="429"/>
      <c r="AA25228" s="429"/>
      <c r="AB25228" s="185"/>
      <c r="AC25228" s="431"/>
    </row>
    <row r="25229" spans="24:29">
      <c r="X25229" s="429"/>
      <c r="Y25229" s="429"/>
      <c r="Z25229" s="429"/>
      <c r="AA25229" s="429"/>
      <c r="AB25229" s="185"/>
      <c r="AC25229" s="431"/>
    </row>
    <row r="25230" spans="24:29">
      <c r="X25230" s="429"/>
      <c r="Y25230" s="429"/>
      <c r="Z25230" s="429"/>
      <c r="AA25230" s="429"/>
      <c r="AB25230" s="185"/>
      <c r="AC25230" s="431"/>
    </row>
    <row r="25231" spans="24:29">
      <c r="X25231" s="429"/>
      <c r="Y25231" s="429"/>
      <c r="Z25231" s="429"/>
      <c r="AA25231" s="429"/>
      <c r="AB25231" s="185"/>
      <c r="AC25231" s="431"/>
    </row>
    <row r="25232" spans="24:29">
      <c r="X25232" s="429"/>
      <c r="Y25232" s="429"/>
      <c r="Z25232" s="429"/>
      <c r="AA25232" s="429"/>
      <c r="AB25232" s="185"/>
      <c r="AC25232" s="431"/>
    </row>
    <row r="25233" spans="24:29">
      <c r="X25233" s="429"/>
      <c r="Y25233" s="429"/>
      <c r="Z25233" s="429"/>
      <c r="AA25233" s="429"/>
      <c r="AB25233" s="185"/>
      <c r="AC25233" s="431"/>
    </row>
    <row r="25234" spans="24:29">
      <c r="X25234" s="429"/>
      <c r="Y25234" s="429"/>
      <c r="Z25234" s="429"/>
      <c r="AA25234" s="429"/>
      <c r="AB25234" s="185"/>
      <c r="AC25234" s="431"/>
    </row>
    <row r="25235" spans="24:29">
      <c r="X25235" s="429"/>
      <c r="Y25235" s="429"/>
      <c r="Z25235" s="429"/>
      <c r="AA25235" s="429"/>
      <c r="AB25235" s="185"/>
      <c r="AC25235" s="431"/>
    </row>
    <row r="25236" spans="24:29">
      <c r="X25236" s="429"/>
      <c r="Y25236" s="429"/>
      <c r="Z25236" s="429"/>
      <c r="AA25236" s="429"/>
      <c r="AB25236" s="185"/>
      <c r="AC25236" s="431"/>
    </row>
    <row r="25237" spans="24:29">
      <c r="X25237" s="429"/>
      <c r="Y25237" s="429"/>
      <c r="Z25237" s="429"/>
      <c r="AA25237" s="429"/>
      <c r="AB25237" s="185"/>
      <c r="AC25237" s="431"/>
    </row>
    <row r="25238" spans="24:29">
      <c r="X25238" s="429"/>
      <c r="Y25238" s="429"/>
      <c r="Z25238" s="429"/>
      <c r="AA25238" s="429"/>
      <c r="AB25238" s="185"/>
      <c r="AC25238" s="431"/>
    </row>
    <row r="25239" spans="24:29">
      <c r="X25239" s="429"/>
      <c r="Y25239" s="429"/>
      <c r="Z25239" s="429"/>
      <c r="AA25239" s="429"/>
      <c r="AB25239" s="185"/>
      <c r="AC25239" s="431"/>
    </row>
    <row r="25240" spans="24:29">
      <c r="X25240" s="429"/>
      <c r="Y25240" s="429"/>
      <c r="Z25240" s="429"/>
      <c r="AA25240" s="429"/>
      <c r="AB25240" s="185"/>
      <c r="AC25240" s="431"/>
    </row>
    <row r="25241" spans="24:29">
      <c r="X25241" s="429"/>
      <c r="Y25241" s="429"/>
      <c r="Z25241" s="429"/>
      <c r="AA25241" s="429"/>
      <c r="AB25241" s="185"/>
      <c r="AC25241" s="431"/>
    </row>
    <row r="25242" spans="24:29">
      <c r="X25242" s="429"/>
      <c r="Y25242" s="429"/>
      <c r="Z25242" s="429"/>
      <c r="AA25242" s="429"/>
      <c r="AB25242" s="185"/>
      <c r="AC25242" s="431"/>
    </row>
    <row r="25243" spans="24:29">
      <c r="X25243" s="429"/>
      <c r="Y25243" s="429"/>
      <c r="Z25243" s="429"/>
      <c r="AA25243" s="429"/>
      <c r="AB25243" s="185"/>
      <c r="AC25243" s="431"/>
    </row>
    <row r="25244" spans="24:29">
      <c r="X25244" s="429"/>
      <c r="Y25244" s="429"/>
      <c r="Z25244" s="429"/>
      <c r="AA25244" s="429"/>
      <c r="AB25244" s="185"/>
      <c r="AC25244" s="431"/>
    </row>
    <row r="25245" spans="24:29">
      <c r="X25245" s="429"/>
      <c r="Y25245" s="429"/>
      <c r="Z25245" s="429"/>
      <c r="AA25245" s="429"/>
      <c r="AB25245" s="185"/>
      <c r="AC25245" s="431"/>
    </row>
    <row r="25246" spans="24:29">
      <c r="X25246" s="429"/>
      <c r="Y25246" s="429"/>
      <c r="Z25246" s="429"/>
      <c r="AA25246" s="429"/>
      <c r="AB25246" s="185"/>
      <c r="AC25246" s="431"/>
    </row>
    <row r="25247" spans="24:29">
      <c r="X25247" s="429"/>
      <c r="Y25247" s="429"/>
      <c r="Z25247" s="429"/>
      <c r="AA25247" s="429"/>
      <c r="AB25247" s="185"/>
      <c r="AC25247" s="431"/>
    </row>
    <row r="25248" spans="24:29">
      <c r="X25248" s="429"/>
      <c r="Y25248" s="429"/>
      <c r="Z25248" s="429"/>
      <c r="AA25248" s="429"/>
      <c r="AB25248" s="185"/>
      <c r="AC25248" s="431"/>
    </row>
    <row r="25249" spans="24:29">
      <c r="X25249" s="429"/>
      <c r="Y25249" s="429"/>
      <c r="Z25249" s="429"/>
      <c r="AA25249" s="429"/>
      <c r="AB25249" s="185"/>
      <c r="AC25249" s="431"/>
    </row>
    <row r="25250" spans="24:29">
      <c r="X25250" s="429"/>
      <c r="Y25250" s="429"/>
      <c r="Z25250" s="429"/>
      <c r="AA25250" s="429"/>
      <c r="AB25250" s="185"/>
      <c r="AC25250" s="431"/>
    </row>
    <row r="25251" spans="24:29">
      <c r="X25251" s="429"/>
      <c r="Y25251" s="429"/>
      <c r="Z25251" s="429"/>
      <c r="AA25251" s="429"/>
      <c r="AB25251" s="185"/>
      <c r="AC25251" s="431"/>
    </row>
    <row r="25252" spans="24:29">
      <c r="X25252" s="429"/>
      <c r="Y25252" s="429"/>
      <c r="Z25252" s="429"/>
      <c r="AA25252" s="429"/>
      <c r="AB25252" s="185"/>
      <c r="AC25252" s="431"/>
    </row>
    <row r="25253" spans="24:29">
      <c r="X25253" s="429"/>
      <c r="Y25253" s="429"/>
      <c r="Z25253" s="429"/>
      <c r="AA25253" s="429"/>
      <c r="AB25253" s="185"/>
      <c r="AC25253" s="431"/>
    </row>
    <row r="25254" spans="24:29">
      <c r="X25254" s="429"/>
      <c r="Y25254" s="429"/>
      <c r="Z25254" s="429"/>
      <c r="AA25254" s="429"/>
      <c r="AB25254" s="185"/>
      <c r="AC25254" s="431"/>
    </row>
    <row r="25255" spans="24:29">
      <c r="X25255" s="429"/>
      <c r="Y25255" s="429"/>
      <c r="Z25255" s="429"/>
      <c r="AA25255" s="429"/>
      <c r="AB25255" s="185"/>
      <c r="AC25255" s="431"/>
    </row>
    <row r="25256" spans="24:29">
      <c r="X25256" s="429"/>
      <c r="Y25256" s="429"/>
      <c r="Z25256" s="429"/>
      <c r="AA25256" s="429"/>
      <c r="AB25256" s="185"/>
      <c r="AC25256" s="431"/>
    </row>
    <row r="25257" spans="24:29">
      <c r="X25257" s="429"/>
      <c r="Y25257" s="429"/>
      <c r="Z25257" s="429"/>
      <c r="AA25257" s="429"/>
      <c r="AB25257" s="185"/>
      <c r="AC25257" s="431"/>
    </row>
    <row r="25258" spans="24:29">
      <c r="X25258" s="429"/>
      <c r="Y25258" s="429"/>
      <c r="Z25258" s="429"/>
      <c r="AA25258" s="429"/>
      <c r="AB25258" s="185"/>
      <c r="AC25258" s="431"/>
    </row>
    <row r="25259" spans="24:29">
      <c r="X25259" s="429"/>
      <c r="Y25259" s="429"/>
      <c r="Z25259" s="429"/>
      <c r="AA25259" s="429"/>
      <c r="AB25259" s="185"/>
      <c r="AC25259" s="431"/>
    </row>
    <row r="25260" spans="24:29">
      <c r="X25260" s="429"/>
      <c r="Y25260" s="429"/>
      <c r="Z25260" s="429"/>
      <c r="AA25260" s="429"/>
      <c r="AB25260" s="185"/>
      <c r="AC25260" s="431"/>
    </row>
    <row r="25261" spans="24:29">
      <c r="X25261" s="429"/>
      <c r="Y25261" s="429"/>
      <c r="Z25261" s="429"/>
      <c r="AA25261" s="429"/>
      <c r="AB25261" s="185"/>
      <c r="AC25261" s="431"/>
    </row>
    <row r="25262" spans="24:29">
      <c r="X25262" s="429"/>
      <c r="Y25262" s="429"/>
      <c r="Z25262" s="429"/>
      <c r="AA25262" s="429"/>
      <c r="AB25262" s="185"/>
      <c r="AC25262" s="431"/>
    </row>
    <row r="25263" spans="24:29">
      <c r="X25263" s="429"/>
      <c r="Y25263" s="429"/>
      <c r="Z25263" s="429"/>
      <c r="AA25263" s="429"/>
      <c r="AB25263" s="185"/>
      <c r="AC25263" s="431"/>
    </row>
    <row r="25264" spans="24:29">
      <c r="X25264" s="429"/>
      <c r="Y25264" s="429"/>
      <c r="Z25264" s="429"/>
      <c r="AA25264" s="429"/>
      <c r="AB25264" s="185"/>
      <c r="AC25264" s="431"/>
    </row>
    <row r="25265" spans="24:29">
      <c r="X25265" s="429"/>
      <c r="Y25265" s="429"/>
      <c r="Z25265" s="429"/>
      <c r="AA25265" s="429"/>
      <c r="AB25265" s="185"/>
      <c r="AC25265" s="431"/>
    </row>
    <row r="25266" spans="24:29">
      <c r="X25266" s="429"/>
      <c r="Y25266" s="429"/>
      <c r="Z25266" s="429"/>
      <c r="AA25266" s="429"/>
      <c r="AB25266" s="185"/>
      <c r="AC25266" s="431"/>
    </row>
    <row r="25267" spans="24:29">
      <c r="X25267" s="429"/>
      <c r="Y25267" s="429"/>
      <c r="Z25267" s="429"/>
      <c r="AA25267" s="429"/>
      <c r="AB25267" s="185"/>
      <c r="AC25267" s="431"/>
    </row>
    <row r="25268" spans="24:29">
      <c r="X25268" s="429"/>
      <c r="Y25268" s="429"/>
      <c r="Z25268" s="429"/>
      <c r="AA25268" s="429"/>
      <c r="AB25268" s="185"/>
      <c r="AC25268" s="431"/>
    </row>
    <row r="25269" spans="24:29">
      <c r="X25269" s="429"/>
      <c r="Y25269" s="429"/>
      <c r="Z25269" s="429"/>
      <c r="AA25269" s="429"/>
      <c r="AB25269" s="185"/>
      <c r="AC25269" s="431"/>
    </row>
    <row r="25270" spans="24:29">
      <c r="X25270" s="429"/>
      <c r="Y25270" s="429"/>
      <c r="Z25270" s="429"/>
      <c r="AA25270" s="429"/>
      <c r="AB25270" s="185"/>
      <c r="AC25270" s="431"/>
    </row>
    <row r="25271" spans="24:29">
      <c r="X25271" s="429"/>
      <c r="Y25271" s="429"/>
      <c r="Z25271" s="429"/>
      <c r="AA25271" s="429"/>
      <c r="AB25271" s="185"/>
      <c r="AC25271" s="431"/>
    </row>
    <row r="25272" spans="24:29">
      <c r="X25272" s="429"/>
      <c r="Y25272" s="429"/>
      <c r="Z25272" s="429"/>
      <c r="AA25272" s="429"/>
      <c r="AB25272" s="185"/>
      <c r="AC25272" s="431"/>
    </row>
    <row r="25273" spans="24:29">
      <c r="X25273" s="429"/>
      <c r="Y25273" s="429"/>
      <c r="Z25273" s="429"/>
      <c r="AA25273" s="429"/>
      <c r="AB25273" s="185"/>
      <c r="AC25273" s="431"/>
    </row>
    <row r="25274" spans="24:29">
      <c r="X25274" s="429"/>
      <c r="Y25274" s="429"/>
      <c r="Z25274" s="429"/>
      <c r="AA25274" s="429"/>
      <c r="AB25274" s="185"/>
      <c r="AC25274" s="431"/>
    </row>
    <row r="25275" spans="24:29">
      <c r="X25275" s="429"/>
      <c r="Y25275" s="429"/>
      <c r="Z25275" s="429"/>
      <c r="AA25275" s="429"/>
      <c r="AB25275" s="185"/>
      <c r="AC25275" s="431"/>
    </row>
    <row r="25276" spans="24:29">
      <c r="X25276" s="429"/>
      <c r="Y25276" s="429"/>
      <c r="Z25276" s="429"/>
      <c r="AA25276" s="429"/>
      <c r="AB25276" s="185"/>
      <c r="AC25276" s="431"/>
    </row>
    <row r="25277" spans="24:29">
      <c r="X25277" s="429"/>
      <c r="Y25277" s="429"/>
      <c r="Z25277" s="429"/>
      <c r="AA25277" s="429"/>
      <c r="AB25277" s="185"/>
      <c r="AC25277" s="431"/>
    </row>
    <row r="25278" spans="24:29">
      <c r="X25278" s="429"/>
      <c r="Y25278" s="429"/>
      <c r="Z25278" s="429"/>
      <c r="AA25278" s="429"/>
      <c r="AB25278" s="185"/>
      <c r="AC25278" s="431"/>
    </row>
    <row r="25279" spans="24:29">
      <c r="X25279" s="429"/>
      <c r="Y25279" s="429"/>
      <c r="Z25279" s="429"/>
      <c r="AA25279" s="429"/>
      <c r="AB25279" s="185"/>
      <c r="AC25279" s="431"/>
    </row>
    <row r="25280" spans="24:29">
      <c r="X25280" s="429"/>
      <c r="Y25280" s="429"/>
      <c r="Z25280" s="429"/>
      <c r="AA25280" s="429"/>
      <c r="AB25280" s="185"/>
      <c r="AC25280" s="431"/>
    </row>
    <row r="25281" spans="24:29">
      <c r="X25281" s="429"/>
      <c r="Y25281" s="429"/>
      <c r="Z25281" s="429"/>
      <c r="AA25281" s="429"/>
      <c r="AB25281" s="185"/>
      <c r="AC25281" s="431"/>
    </row>
    <row r="25282" spans="24:29">
      <c r="X25282" s="429"/>
      <c r="Y25282" s="429"/>
      <c r="Z25282" s="429"/>
      <c r="AA25282" s="429"/>
      <c r="AB25282" s="185"/>
      <c r="AC25282" s="431"/>
    </row>
    <row r="25283" spans="24:29">
      <c r="X25283" s="429"/>
      <c r="Y25283" s="429"/>
      <c r="Z25283" s="429"/>
      <c r="AA25283" s="429"/>
      <c r="AB25283" s="185"/>
      <c r="AC25283" s="431"/>
    </row>
    <row r="25284" spans="24:29">
      <c r="X25284" s="429"/>
      <c r="Y25284" s="429"/>
      <c r="Z25284" s="429"/>
      <c r="AA25284" s="429"/>
      <c r="AB25284" s="185"/>
      <c r="AC25284" s="431"/>
    </row>
    <row r="25285" spans="24:29">
      <c r="X25285" s="429"/>
      <c r="Y25285" s="429"/>
      <c r="Z25285" s="429"/>
      <c r="AA25285" s="429"/>
      <c r="AB25285" s="185"/>
      <c r="AC25285" s="431"/>
    </row>
    <row r="25286" spans="24:29">
      <c r="X25286" s="429"/>
      <c r="Y25286" s="429"/>
      <c r="Z25286" s="429"/>
      <c r="AA25286" s="429"/>
      <c r="AB25286" s="185"/>
      <c r="AC25286" s="431"/>
    </row>
    <row r="25287" spans="24:29">
      <c r="X25287" s="429"/>
      <c r="Y25287" s="429"/>
      <c r="Z25287" s="429"/>
      <c r="AA25287" s="429"/>
      <c r="AB25287" s="185"/>
      <c r="AC25287" s="431"/>
    </row>
    <row r="25288" spans="24:29">
      <c r="X25288" s="429"/>
      <c r="Y25288" s="429"/>
      <c r="Z25288" s="429"/>
      <c r="AA25288" s="429"/>
      <c r="AB25288" s="185"/>
      <c r="AC25288" s="431"/>
    </row>
    <row r="25289" spans="24:29">
      <c r="X25289" s="429"/>
      <c r="Y25289" s="429"/>
      <c r="Z25289" s="429"/>
      <c r="AA25289" s="429"/>
      <c r="AB25289" s="185"/>
      <c r="AC25289" s="431"/>
    </row>
    <row r="25290" spans="24:29">
      <c r="X25290" s="429"/>
      <c r="Y25290" s="429"/>
      <c r="Z25290" s="429"/>
      <c r="AA25290" s="429"/>
      <c r="AB25290" s="185"/>
      <c r="AC25290" s="431"/>
    </row>
    <row r="25291" spans="24:29">
      <c r="X25291" s="429"/>
      <c r="Y25291" s="429"/>
      <c r="Z25291" s="429"/>
      <c r="AA25291" s="429"/>
      <c r="AB25291" s="185"/>
      <c r="AC25291" s="431"/>
    </row>
    <row r="25292" spans="24:29">
      <c r="X25292" s="429"/>
      <c r="Y25292" s="429"/>
      <c r="Z25292" s="429"/>
      <c r="AA25292" s="429"/>
      <c r="AB25292" s="185"/>
      <c r="AC25292" s="431"/>
    </row>
    <row r="25293" spans="24:29">
      <c r="X25293" s="429"/>
      <c r="Y25293" s="429"/>
      <c r="Z25293" s="429"/>
      <c r="AA25293" s="429"/>
      <c r="AB25293" s="185"/>
      <c r="AC25293" s="431"/>
    </row>
    <row r="25294" spans="24:29">
      <c r="X25294" s="429"/>
      <c r="Y25294" s="429"/>
      <c r="Z25294" s="429"/>
      <c r="AA25294" s="429"/>
      <c r="AB25294" s="185"/>
      <c r="AC25294" s="431"/>
    </row>
    <row r="25295" spans="24:29">
      <c r="X25295" s="429"/>
      <c r="Y25295" s="429"/>
      <c r="Z25295" s="429"/>
      <c r="AA25295" s="429"/>
      <c r="AB25295" s="185"/>
      <c r="AC25295" s="431"/>
    </row>
    <row r="25296" spans="24:29">
      <c r="X25296" s="429"/>
      <c r="Y25296" s="429"/>
      <c r="Z25296" s="429"/>
      <c r="AA25296" s="429"/>
      <c r="AB25296" s="185"/>
      <c r="AC25296" s="431"/>
    </row>
    <row r="25297" spans="24:29">
      <c r="X25297" s="429"/>
      <c r="Y25297" s="429"/>
      <c r="Z25297" s="429"/>
      <c r="AA25297" s="429"/>
      <c r="AB25297" s="185"/>
      <c r="AC25297" s="431"/>
    </row>
    <row r="25298" spans="24:29">
      <c r="X25298" s="429"/>
      <c r="Y25298" s="429"/>
      <c r="Z25298" s="429"/>
      <c r="AA25298" s="429"/>
      <c r="AB25298" s="185"/>
      <c r="AC25298" s="431"/>
    </row>
    <row r="25299" spans="24:29">
      <c r="X25299" s="429"/>
      <c r="Y25299" s="429"/>
      <c r="Z25299" s="429"/>
      <c r="AA25299" s="429"/>
      <c r="AB25299" s="185"/>
      <c r="AC25299" s="431"/>
    </row>
    <row r="25300" spans="24:29">
      <c r="X25300" s="429"/>
      <c r="Y25300" s="429"/>
      <c r="Z25300" s="429"/>
      <c r="AA25300" s="429"/>
      <c r="AB25300" s="185"/>
      <c r="AC25300" s="431"/>
    </row>
    <row r="25301" spans="24:29">
      <c r="X25301" s="429"/>
      <c r="Y25301" s="429"/>
      <c r="Z25301" s="429"/>
      <c r="AA25301" s="429"/>
      <c r="AB25301" s="185"/>
      <c r="AC25301" s="431"/>
    </row>
    <row r="25302" spans="24:29">
      <c r="X25302" s="429"/>
      <c r="Y25302" s="429"/>
      <c r="Z25302" s="429"/>
      <c r="AA25302" s="429"/>
      <c r="AB25302" s="185"/>
      <c r="AC25302" s="431"/>
    </row>
    <row r="25303" spans="24:29">
      <c r="X25303" s="429"/>
      <c r="Y25303" s="429"/>
      <c r="Z25303" s="429"/>
      <c r="AA25303" s="429"/>
      <c r="AB25303" s="185"/>
      <c r="AC25303" s="431"/>
    </row>
    <row r="25304" spans="24:29">
      <c r="X25304" s="429"/>
      <c r="Y25304" s="429"/>
      <c r="Z25304" s="429"/>
      <c r="AA25304" s="429"/>
      <c r="AB25304" s="185"/>
      <c r="AC25304" s="431"/>
    </row>
    <row r="25305" spans="24:29">
      <c r="X25305" s="429"/>
      <c r="Y25305" s="429"/>
      <c r="Z25305" s="429"/>
      <c r="AA25305" s="429"/>
      <c r="AB25305" s="185"/>
      <c r="AC25305" s="431"/>
    </row>
    <row r="25306" spans="24:29">
      <c r="X25306" s="429"/>
      <c r="Y25306" s="429"/>
      <c r="Z25306" s="429"/>
      <c r="AA25306" s="429"/>
      <c r="AB25306" s="185"/>
      <c r="AC25306" s="431"/>
    </row>
    <row r="25307" spans="24:29">
      <c r="X25307" s="429"/>
      <c r="Y25307" s="429"/>
      <c r="Z25307" s="429"/>
      <c r="AA25307" s="429"/>
      <c r="AB25307" s="185"/>
      <c r="AC25307" s="431"/>
    </row>
    <row r="25308" spans="24:29">
      <c r="X25308" s="429"/>
      <c r="Y25308" s="429"/>
      <c r="Z25308" s="429"/>
      <c r="AA25308" s="429"/>
      <c r="AB25308" s="185"/>
      <c r="AC25308" s="431"/>
    </row>
    <row r="25309" spans="24:29">
      <c r="X25309" s="429"/>
      <c r="Y25309" s="429"/>
      <c r="Z25309" s="429"/>
      <c r="AA25309" s="429"/>
      <c r="AB25309" s="185"/>
      <c r="AC25309" s="431"/>
    </row>
    <row r="25310" spans="24:29">
      <c r="X25310" s="429"/>
      <c r="Y25310" s="429"/>
      <c r="Z25310" s="429"/>
      <c r="AA25310" s="429"/>
      <c r="AB25310" s="185"/>
      <c r="AC25310" s="431"/>
    </row>
    <row r="25311" spans="24:29">
      <c r="X25311" s="429"/>
      <c r="Y25311" s="429"/>
      <c r="Z25311" s="429"/>
      <c r="AA25311" s="429"/>
      <c r="AB25311" s="185"/>
      <c r="AC25311" s="431"/>
    </row>
    <row r="25312" spans="24:29">
      <c r="X25312" s="429"/>
      <c r="Y25312" s="429"/>
      <c r="Z25312" s="429"/>
      <c r="AA25312" s="429"/>
      <c r="AB25312" s="185"/>
      <c r="AC25312" s="431"/>
    </row>
    <row r="25313" spans="24:29">
      <c r="X25313" s="429"/>
      <c r="Y25313" s="429"/>
      <c r="Z25313" s="429"/>
      <c r="AA25313" s="429"/>
      <c r="AB25313" s="185"/>
      <c r="AC25313" s="431"/>
    </row>
    <row r="25314" spans="24:29">
      <c r="X25314" s="429"/>
      <c r="Y25314" s="429"/>
      <c r="Z25314" s="429"/>
      <c r="AA25314" s="429"/>
      <c r="AB25314" s="185"/>
      <c r="AC25314" s="431"/>
    </row>
    <row r="25315" spans="24:29">
      <c r="X25315" s="429"/>
      <c r="Y25315" s="429"/>
      <c r="Z25315" s="429"/>
      <c r="AA25315" s="429"/>
      <c r="AB25315" s="185"/>
      <c r="AC25315" s="431"/>
    </row>
    <row r="25316" spans="24:29">
      <c r="X25316" s="429"/>
      <c r="Y25316" s="429"/>
      <c r="Z25316" s="429"/>
      <c r="AA25316" s="429"/>
      <c r="AB25316" s="185"/>
      <c r="AC25316" s="431"/>
    </row>
    <row r="25317" spans="24:29">
      <c r="X25317" s="429"/>
      <c r="Y25317" s="429"/>
      <c r="Z25317" s="429"/>
      <c r="AA25317" s="429"/>
      <c r="AB25317" s="185"/>
      <c r="AC25317" s="431"/>
    </row>
    <row r="25318" spans="24:29">
      <c r="X25318" s="429"/>
      <c r="Y25318" s="429"/>
      <c r="Z25318" s="429"/>
      <c r="AA25318" s="429"/>
      <c r="AB25318" s="185"/>
      <c r="AC25318" s="431"/>
    </row>
    <row r="25319" spans="24:29">
      <c r="X25319" s="429"/>
      <c r="Y25319" s="429"/>
      <c r="Z25319" s="429"/>
      <c r="AA25319" s="429"/>
      <c r="AB25319" s="185"/>
      <c r="AC25319" s="431"/>
    </row>
    <row r="25320" spans="24:29">
      <c r="X25320" s="429"/>
      <c r="Y25320" s="429"/>
      <c r="Z25320" s="429"/>
      <c r="AA25320" s="429"/>
      <c r="AB25320" s="185"/>
      <c r="AC25320" s="431"/>
    </row>
    <row r="25321" spans="24:29">
      <c r="X25321" s="429"/>
      <c r="Y25321" s="429"/>
      <c r="Z25321" s="429"/>
      <c r="AA25321" s="429"/>
      <c r="AB25321" s="185"/>
      <c r="AC25321" s="431"/>
    </row>
    <row r="25322" spans="24:29">
      <c r="X25322" s="429"/>
      <c r="Y25322" s="429"/>
      <c r="Z25322" s="429"/>
      <c r="AA25322" s="429"/>
      <c r="AB25322" s="185"/>
      <c r="AC25322" s="431"/>
    </row>
    <row r="25323" spans="24:29">
      <c r="X25323" s="429"/>
      <c r="Y25323" s="429"/>
      <c r="Z25323" s="429"/>
      <c r="AA25323" s="429"/>
      <c r="AB25323" s="185"/>
      <c r="AC25323" s="431"/>
    </row>
    <row r="25324" spans="24:29">
      <c r="X25324" s="429"/>
      <c r="Y25324" s="429"/>
      <c r="Z25324" s="429"/>
      <c r="AA25324" s="429"/>
      <c r="AB25324" s="185"/>
      <c r="AC25324" s="431"/>
    </row>
    <row r="25325" spans="24:29">
      <c r="X25325" s="429"/>
      <c r="Y25325" s="429"/>
      <c r="Z25325" s="429"/>
      <c r="AA25325" s="429"/>
      <c r="AB25325" s="185"/>
      <c r="AC25325" s="431"/>
    </row>
    <row r="25326" spans="24:29">
      <c r="X25326" s="429"/>
      <c r="Y25326" s="429"/>
      <c r="Z25326" s="429"/>
      <c r="AA25326" s="429"/>
      <c r="AB25326" s="185"/>
      <c r="AC25326" s="431"/>
    </row>
    <row r="25327" spans="24:29">
      <c r="X25327" s="429"/>
      <c r="Y25327" s="429"/>
      <c r="Z25327" s="429"/>
      <c r="AA25327" s="429"/>
      <c r="AB25327" s="185"/>
      <c r="AC25327" s="431"/>
    </row>
    <row r="25328" spans="24:29">
      <c r="X25328" s="429"/>
      <c r="Y25328" s="429"/>
      <c r="Z25328" s="429"/>
      <c r="AA25328" s="429"/>
      <c r="AB25328" s="185"/>
      <c r="AC25328" s="431"/>
    </row>
    <row r="25329" spans="24:29">
      <c r="X25329" s="429"/>
      <c r="Y25329" s="429"/>
      <c r="Z25329" s="429"/>
      <c r="AA25329" s="429"/>
      <c r="AB25329" s="185"/>
      <c r="AC25329" s="431"/>
    </row>
    <row r="25330" spans="24:29">
      <c r="X25330" s="429"/>
      <c r="Y25330" s="429"/>
      <c r="Z25330" s="429"/>
      <c r="AA25330" s="429"/>
      <c r="AB25330" s="185"/>
      <c r="AC25330" s="431"/>
    </row>
    <row r="25331" spans="24:29">
      <c r="X25331" s="429"/>
      <c r="Y25331" s="429"/>
      <c r="Z25331" s="429"/>
      <c r="AA25331" s="429"/>
      <c r="AB25331" s="185"/>
      <c r="AC25331" s="431"/>
    </row>
    <row r="25332" spans="24:29">
      <c r="X25332" s="429"/>
      <c r="Y25332" s="429"/>
      <c r="Z25332" s="429"/>
      <c r="AA25332" s="429"/>
      <c r="AB25332" s="185"/>
      <c r="AC25332" s="431"/>
    </row>
    <row r="25333" spans="24:29">
      <c r="X25333" s="429"/>
      <c r="Y25333" s="429"/>
      <c r="Z25333" s="429"/>
      <c r="AA25333" s="429"/>
      <c r="AB25333" s="185"/>
      <c r="AC25333" s="431"/>
    </row>
    <row r="25334" spans="24:29">
      <c r="X25334" s="429"/>
      <c r="Y25334" s="429"/>
      <c r="Z25334" s="429"/>
      <c r="AA25334" s="429"/>
      <c r="AB25334" s="185"/>
      <c r="AC25334" s="431"/>
    </row>
    <row r="25335" spans="24:29">
      <c r="X25335" s="429"/>
      <c r="Y25335" s="429"/>
      <c r="Z25335" s="429"/>
      <c r="AA25335" s="429"/>
      <c r="AB25335" s="185"/>
      <c r="AC25335" s="431"/>
    </row>
    <row r="25336" spans="24:29">
      <c r="X25336" s="429"/>
      <c r="Y25336" s="429"/>
      <c r="Z25336" s="429"/>
      <c r="AA25336" s="429"/>
      <c r="AB25336" s="185"/>
      <c r="AC25336" s="431"/>
    </row>
    <row r="25337" spans="24:29">
      <c r="X25337" s="429"/>
      <c r="Y25337" s="429"/>
      <c r="Z25337" s="429"/>
      <c r="AA25337" s="429"/>
      <c r="AB25337" s="185"/>
      <c r="AC25337" s="431"/>
    </row>
    <row r="25338" spans="24:29">
      <c r="X25338" s="429"/>
      <c r="Y25338" s="429"/>
      <c r="Z25338" s="429"/>
      <c r="AA25338" s="429"/>
      <c r="AB25338" s="185"/>
      <c r="AC25338" s="431"/>
    </row>
    <row r="25339" spans="24:29">
      <c r="X25339" s="429"/>
      <c r="Y25339" s="429"/>
      <c r="Z25339" s="429"/>
      <c r="AA25339" s="429"/>
      <c r="AB25339" s="185"/>
      <c r="AC25339" s="431"/>
    </row>
    <row r="25340" spans="24:29">
      <c r="X25340" s="429"/>
      <c r="Y25340" s="429"/>
      <c r="Z25340" s="429"/>
      <c r="AA25340" s="429"/>
      <c r="AB25340" s="185"/>
      <c r="AC25340" s="431"/>
    </row>
    <row r="25341" spans="24:29">
      <c r="X25341" s="429"/>
      <c r="Y25341" s="429"/>
      <c r="Z25341" s="429"/>
      <c r="AA25341" s="429"/>
      <c r="AB25341" s="185"/>
      <c r="AC25341" s="431"/>
    </row>
    <row r="25342" spans="24:29">
      <c r="X25342" s="429"/>
      <c r="Y25342" s="429"/>
      <c r="Z25342" s="429"/>
      <c r="AA25342" s="429"/>
      <c r="AB25342" s="185"/>
      <c r="AC25342" s="431"/>
    </row>
    <row r="25343" spans="24:29">
      <c r="X25343" s="429"/>
      <c r="Y25343" s="429"/>
      <c r="Z25343" s="429"/>
      <c r="AA25343" s="429"/>
      <c r="AB25343" s="185"/>
      <c r="AC25343" s="431"/>
    </row>
    <row r="25344" spans="24:29">
      <c r="X25344" s="429"/>
      <c r="Y25344" s="429"/>
      <c r="Z25344" s="429"/>
      <c r="AA25344" s="429"/>
      <c r="AB25344" s="185"/>
      <c r="AC25344" s="431"/>
    </row>
    <row r="25345" spans="24:29">
      <c r="X25345" s="429"/>
      <c r="Y25345" s="429"/>
      <c r="Z25345" s="429"/>
      <c r="AA25345" s="429"/>
      <c r="AB25345" s="185"/>
      <c r="AC25345" s="431"/>
    </row>
    <row r="25346" spans="24:29">
      <c r="X25346" s="429"/>
      <c r="Y25346" s="429"/>
      <c r="Z25346" s="429"/>
      <c r="AA25346" s="429"/>
      <c r="AB25346" s="185"/>
      <c r="AC25346" s="431"/>
    </row>
    <row r="25347" spans="24:29">
      <c r="X25347" s="429"/>
      <c r="Y25347" s="429"/>
      <c r="Z25347" s="429"/>
      <c r="AA25347" s="429"/>
      <c r="AB25347" s="185"/>
      <c r="AC25347" s="431"/>
    </row>
    <row r="25348" spans="24:29">
      <c r="X25348" s="429"/>
      <c r="Y25348" s="429"/>
      <c r="Z25348" s="429"/>
      <c r="AA25348" s="429"/>
      <c r="AB25348" s="185"/>
      <c r="AC25348" s="431"/>
    </row>
    <row r="25349" spans="24:29">
      <c r="X25349" s="429"/>
      <c r="Y25349" s="429"/>
      <c r="Z25349" s="429"/>
      <c r="AA25349" s="429"/>
      <c r="AB25349" s="185"/>
      <c r="AC25349" s="431"/>
    </row>
    <row r="25350" spans="24:29">
      <c r="X25350" s="429"/>
      <c r="Y25350" s="429"/>
      <c r="Z25350" s="429"/>
      <c r="AA25350" s="429"/>
      <c r="AB25350" s="185"/>
      <c r="AC25350" s="431"/>
    </row>
    <row r="25351" spans="24:29">
      <c r="X25351" s="429"/>
      <c r="Y25351" s="429"/>
      <c r="Z25351" s="429"/>
      <c r="AA25351" s="429"/>
      <c r="AB25351" s="185"/>
      <c r="AC25351" s="431"/>
    </row>
    <row r="25352" spans="24:29">
      <c r="X25352" s="429"/>
      <c r="Y25352" s="429"/>
      <c r="Z25352" s="429"/>
      <c r="AA25352" s="429"/>
      <c r="AB25352" s="185"/>
      <c r="AC25352" s="431"/>
    </row>
    <row r="25353" spans="24:29">
      <c r="X25353" s="429"/>
      <c r="Y25353" s="429"/>
      <c r="Z25353" s="429"/>
      <c r="AA25353" s="429"/>
      <c r="AB25353" s="185"/>
      <c r="AC25353" s="431"/>
    </row>
    <row r="25354" spans="24:29">
      <c r="X25354" s="429"/>
      <c r="Y25354" s="429"/>
      <c r="Z25354" s="429"/>
      <c r="AA25354" s="429"/>
      <c r="AB25354" s="185"/>
      <c r="AC25354" s="431"/>
    </row>
    <row r="25355" spans="24:29">
      <c r="X25355" s="429"/>
      <c r="Y25355" s="429"/>
      <c r="Z25355" s="429"/>
      <c r="AA25355" s="429"/>
      <c r="AB25355" s="185"/>
      <c r="AC25355" s="431"/>
    </row>
    <row r="25356" spans="24:29">
      <c r="X25356" s="429"/>
      <c r="Y25356" s="429"/>
      <c r="Z25356" s="429"/>
      <c r="AA25356" s="429"/>
      <c r="AB25356" s="185"/>
      <c r="AC25356" s="431"/>
    </row>
    <row r="25357" spans="24:29">
      <c r="X25357" s="429"/>
      <c r="Y25357" s="429"/>
      <c r="Z25357" s="429"/>
      <c r="AA25357" s="429"/>
      <c r="AB25357" s="185"/>
      <c r="AC25357" s="431"/>
    </row>
    <row r="25358" spans="24:29">
      <c r="X25358" s="429"/>
      <c r="Y25358" s="429"/>
      <c r="Z25358" s="429"/>
      <c r="AA25358" s="429"/>
      <c r="AB25358" s="185"/>
      <c r="AC25358" s="431"/>
    </row>
    <row r="25359" spans="24:29">
      <c r="X25359" s="429"/>
      <c r="Y25359" s="429"/>
      <c r="Z25359" s="429"/>
      <c r="AA25359" s="429"/>
      <c r="AB25359" s="185"/>
      <c r="AC25359" s="431"/>
    </row>
    <row r="25360" spans="24:29">
      <c r="X25360" s="429"/>
      <c r="Y25360" s="429"/>
      <c r="Z25360" s="429"/>
      <c r="AA25360" s="429"/>
      <c r="AB25360" s="185"/>
      <c r="AC25360" s="431"/>
    </row>
    <row r="25361" spans="24:29">
      <c r="X25361" s="429"/>
      <c r="Y25361" s="429"/>
      <c r="Z25361" s="429"/>
      <c r="AA25361" s="429"/>
      <c r="AB25361" s="185"/>
      <c r="AC25361" s="431"/>
    </row>
    <row r="25362" spans="24:29">
      <c r="X25362" s="429"/>
      <c r="Y25362" s="429"/>
      <c r="Z25362" s="429"/>
      <c r="AA25362" s="429"/>
      <c r="AB25362" s="185"/>
      <c r="AC25362" s="431"/>
    </row>
    <row r="25363" spans="24:29">
      <c r="X25363" s="429"/>
      <c r="Y25363" s="429"/>
      <c r="Z25363" s="429"/>
      <c r="AA25363" s="429"/>
      <c r="AB25363" s="185"/>
      <c r="AC25363" s="431"/>
    </row>
    <row r="25364" spans="24:29">
      <c r="X25364" s="429"/>
      <c r="Y25364" s="429"/>
      <c r="Z25364" s="429"/>
      <c r="AA25364" s="429"/>
      <c r="AB25364" s="185"/>
      <c r="AC25364" s="431"/>
    </row>
    <row r="25365" spans="24:29">
      <c r="X25365" s="429"/>
      <c r="Y25365" s="429"/>
      <c r="Z25365" s="429"/>
      <c r="AA25365" s="429"/>
      <c r="AB25365" s="185"/>
      <c r="AC25365" s="431"/>
    </row>
    <row r="25366" spans="24:29">
      <c r="X25366" s="429"/>
      <c r="Y25366" s="429"/>
      <c r="Z25366" s="429"/>
      <c r="AA25366" s="429"/>
      <c r="AB25366" s="185"/>
      <c r="AC25366" s="431"/>
    </row>
    <row r="25367" spans="24:29">
      <c r="X25367" s="429"/>
      <c r="Y25367" s="429"/>
      <c r="Z25367" s="429"/>
      <c r="AA25367" s="429"/>
      <c r="AB25367" s="185"/>
      <c r="AC25367" s="431"/>
    </row>
    <row r="25368" spans="24:29">
      <c r="X25368" s="429"/>
      <c r="Y25368" s="429"/>
      <c r="Z25368" s="429"/>
      <c r="AA25368" s="429"/>
      <c r="AB25368" s="185"/>
      <c r="AC25368" s="431"/>
    </row>
    <row r="25369" spans="24:29">
      <c r="X25369" s="429"/>
      <c r="Y25369" s="429"/>
      <c r="Z25369" s="429"/>
      <c r="AA25369" s="429"/>
      <c r="AB25369" s="185"/>
      <c r="AC25369" s="431"/>
    </row>
    <row r="25370" spans="24:29">
      <c r="X25370" s="429"/>
      <c r="Y25370" s="429"/>
      <c r="Z25370" s="429"/>
      <c r="AA25370" s="429"/>
      <c r="AB25370" s="185"/>
      <c r="AC25370" s="431"/>
    </row>
    <row r="25371" spans="24:29">
      <c r="X25371" s="429"/>
      <c r="Y25371" s="429"/>
      <c r="Z25371" s="429"/>
      <c r="AA25371" s="429"/>
      <c r="AB25371" s="185"/>
      <c r="AC25371" s="431"/>
    </row>
    <row r="25372" spans="24:29">
      <c r="X25372" s="429"/>
      <c r="Y25372" s="429"/>
      <c r="Z25372" s="429"/>
      <c r="AA25372" s="429"/>
      <c r="AB25372" s="185"/>
      <c r="AC25372" s="431"/>
    </row>
    <row r="25373" spans="24:29">
      <c r="X25373" s="429"/>
      <c r="Y25373" s="429"/>
      <c r="Z25373" s="429"/>
      <c r="AA25373" s="429"/>
      <c r="AB25373" s="185"/>
      <c r="AC25373" s="431"/>
    </row>
    <row r="25374" spans="24:29">
      <c r="X25374" s="429"/>
      <c r="Y25374" s="429"/>
      <c r="Z25374" s="429"/>
      <c r="AA25374" s="429"/>
      <c r="AB25374" s="185"/>
      <c r="AC25374" s="431"/>
    </row>
    <row r="25375" spans="24:29">
      <c r="X25375" s="429"/>
      <c r="Y25375" s="429"/>
      <c r="Z25375" s="429"/>
      <c r="AA25375" s="429"/>
      <c r="AB25375" s="185"/>
      <c r="AC25375" s="431"/>
    </row>
    <row r="25376" spans="24:29">
      <c r="X25376" s="429"/>
      <c r="Y25376" s="429"/>
      <c r="Z25376" s="429"/>
      <c r="AA25376" s="429"/>
      <c r="AB25376" s="185"/>
      <c r="AC25376" s="431"/>
    </row>
    <row r="25377" spans="24:29">
      <c r="X25377" s="429"/>
      <c r="Y25377" s="429"/>
      <c r="Z25377" s="429"/>
      <c r="AA25377" s="429"/>
      <c r="AB25377" s="185"/>
      <c r="AC25377" s="431"/>
    </row>
    <row r="25378" spans="24:29">
      <c r="X25378" s="429"/>
      <c r="Y25378" s="429"/>
      <c r="Z25378" s="429"/>
      <c r="AA25378" s="429"/>
      <c r="AB25378" s="185"/>
      <c r="AC25378" s="431"/>
    </row>
    <row r="25379" spans="24:29">
      <c r="X25379" s="429"/>
      <c r="Y25379" s="429"/>
      <c r="Z25379" s="429"/>
      <c r="AA25379" s="429"/>
      <c r="AB25379" s="185"/>
      <c r="AC25379" s="431"/>
    </row>
    <row r="25380" spans="24:29">
      <c r="X25380" s="429"/>
      <c r="Y25380" s="429"/>
      <c r="Z25380" s="429"/>
      <c r="AA25380" s="429"/>
      <c r="AB25380" s="185"/>
      <c r="AC25380" s="431"/>
    </row>
    <row r="25381" spans="24:29">
      <c r="X25381" s="429"/>
      <c r="Y25381" s="429"/>
      <c r="Z25381" s="429"/>
      <c r="AA25381" s="429"/>
      <c r="AB25381" s="185"/>
      <c r="AC25381" s="431"/>
    </row>
    <row r="25382" spans="24:29">
      <c r="X25382" s="429"/>
      <c r="Y25382" s="429"/>
      <c r="Z25382" s="429"/>
      <c r="AA25382" s="429"/>
      <c r="AB25382" s="185"/>
      <c r="AC25382" s="431"/>
    </row>
    <row r="25383" spans="24:29">
      <c r="X25383" s="429"/>
      <c r="Y25383" s="429"/>
      <c r="Z25383" s="429"/>
      <c r="AA25383" s="429"/>
      <c r="AB25383" s="185"/>
      <c r="AC25383" s="431"/>
    </row>
    <row r="25384" spans="24:29">
      <c r="X25384" s="429"/>
      <c r="Y25384" s="429"/>
      <c r="Z25384" s="429"/>
      <c r="AA25384" s="429"/>
      <c r="AB25384" s="185"/>
      <c r="AC25384" s="431"/>
    </row>
    <row r="25385" spans="24:29">
      <c r="X25385" s="429"/>
      <c r="Y25385" s="429"/>
      <c r="Z25385" s="429"/>
      <c r="AA25385" s="429"/>
      <c r="AB25385" s="185"/>
      <c r="AC25385" s="431"/>
    </row>
    <row r="25386" spans="24:29">
      <c r="X25386" s="429"/>
      <c r="Y25386" s="429"/>
      <c r="Z25386" s="429"/>
      <c r="AA25386" s="429"/>
      <c r="AB25386" s="185"/>
      <c r="AC25386" s="431"/>
    </row>
    <row r="25387" spans="24:29">
      <c r="X25387" s="429"/>
      <c r="Y25387" s="429"/>
      <c r="Z25387" s="429"/>
      <c r="AA25387" s="429"/>
      <c r="AB25387" s="185"/>
      <c r="AC25387" s="431"/>
    </row>
    <row r="25388" spans="24:29">
      <c r="X25388" s="429"/>
      <c r="Y25388" s="429"/>
      <c r="Z25388" s="429"/>
      <c r="AA25388" s="429"/>
      <c r="AB25388" s="185"/>
      <c r="AC25388" s="431"/>
    </row>
    <row r="25389" spans="24:29">
      <c r="X25389" s="429"/>
      <c r="Y25389" s="429"/>
      <c r="Z25389" s="429"/>
      <c r="AA25389" s="429"/>
      <c r="AB25389" s="185"/>
      <c r="AC25389" s="431"/>
    </row>
    <row r="25390" spans="24:29">
      <c r="X25390" s="429"/>
      <c r="Y25390" s="429"/>
      <c r="Z25390" s="429"/>
      <c r="AA25390" s="429"/>
      <c r="AB25390" s="185"/>
      <c r="AC25390" s="431"/>
    </row>
    <row r="25391" spans="24:29">
      <c r="X25391" s="429"/>
      <c r="Y25391" s="429"/>
      <c r="Z25391" s="429"/>
      <c r="AA25391" s="429"/>
      <c r="AB25391" s="185"/>
      <c r="AC25391" s="431"/>
    </row>
    <row r="25392" spans="24:29">
      <c r="X25392" s="429"/>
      <c r="Y25392" s="429"/>
      <c r="Z25392" s="429"/>
      <c r="AA25392" s="429"/>
      <c r="AB25392" s="185"/>
      <c r="AC25392" s="431"/>
    </row>
    <row r="25393" spans="24:29">
      <c r="X25393" s="429"/>
      <c r="Y25393" s="429"/>
      <c r="Z25393" s="429"/>
      <c r="AA25393" s="429"/>
      <c r="AB25393" s="185"/>
      <c r="AC25393" s="431"/>
    </row>
    <row r="25394" spans="24:29">
      <c r="X25394" s="429"/>
      <c r="Y25394" s="429"/>
      <c r="Z25394" s="429"/>
      <c r="AA25394" s="429"/>
      <c r="AB25394" s="185"/>
      <c r="AC25394" s="431"/>
    </row>
    <row r="25395" spans="24:29">
      <c r="X25395" s="429"/>
      <c r="Y25395" s="429"/>
      <c r="Z25395" s="429"/>
      <c r="AA25395" s="429"/>
      <c r="AB25395" s="185"/>
      <c r="AC25395" s="431"/>
    </row>
    <row r="25396" spans="24:29">
      <c r="X25396" s="429"/>
      <c r="Y25396" s="429"/>
      <c r="Z25396" s="429"/>
      <c r="AA25396" s="429"/>
      <c r="AB25396" s="185"/>
      <c r="AC25396" s="431"/>
    </row>
    <row r="25397" spans="24:29">
      <c r="X25397" s="429"/>
      <c r="Y25397" s="429"/>
      <c r="Z25397" s="429"/>
      <c r="AA25397" s="429"/>
      <c r="AB25397" s="185"/>
      <c r="AC25397" s="431"/>
    </row>
    <row r="25398" spans="24:29">
      <c r="X25398" s="429"/>
      <c r="Y25398" s="429"/>
      <c r="Z25398" s="429"/>
      <c r="AA25398" s="429"/>
      <c r="AB25398" s="185"/>
      <c r="AC25398" s="431"/>
    </row>
    <row r="25399" spans="24:29">
      <c r="X25399" s="429"/>
      <c r="Y25399" s="429"/>
      <c r="Z25399" s="429"/>
      <c r="AA25399" s="429"/>
      <c r="AB25399" s="185"/>
      <c r="AC25399" s="431"/>
    </row>
    <row r="25400" spans="24:29">
      <c r="X25400" s="429"/>
      <c r="Y25400" s="429"/>
      <c r="Z25400" s="429"/>
      <c r="AA25400" s="429"/>
      <c r="AB25400" s="185"/>
      <c r="AC25400" s="431"/>
    </row>
    <row r="25401" spans="24:29">
      <c r="X25401" s="429"/>
      <c r="Y25401" s="429"/>
      <c r="Z25401" s="429"/>
      <c r="AA25401" s="429"/>
      <c r="AB25401" s="185"/>
      <c r="AC25401" s="431"/>
    </row>
    <row r="25402" spans="24:29">
      <c r="X25402" s="429"/>
      <c r="Y25402" s="429"/>
      <c r="Z25402" s="429"/>
      <c r="AA25402" s="429"/>
      <c r="AB25402" s="185"/>
      <c r="AC25402" s="431"/>
    </row>
    <row r="25403" spans="24:29">
      <c r="X25403" s="429"/>
      <c r="Y25403" s="429"/>
      <c r="Z25403" s="429"/>
      <c r="AA25403" s="429"/>
      <c r="AB25403" s="185"/>
      <c r="AC25403" s="431"/>
    </row>
    <row r="25404" spans="24:29">
      <c r="X25404" s="429"/>
      <c r="Y25404" s="429"/>
      <c r="Z25404" s="429"/>
      <c r="AA25404" s="429"/>
      <c r="AB25404" s="185"/>
      <c r="AC25404" s="431"/>
    </row>
    <row r="25405" spans="24:29">
      <c r="X25405" s="429"/>
      <c r="Y25405" s="429"/>
      <c r="Z25405" s="429"/>
      <c r="AA25405" s="429"/>
      <c r="AB25405" s="185"/>
      <c r="AC25405" s="431"/>
    </row>
    <row r="25406" spans="24:29">
      <c r="X25406" s="429"/>
      <c r="Y25406" s="429"/>
      <c r="Z25406" s="429"/>
      <c r="AA25406" s="429"/>
      <c r="AB25406" s="185"/>
      <c r="AC25406" s="431"/>
    </row>
    <row r="25407" spans="24:29">
      <c r="X25407" s="429"/>
      <c r="Y25407" s="429"/>
      <c r="Z25407" s="429"/>
      <c r="AA25407" s="429"/>
      <c r="AB25407" s="185"/>
      <c r="AC25407" s="431"/>
    </row>
    <row r="25408" spans="24:29">
      <c r="X25408" s="429"/>
      <c r="Y25408" s="429"/>
      <c r="Z25408" s="429"/>
      <c r="AA25408" s="429"/>
      <c r="AB25408" s="185"/>
      <c r="AC25408" s="431"/>
    </row>
    <row r="25409" spans="24:29">
      <c r="X25409" s="429"/>
      <c r="Y25409" s="429"/>
      <c r="Z25409" s="429"/>
      <c r="AA25409" s="429"/>
      <c r="AB25409" s="185"/>
      <c r="AC25409" s="431"/>
    </row>
    <row r="25410" spans="24:29">
      <c r="X25410" s="429"/>
      <c r="Y25410" s="429"/>
      <c r="Z25410" s="429"/>
      <c r="AA25410" s="429"/>
      <c r="AB25410" s="185"/>
      <c r="AC25410" s="431"/>
    </row>
    <row r="25411" spans="24:29">
      <c r="X25411" s="429"/>
      <c r="Y25411" s="429"/>
      <c r="Z25411" s="429"/>
      <c r="AA25411" s="429"/>
      <c r="AB25411" s="185"/>
      <c r="AC25411" s="431"/>
    </row>
    <row r="25412" spans="24:29">
      <c r="X25412" s="429"/>
      <c r="Y25412" s="429"/>
      <c r="Z25412" s="429"/>
      <c r="AA25412" s="429"/>
      <c r="AB25412" s="185"/>
      <c r="AC25412" s="431"/>
    </row>
    <row r="25413" spans="24:29">
      <c r="X25413" s="429"/>
      <c r="Y25413" s="429"/>
      <c r="Z25413" s="429"/>
      <c r="AA25413" s="429"/>
      <c r="AB25413" s="185"/>
      <c r="AC25413" s="431"/>
    </row>
    <row r="25414" spans="24:29">
      <c r="X25414" s="429"/>
      <c r="Y25414" s="429"/>
      <c r="Z25414" s="429"/>
      <c r="AA25414" s="429"/>
      <c r="AB25414" s="185"/>
      <c r="AC25414" s="431"/>
    </row>
    <row r="25415" spans="24:29">
      <c r="X25415" s="429"/>
      <c r="Y25415" s="429"/>
      <c r="Z25415" s="429"/>
      <c r="AA25415" s="429"/>
      <c r="AB25415" s="185"/>
      <c r="AC25415" s="431"/>
    </row>
    <row r="25416" spans="24:29">
      <c r="X25416" s="429"/>
      <c r="Y25416" s="429"/>
      <c r="Z25416" s="429"/>
      <c r="AA25416" s="429"/>
      <c r="AB25416" s="185"/>
      <c r="AC25416" s="431"/>
    </row>
    <row r="25417" spans="24:29">
      <c r="X25417" s="429"/>
      <c r="Y25417" s="429"/>
      <c r="Z25417" s="429"/>
      <c r="AA25417" s="429"/>
      <c r="AB25417" s="185"/>
      <c r="AC25417" s="431"/>
    </row>
    <row r="25418" spans="24:29">
      <c r="X25418" s="429"/>
      <c r="Y25418" s="429"/>
      <c r="Z25418" s="429"/>
      <c r="AA25418" s="429"/>
      <c r="AB25418" s="185"/>
      <c r="AC25418" s="431"/>
    </row>
    <row r="25419" spans="24:29">
      <c r="X25419" s="429"/>
      <c r="Y25419" s="429"/>
      <c r="Z25419" s="429"/>
      <c r="AA25419" s="429"/>
      <c r="AB25419" s="185"/>
      <c r="AC25419" s="431"/>
    </row>
    <row r="25420" spans="24:29">
      <c r="X25420" s="429"/>
      <c r="Y25420" s="429"/>
      <c r="Z25420" s="429"/>
      <c r="AA25420" s="429"/>
      <c r="AB25420" s="185"/>
      <c r="AC25420" s="431"/>
    </row>
    <row r="25421" spans="24:29">
      <c r="X25421" s="429"/>
      <c r="Y25421" s="429"/>
      <c r="Z25421" s="429"/>
      <c r="AA25421" s="429"/>
      <c r="AB25421" s="185"/>
      <c r="AC25421" s="431"/>
    </row>
    <row r="25422" spans="24:29">
      <c r="X25422" s="429"/>
      <c r="Y25422" s="429"/>
      <c r="Z25422" s="429"/>
      <c r="AA25422" s="429"/>
      <c r="AB25422" s="185"/>
      <c r="AC25422" s="431"/>
    </row>
    <row r="25423" spans="24:29">
      <c r="X25423" s="429"/>
      <c r="Y25423" s="429"/>
      <c r="Z25423" s="429"/>
      <c r="AA25423" s="429"/>
      <c r="AB25423" s="185"/>
      <c r="AC25423" s="431"/>
    </row>
    <row r="25424" spans="24:29">
      <c r="X25424" s="429"/>
      <c r="Y25424" s="429"/>
      <c r="Z25424" s="429"/>
      <c r="AA25424" s="429"/>
      <c r="AB25424" s="185"/>
      <c r="AC25424" s="431"/>
    </row>
    <row r="25425" spans="24:29">
      <c r="X25425" s="429"/>
      <c r="Y25425" s="429"/>
      <c r="Z25425" s="429"/>
      <c r="AA25425" s="429"/>
      <c r="AB25425" s="185"/>
      <c r="AC25425" s="431"/>
    </row>
    <row r="25426" spans="24:29">
      <c r="X25426" s="429"/>
      <c r="Y25426" s="429"/>
      <c r="Z25426" s="429"/>
      <c r="AA25426" s="429"/>
      <c r="AB25426" s="185"/>
      <c r="AC25426" s="431"/>
    </row>
    <row r="25427" spans="24:29">
      <c r="X25427" s="429"/>
      <c r="Y25427" s="429"/>
      <c r="Z25427" s="429"/>
      <c r="AA25427" s="429"/>
      <c r="AB25427" s="185"/>
      <c r="AC25427" s="431"/>
    </row>
    <row r="25428" spans="24:29">
      <c r="X25428" s="429"/>
      <c r="Y25428" s="429"/>
      <c r="Z25428" s="429"/>
      <c r="AA25428" s="429"/>
      <c r="AB25428" s="185"/>
      <c r="AC25428" s="431"/>
    </row>
    <row r="25429" spans="24:29">
      <c r="X25429" s="429"/>
      <c r="Y25429" s="429"/>
      <c r="Z25429" s="429"/>
      <c r="AA25429" s="429"/>
      <c r="AB25429" s="185"/>
      <c r="AC25429" s="431"/>
    </row>
    <row r="25430" spans="24:29">
      <c r="X25430" s="429"/>
      <c r="Y25430" s="429"/>
      <c r="Z25430" s="429"/>
      <c r="AA25430" s="429"/>
      <c r="AB25430" s="185"/>
      <c r="AC25430" s="431"/>
    </row>
    <row r="25431" spans="24:29">
      <c r="X25431" s="429"/>
      <c r="Y25431" s="429"/>
      <c r="Z25431" s="429"/>
      <c r="AA25431" s="429"/>
      <c r="AB25431" s="185"/>
      <c r="AC25431" s="431"/>
    </row>
    <row r="25432" spans="24:29">
      <c r="X25432" s="429"/>
      <c r="Y25432" s="429"/>
      <c r="Z25432" s="429"/>
      <c r="AA25432" s="429"/>
      <c r="AB25432" s="185"/>
      <c r="AC25432" s="431"/>
    </row>
    <row r="25433" spans="24:29">
      <c r="X25433" s="429"/>
      <c r="Y25433" s="429"/>
      <c r="Z25433" s="429"/>
      <c r="AA25433" s="429"/>
      <c r="AB25433" s="185"/>
      <c r="AC25433" s="431"/>
    </row>
    <row r="25434" spans="24:29">
      <c r="X25434" s="429"/>
      <c r="Y25434" s="429"/>
      <c r="Z25434" s="429"/>
      <c r="AA25434" s="429"/>
      <c r="AB25434" s="185"/>
      <c r="AC25434" s="431"/>
    </row>
    <row r="25435" spans="24:29">
      <c r="X25435" s="429"/>
      <c r="Y25435" s="429"/>
      <c r="Z25435" s="429"/>
      <c r="AA25435" s="429"/>
      <c r="AB25435" s="185"/>
      <c r="AC25435" s="431"/>
    </row>
    <row r="25436" spans="24:29">
      <c r="X25436" s="429"/>
      <c r="Y25436" s="429"/>
      <c r="Z25436" s="429"/>
      <c r="AA25436" s="429"/>
      <c r="AB25436" s="185"/>
      <c r="AC25436" s="431"/>
    </row>
    <row r="25437" spans="24:29">
      <c r="X25437" s="429"/>
      <c r="Y25437" s="429"/>
      <c r="Z25437" s="429"/>
      <c r="AA25437" s="429"/>
      <c r="AB25437" s="185"/>
      <c r="AC25437" s="431"/>
    </row>
    <row r="25438" spans="24:29">
      <c r="X25438" s="429"/>
      <c r="Y25438" s="429"/>
      <c r="Z25438" s="429"/>
      <c r="AA25438" s="429"/>
      <c r="AB25438" s="185"/>
      <c r="AC25438" s="431"/>
    </row>
    <row r="25439" spans="24:29">
      <c r="X25439" s="429"/>
      <c r="Y25439" s="429"/>
      <c r="Z25439" s="429"/>
      <c r="AA25439" s="429"/>
      <c r="AB25439" s="185"/>
      <c r="AC25439" s="431"/>
    </row>
    <row r="25440" spans="24:29">
      <c r="X25440" s="429"/>
      <c r="Y25440" s="429"/>
      <c r="Z25440" s="429"/>
      <c r="AA25440" s="429"/>
      <c r="AB25440" s="185"/>
      <c r="AC25440" s="431"/>
    </row>
    <row r="25441" spans="24:29">
      <c r="X25441" s="429"/>
      <c r="Y25441" s="429"/>
      <c r="Z25441" s="429"/>
      <c r="AA25441" s="429"/>
      <c r="AB25441" s="185"/>
      <c r="AC25441" s="431"/>
    </row>
    <row r="25442" spans="24:29">
      <c r="X25442" s="429"/>
      <c r="Y25442" s="429"/>
      <c r="Z25442" s="429"/>
      <c r="AA25442" s="429"/>
      <c r="AB25442" s="185"/>
      <c r="AC25442" s="431"/>
    </row>
    <row r="25443" spans="24:29">
      <c r="X25443" s="429"/>
      <c r="Y25443" s="429"/>
      <c r="Z25443" s="429"/>
      <c r="AA25443" s="429"/>
      <c r="AB25443" s="185"/>
      <c r="AC25443" s="431"/>
    </row>
    <row r="25444" spans="24:29">
      <c r="X25444" s="429"/>
      <c r="Y25444" s="429"/>
      <c r="Z25444" s="429"/>
      <c r="AA25444" s="429"/>
      <c r="AB25444" s="185"/>
      <c r="AC25444" s="431"/>
    </row>
    <row r="25445" spans="24:29">
      <c r="X25445" s="429"/>
      <c r="Y25445" s="429"/>
      <c r="Z25445" s="429"/>
      <c r="AA25445" s="429"/>
      <c r="AB25445" s="185"/>
      <c r="AC25445" s="431"/>
    </row>
    <row r="25446" spans="24:29">
      <c r="X25446" s="429"/>
      <c r="Y25446" s="429"/>
      <c r="Z25446" s="429"/>
      <c r="AA25446" s="429"/>
      <c r="AB25446" s="185"/>
      <c r="AC25446" s="431"/>
    </row>
    <row r="25447" spans="24:29">
      <c r="X25447" s="429"/>
      <c r="Y25447" s="429"/>
      <c r="Z25447" s="429"/>
      <c r="AA25447" s="429"/>
      <c r="AB25447" s="185"/>
      <c r="AC25447" s="431"/>
    </row>
    <row r="25448" spans="24:29">
      <c r="X25448" s="429"/>
      <c r="Y25448" s="429"/>
      <c r="Z25448" s="429"/>
      <c r="AA25448" s="429"/>
      <c r="AB25448" s="185"/>
      <c r="AC25448" s="431"/>
    </row>
    <row r="25449" spans="24:29">
      <c r="X25449" s="429"/>
      <c r="Y25449" s="429"/>
      <c r="Z25449" s="429"/>
      <c r="AA25449" s="429"/>
      <c r="AB25449" s="185"/>
      <c r="AC25449" s="431"/>
    </row>
    <row r="25450" spans="24:29">
      <c r="X25450" s="429"/>
      <c r="Y25450" s="429"/>
      <c r="Z25450" s="429"/>
      <c r="AA25450" s="429"/>
      <c r="AB25450" s="185"/>
      <c r="AC25450" s="431"/>
    </row>
    <row r="25451" spans="24:29">
      <c r="X25451" s="429"/>
      <c r="Y25451" s="429"/>
      <c r="Z25451" s="429"/>
      <c r="AA25451" s="429"/>
      <c r="AB25451" s="185"/>
      <c r="AC25451" s="431"/>
    </row>
    <row r="25452" spans="24:29">
      <c r="X25452" s="429"/>
      <c r="Y25452" s="429"/>
      <c r="Z25452" s="429"/>
      <c r="AA25452" s="429"/>
      <c r="AB25452" s="185"/>
      <c r="AC25452" s="431"/>
    </row>
    <row r="25453" spans="24:29">
      <c r="X25453" s="429"/>
      <c r="Y25453" s="429"/>
      <c r="Z25453" s="429"/>
      <c r="AA25453" s="429"/>
      <c r="AB25453" s="185"/>
      <c r="AC25453" s="431"/>
    </row>
    <row r="25454" spans="24:29">
      <c r="X25454" s="429"/>
      <c r="Y25454" s="429"/>
      <c r="Z25454" s="429"/>
      <c r="AA25454" s="429"/>
      <c r="AB25454" s="185"/>
      <c r="AC25454" s="431"/>
    </row>
    <row r="25455" spans="24:29">
      <c r="X25455" s="429"/>
      <c r="Y25455" s="429"/>
      <c r="Z25455" s="429"/>
      <c r="AA25455" s="429"/>
      <c r="AB25455" s="185"/>
      <c r="AC25455" s="431"/>
    </row>
    <row r="25456" spans="24:29">
      <c r="X25456" s="429"/>
      <c r="Y25456" s="429"/>
      <c r="Z25456" s="429"/>
      <c r="AA25456" s="429"/>
      <c r="AB25456" s="185"/>
      <c r="AC25456" s="431"/>
    </row>
    <row r="25457" spans="24:29">
      <c r="X25457" s="429"/>
      <c r="Y25457" s="429"/>
      <c r="Z25457" s="429"/>
      <c r="AA25457" s="429"/>
      <c r="AB25457" s="185"/>
      <c r="AC25457" s="431"/>
    </row>
    <row r="25458" spans="24:29">
      <c r="X25458" s="429"/>
      <c r="Y25458" s="429"/>
      <c r="Z25458" s="429"/>
      <c r="AA25458" s="429"/>
      <c r="AB25458" s="185"/>
      <c r="AC25458" s="431"/>
    </row>
    <row r="25459" spans="24:29">
      <c r="X25459" s="429"/>
      <c r="Y25459" s="429"/>
      <c r="Z25459" s="429"/>
      <c r="AA25459" s="429"/>
      <c r="AB25459" s="185"/>
      <c r="AC25459" s="431"/>
    </row>
    <row r="25460" spans="24:29">
      <c r="X25460" s="429"/>
      <c r="Y25460" s="429"/>
      <c r="Z25460" s="429"/>
      <c r="AA25460" s="429"/>
      <c r="AB25460" s="185"/>
      <c r="AC25460" s="431"/>
    </row>
    <row r="25461" spans="24:29">
      <c r="X25461" s="429"/>
      <c r="Y25461" s="429"/>
      <c r="Z25461" s="429"/>
      <c r="AA25461" s="429"/>
      <c r="AB25461" s="185"/>
      <c r="AC25461" s="431"/>
    </row>
    <row r="25462" spans="24:29">
      <c r="X25462" s="429"/>
      <c r="Y25462" s="429"/>
      <c r="Z25462" s="429"/>
      <c r="AA25462" s="429"/>
      <c r="AB25462" s="185"/>
      <c r="AC25462" s="431"/>
    </row>
    <row r="25463" spans="24:29">
      <c r="X25463" s="429"/>
      <c r="Y25463" s="429"/>
      <c r="Z25463" s="429"/>
      <c r="AA25463" s="429"/>
      <c r="AB25463" s="185"/>
      <c r="AC25463" s="431"/>
    </row>
    <row r="25464" spans="24:29">
      <c r="X25464" s="429"/>
      <c r="Y25464" s="429"/>
      <c r="Z25464" s="429"/>
      <c r="AA25464" s="429"/>
      <c r="AB25464" s="185"/>
      <c r="AC25464" s="431"/>
    </row>
    <row r="25465" spans="24:29">
      <c r="X25465" s="429"/>
      <c r="Y25465" s="429"/>
      <c r="Z25465" s="429"/>
      <c r="AA25465" s="429"/>
      <c r="AB25465" s="185"/>
      <c r="AC25465" s="431"/>
    </row>
    <row r="25466" spans="24:29">
      <c r="X25466" s="429"/>
      <c r="Y25466" s="429"/>
      <c r="Z25466" s="429"/>
      <c r="AA25466" s="429"/>
      <c r="AB25466" s="185"/>
      <c r="AC25466" s="431"/>
    </row>
    <row r="25467" spans="24:29">
      <c r="X25467" s="429"/>
      <c r="Y25467" s="429"/>
      <c r="Z25467" s="429"/>
      <c r="AA25467" s="429"/>
      <c r="AB25467" s="185"/>
      <c r="AC25467" s="431"/>
    </row>
    <row r="25468" spans="24:29">
      <c r="X25468" s="429"/>
      <c r="Y25468" s="429"/>
      <c r="Z25468" s="429"/>
      <c r="AA25468" s="429"/>
      <c r="AB25468" s="185"/>
      <c r="AC25468" s="431"/>
    </row>
    <row r="25469" spans="24:29">
      <c r="X25469" s="429"/>
      <c r="Y25469" s="429"/>
      <c r="Z25469" s="429"/>
      <c r="AA25469" s="429"/>
      <c r="AB25469" s="185"/>
      <c r="AC25469" s="431"/>
    </row>
    <row r="25470" spans="24:29">
      <c r="X25470" s="429"/>
      <c r="Y25470" s="429"/>
      <c r="Z25470" s="429"/>
      <c r="AA25470" s="429"/>
      <c r="AB25470" s="185"/>
      <c r="AC25470" s="431"/>
    </row>
    <row r="25471" spans="24:29">
      <c r="X25471" s="429"/>
      <c r="Y25471" s="429"/>
      <c r="Z25471" s="429"/>
      <c r="AA25471" s="429"/>
      <c r="AB25471" s="185"/>
      <c r="AC25471" s="431"/>
    </row>
    <row r="25472" spans="24:29">
      <c r="X25472" s="429"/>
      <c r="Y25472" s="429"/>
      <c r="Z25472" s="429"/>
      <c r="AA25472" s="429"/>
      <c r="AB25472" s="185"/>
      <c r="AC25472" s="431"/>
    </row>
    <row r="25473" spans="24:29">
      <c r="X25473" s="429"/>
      <c r="Y25473" s="429"/>
      <c r="Z25473" s="429"/>
      <c r="AA25473" s="429"/>
      <c r="AB25473" s="185"/>
      <c r="AC25473" s="431"/>
    </row>
    <row r="25474" spans="24:29">
      <c r="X25474" s="429"/>
      <c r="Y25474" s="429"/>
      <c r="Z25474" s="429"/>
      <c r="AA25474" s="429"/>
      <c r="AB25474" s="185"/>
      <c r="AC25474" s="431"/>
    </row>
    <row r="25475" spans="24:29">
      <c r="X25475" s="429"/>
      <c r="Y25475" s="429"/>
      <c r="Z25475" s="429"/>
      <c r="AA25475" s="429"/>
      <c r="AB25475" s="185"/>
      <c r="AC25475" s="431"/>
    </row>
    <row r="25476" spans="24:29">
      <c r="X25476" s="429"/>
      <c r="Y25476" s="429"/>
      <c r="Z25476" s="429"/>
      <c r="AA25476" s="429"/>
      <c r="AB25476" s="185"/>
      <c r="AC25476" s="431"/>
    </row>
    <row r="25477" spans="24:29">
      <c r="X25477" s="429"/>
      <c r="Y25477" s="429"/>
      <c r="Z25477" s="429"/>
      <c r="AA25477" s="429"/>
      <c r="AB25477" s="185"/>
      <c r="AC25477" s="431"/>
    </row>
    <row r="25478" spans="24:29">
      <c r="X25478" s="429"/>
      <c r="Y25478" s="429"/>
      <c r="Z25478" s="429"/>
      <c r="AA25478" s="429"/>
      <c r="AB25478" s="185"/>
      <c r="AC25478" s="431"/>
    </row>
    <row r="25479" spans="24:29">
      <c r="X25479" s="429"/>
      <c r="Y25479" s="429"/>
      <c r="Z25479" s="429"/>
      <c r="AA25479" s="429"/>
      <c r="AB25479" s="185"/>
      <c r="AC25479" s="431"/>
    </row>
    <row r="25480" spans="24:29">
      <c r="X25480" s="429"/>
      <c r="Y25480" s="429"/>
      <c r="Z25480" s="429"/>
      <c r="AA25480" s="429"/>
      <c r="AB25480" s="185"/>
      <c r="AC25480" s="431"/>
    </row>
    <row r="25481" spans="24:29">
      <c r="X25481" s="429"/>
      <c r="Y25481" s="429"/>
      <c r="Z25481" s="429"/>
      <c r="AA25481" s="429"/>
      <c r="AB25481" s="185"/>
      <c r="AC25481" s="431"/>
    </row>
    <row r="25482" spans="24:29">
      <c r="X25482" s="429"/>
      <c r="Y25482" s="429"/>
      <c r="Z25482" s="429"/>
      <c r="AA25482" s="429"/>
      <c r="AB25482" s="185"/>
      <c r="AC25482" s="431"/>
    </row>
    <row r="25483" spans="24:29">
      <c r="X25483" s="429"/>
      <c r="Y25483" s="429"/>
      <c r="Z25483" s="429"/>
      <c r="AA25483" s="429"/>
      <c r="AB25483" s="185"/>
      <c r="AC25483" s="431"/>
    </row>
    <row r="25484" spans="24:29">
      <c r="X25484" s="429"/>
      <c r="Y25484" s="429"/>
      <c r="Z25484" s="429"/>
      <c r="AA25484" s="429"/>
      <c r="AB25484" s="185"/>
      <c r="AC25484" s="431"/>
    </row>
    <row r="25485" spans="24:29">
      <c r="X25485" s="429"/>
      <c r="Y25485" s="429"/>
      <c r="Z25485" s="429"/>
      <c r="AA25485" s="429"/>
      <c r="AB25485" s="185"/>
      <c r="AC25485" s="431"/>
    </row>
    <row r="25486" spans="24:29">
      <c r="X25486" s="429"/>
      <c r="Y25486" s="429"/>
      <c r="Z25486" s="429"/>
      <c r="AA25486" s="429"/>
      <c r="AB25486" s="185"/>
      <c r="AC25486" s="431"/>
    </row>
    <row r="25487" spans="24:29">
      <c r="X25487" s="429"/>
      <c r="Y25487" s="429"/>
      <c r="Z25487" s="429"/>
      <c r="AA25487" s="429"/>
      <c r="AB25487" s="185"/>
      <c r="AC25487" s="431"/>
    </row>
    <row r="25488" spans="24:29">
      <c r="X25488" s="429"/>
      <c r="Y25488" s="429"/>
      <c r="Z25488" s="429"/>
      <c r="AA25488" s="429"/>
      <c r="AB25488" s="185"/>
      <c r="AC25488" s="431"/>
    </row>
    <row r="25489" spans="24:29">
      <c r="X25489" s="429"/>
      <c r="Y25489" s="429"/>
      <c r="Z25489" s="429"/>
      <c r="AA25489" s="429"/>
      <c r="AB25489" s="185"/>
      <c r="AC25489" s="431"/>
    </row>
    <row r="25490" spans="24:29">
      <c r="X25490" s="429"/>
      <c r="Y25490" s="429"/>
      <c r="Z25490" s="429"/>
      <c r="AA25490" s="429"/>
      <c r="AB25490" s="185"/>
      <c r="AC25490" s="431"/>
    </row>
    <row r="25491" spans="24:29">
      <c r="X25491" s="429"/>
      <c r="Y25491" s="429"/>
      <c r="Z25491" s="429"/>
      <c r="AA25491" s="429"/>
      <c r="AB25491" s="185"/>
      <c r="AC25491" s="431"/>
    </row>
    <row r="25492" spans="24:29">
      <c r="X25492" s="429"/>
      <c r="Y25492" s="429"/>
      <c r="Z25492" s="429"/>
      <c r="AA25492" s="429"/>
      <c r="AB25492" s="185"/>
      <c r="AC25492" s="431"/>
    </row>
    <row r="25493" spans="24:29">
      <c r="X25493" s="429"/>
      <c r="Y25493" s="429"/>
      <c r="Z25493" s="429"/>
      <c r="AA25493" s="429"/>
      <c r="AB25493" s="185"/>
      <c r="AC25493" s="431"/>
    </row>
    <row r="25494" spans="24:29">
      <c r="X25494" s="429"/>
      <c r="Y25494" s="429"/>
      <c r="Z25494" s="429"/>
      <c r="AA25494" s="429"/>
      <c r="AB25494" s="185"/>
      <c r="AC25494" s="431"/>
    </row>
    <row r="25495" spans="24:29">
      <c r="X25495" s="429"/>
      <c r="Y25495" s="429"/>
      <c r="Z25495" s="429"/>
      <c r="AA25495" s="429"/>
      <c r="AB25495" s="185"/>
      <c r="AC25495" s="431"/>
    </row>
    <row r="25496" spans="24:29">
      <c r="X25496" s="429"/>
      <c r="Y25496" s="429"/>
      <c r="Z25496" s="429"/>
      <c r="AA25496" s="429"/>
      <c r="AB25496" s="185"/>
      <c r="AC25496" s="431"/>
    </row>
    <row r="25497" spans="24:29">
      <c r="X25497" s="429"/>
      <c r="Y25497" s="429"/>
      <c r="Z25497" s="429"/>
      <c r="AA25497" s="429"/>
      <c r="AB25497" s="185"/>
      <c r="AC25497" s="431"/>
    </row>
    <row r="25498" spans="24:29">
      <c r="X25498" s="429"/>
      <c r="Y25498" s="429"/>
      <c r="Z25498" s="429"/>
      <c r="AA25498" s="429"/>
      <c r="AB25498" s="185"/>
      <c r="AC25498" s="431"/>
    </row>
    <row r="25499" spans="24:29">
      <c r="X25499" s="429"/>
      <c r="Y25499" s="429"/>
      <c r="Z25499" s="429"/>
      <c r="AA25499" s="429"/>
      <c r="AB25499" s="185"/>
      <c r="AC25499" s="431"/>
    </row>
    <row r="25500" spans="24:29">
      <c r="X25500" s="429"/>
      <c r="Y25500" s="429"/>
      <c r="Z25500" s="429"/>
      <c r="AA25500" s="429"/>
      <c r="AB25500" s="185"/>
      <c r="AC25500" s="431"/>
    </row>
    <row r="25501" spans="24:29">
      <c r="X25501" s="429"/>
      <c r="Y25501" s="429"/>
      <c r="Z25501" s="429"/>
      <c r="AA25501" s="429"/>
      <c r="AB25501" s="185"/>
      <c r="AC25501" s="431"/>
    </row>
    <row r="25502" spans="24:29">
      <c r="X25502" s="429"/>
      <c r="Y25502" s="429"/>
      <c r="Z25502" s="429"/>
      <c r="AA25502" s="429"/>
      <c r="AB25502" s="185"/>
      <c r="AC25502" s="431"/>
    </row>
    <row r="25503" spans="24:29">
      <c r="X25503" s="429"/>
      <c r="Y25503" s="429"/>
      <c r="Z25503" s="429"/>
      <c r="AA25503" s="429"/>
      <c r="AB25503" s="185"/>
      <c r="AC25503" s="431"/>
    </row>
    <row r="25504" spans="24:29">
      <c r="X25504" s="429"/>
      <c r="Y25504" s="429"/>
      <c r="Z25504" s="429"/>
      <c r="AA25504" s="429"/>
      <c r="AB25504" s="185"/>
      <c r="AC25504" s="431"/>
    </row>
    <row r="25505" spans="24:29">
      <c r="X25505" s="429"/>
      <c r="Y25505" s="429"/>
      <c r="Z25505" s="429"/>
      <c r="AA25505" s="429"/>
      <c r="AB25505" s="185"/>
      <c r="AC25505" s="431"/>
    </row>
    <row r="25506" spans="24:29">
      <c r="X25506" s="429"/>
      <c r="Y25506" s="429"/>
      <c r="Z25506" s="429"/>
      <c r="AA25506" s="429"/>
      <c r="AB25506" s="185"/>
      <c r="AC25506" s="431"/>
    </row>
    <row r="25507" spans="24:29">
      <c r="X25507" s="429"/>
      <c r="Y25507" s="429"/>
      <c r="Z25507" s="429"/>
      <c r="AA25507" s="429"/>
      <c r="AB25507" s="185"/>
      <c r="AC25507" s="431"/>
    </row>
    <row r="25508" spans="24:29">
      <c r="X25508" s="429"/>
      <c r="Y25508" s="429"/>
      <c r="Z25508" s="429"/>
      <c r="AA25508" s="429"/>
      <c r="AB25508" s="185"/>
      <c r="AC25508" s="431"/>
    </row>
    <row r="25509" spans="24:29">
      <c r="X25509" s="429"/>
      <c r="Y25509" s="429"/>
      <c r="Z25509" s="429"/>
      <c r="AA25509" s="429"/>
      <c r="AB25509" s="185"/>
      <c r="AC25509" s="431"/>
    </row>
    <row r="25510" spans="24:29">
      <c r="X25510" s="429"/>
      <c r="Y25510" s="429"/>
      <c r="Z25510" s="429"/>
      <c r="AA25510" s="429"/>
      <c r="AB25510" s="185"/>
      <c r="AC25510" s="431"/>
    </row>
    <row r="25511" spans="24:29">
      <c r="X25511" s="429"/>
      <c r="Y25511" s="429"/>
      <c r="Z25511" s="429"/>
      <c r="AA25511" s="429"/>
      <c r="AB25511" s="185"/>
      <c r="AC25511" s="431"/>
    </row>
    <row r="25512" spans="24:29">
      <c r="X25512" s="429"/>
      <c r="Y25512" s="429"/>
      <c r="Z25512" s="429"/>
      <c r="AA25512" s="429"/>
      <c r="AB25512" s="185"/>
      <c r="AC25512" s="431"/>
    </row>
    <row r="25513" spans="24:29">
      <c r="X25513" s="429"/>
      <c r="Y25513" s="429"/>
      <c r="Z25513" s="429"/>
      <c r="AA25513" s="429"/>
      <c r="AB25513" s="185"/>
      <c r="AC25513" s="431"/>
    </row>
    <row r="25514" spans="24:29">
      <c r="X25514" s="429"/>
      <c r="Y25514" s="429"/>
      <c r="Z25514" s="429"/>
      <c r="AA25514" s="429"/>
      <c r="AB25514" s="185"/>
      <c r="AC25514" s="431"/>
    </row>
    <row r="25515" spans="24:29">
      <c r="X25515" s="429"/>
      <c r="Y25515" s="429"/>
      <c r="Z25515" s="429"/>
      <c r="AA25515" s="429"/>
      <c r="AB25515" s="185"/>
      <c r="AC25515" s="431"/>
    </row>
    <row r="25516" spans="24:29">
      <c r="X25516" s="429"/>
      <c r="Y25516" s="429"/>
      <c r="Z25516" s="429"/>
      <c r="AA25516" s="429"/>
      <c r="AB25516" s="185"/>
      <c r="AC25516" s="431"/>
    </row>
    <row r="25517" spans="24:29">
      <c r="X25517" s="429"/>
      <c r="Y25517" s="429"/>
      <c r="Z25517" s="429"/>
      <c r="AA25517" s="429"/>
      <c r="AB25517" s="185"/>
      <c r="AC25517" s="431"/>
    </row>
    <row r="25518" spans="24:29">
      <c r="X25518" s="429"/>
      <c r="Y25518" s="429"/>
      <c r="Z25518" s="429"/>
      <c r="AA25518" s="429"/>
      <c r="AB25518" s="185"/>
      <c r="AC25518" s="431"/>
    </row>
    <row r="25519" spans="24:29">
      <c r="X25519" s="429"/>
      <c r="Y25519" s="429"/>
      <c r="Z25519" s="429"/>
      <c r="AA25519" s="429"/>
      <c r="AB25519" s="185"/>
      <c r="AC25519" s="431"/>
    </row>
    <row r="25520" spans="24:29">
      <c r="X25520" s="429"/>
      <c r="Y25520" s="429"/>
      <c r="Z25520" s="429"/>
      <c r="AA25520" s="429"/>
      <c r="AB25520" s="185"/>
      <c r="AC25520" s="431"/>
    </row>
    <row r="25521" spans="24:29">
      <c r="X25521" s="429"/>
      <c r="Y25521" s="429"/>
      <c r="Z25521" s="429"/>
      <c r="AA25521" s="429"/>
      <c r="AB25521" s="185"/>
      <c r="AC25521" s="431"/>
    </row>
    <row r="25522" spans="24:29">
      <c r="X25522" s="429"/>
      <c r="Y25522" s="429"/>
      <c r="Z25522" s="429"/>
      <c r="AA25522" s="429"/>
      <c r="AB25522" s="185"/>
      <c r="AC25522" s="431"/>
    </row>
    <row r="25523" spans="24:29">
      <c r="X25523" s="429"/>
      <c r="Y25523" s="429"/>
      <c r="Z25523" s="429"/>
      <c r="AA25523" s="429"/>
      <c r="AB25523" s="185"/>
      <c r="AC25523" s="431"/>
    </row>
    <row r="25524" spans="24:29">
      <c r="X25524" s="429"/>
      <c r="Y25524" s="429"/>
      <c r="Z25524" s="429"/>
      <c r="AA25524" s="429"/>
      <c r="AB25524" s="185"/>
      <c r="AC25524" s="431"/>
    </row>
    <row r="25525" spans="24:29">
      <c r="X25525" s="429"/>
      <c r="Y25525" s="429"/>
      <c r="Z25525" s="429"/>
      <c r="AA25525" s="429"/>
      <c r="AB25525" s="185"/>
      <c r="AC25525" s="431"/>
    </row>
    <row r="25526" spans="24:29">
      <c r="X25526" s="429"/>
      <c r="Y25526" s="429"/>
      <c r="Z25526" s="429"/>
      <c r="AA25526" s="429"/>
      <c r="AB25526" s="185"/>
      <c r="AC25526" s="431"/>
    </row>
  </sheetData>
  <mergeCells count="8">
    <mergeCell ref="A1:G1"/>
    <mergeCell ref="A3:E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</vt:lpstr>
      <vt:lpstr>Plan za unos u SAP</vt:lpstr>
      <vt:lpstr>prihodi i primici</vt:lpstr>
      <vt:lpstr>rashodi i izdaci</vt:lpstr>
      <vt:lpstr>Pregled po sastavnicama</vt:lpstr>
      <vt:lpstr>plan 2021-2023 po sastavnicama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bmaja</cp:lastModifiedBy>
  <cp:lastPrinted>2021-11-08T12:52:34Z</cp:lastPrinted>
  <dcterms:created xsi:type="dcterms:W3CDTF">2018-09-10T07:36:17Z</dcterms:created>
  <dcterms:modified xsi:type="dcterms:W3CDTF">2021-11-10T18:42:33Z</dcterms:modified>
  <cp:contentStatus/>
</cp:coreProperties>
</file>